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dministrator\Desktop\"/>
    </mc:Choice>
  </mc:AlternateContent>
  <bookViews>
    <workbookView xWindow="13575" yWindow="45" windowWidth="15090" windowHeight="12525" tabRatio="746" activeTab="5"/>
  </bookViews>
  <sheets>
    <sheet name="道具总览" sheetId="2" r:id="rId1"/>
    <sheet name="外显投放" sheetId="3" r:id="rId2"/>
    <sheet name="开服活动" sheetId="16" r:id="rId3"/>
    <sheet name="老服活动周期" sheetId="22" r:id="rId4"/>
    <sheet name="血炼盛宴" sheetId="26" r:id="rId5"/>
    <sheet name="强化盛宴" sheetId="25" r:id="rId6"/>
    <sheet name="坐骑盛宴" sheetId="24" r:id="rId7"/>
    <sheet name="宠物盛宴" sheetId="23" r:id="rId8"/>
    <sheet name="剑侠庆典" sheetId="27" r:id="rId9"/>
    <sheet name="清明节活动" sheetId="1" r:id="rId10"/>
    <sheet name="公测活动" sheetId="11" r:id="rId11"/>
    <sheet name="五一活动" sheetId="17" r:id="rId12"/>
    <sheet name="多玩月末活动" sheetId="18" r:id="rId13"/>
    <sheet name="累计登录" sheetId="4" r:id="rId14"/>
    <sheet name="充值活动" sheetId="5" r:id="rId15"/>
    <sheet name="消费活动" sheetId="10" r:id="rId16"/>
    <sheet name="月卡" sheetId="6" r:id="rId17"/>
    <sheet name="大转盘" sheetId="7" r:id="rId18"/>
    <sheet name="大富翁(秘境探宝)" sheetId="8" r:id="rId19"/>
    <sheet name="大乐透" sheetId="9" r:id="rId20"/>
    <sheet name="天降红包" sheetId="12" r:id="rId21"/>
    <sheet name="活跃盛宴" sheetId="13" r:id="rId22"/>
    <sheet name="超值乐购" sheetId="14" r:id="rId23"/>
    <sheet name="折扣特卖" sheetId="19" r:id="rId24"/>
    <sheet name="进阶排行" sheetId="15" r:id="rId25"/>
    <sheet name="道具消耗排行" sheetId="20" r:id="rId26"/>
    <sheet name="消耗道具返还" sheetId="21" r:id="rId27"/>
  </sheets>
  <definedNames>
    <definedName name="_xlnm._FilterDatabase" localSheetId="0" hidden="1">道具总览!$A$1:$L$1876</definedName>
  </definedNames>
  <calcPr calcId="152511" calcMode="manual"/>
</workbook>
</file>

<file path=xl/calcChain.xml><?xml version="1.0" encoding="utf-8"?>
<calcChain xmlns="http://schemas.openxmlformats.org/spreadsheetml/2006/main">
  <c r="L60" i="23" l="1"/>
  <c r="M60" i="23" s="1"/>
  <c r="L60" i="24"/>
  <c r="M60" i="24" s="1"/>
  <c r="G55" i="23"/>
  <c r="G54" i="23"/>
  <c r="G53" i="23"/>
  <c r="G55" i="24"/>
  <c r="G54" i="24"/>
  <c r="G53" i="24"/>
  <c r="M31" i="27" l="1"/>
  <c r="M30" i="27"/>
  <c r="O25" i="27" l="1"/>
  <c r="O24" i="27"/>
  <c r="O23" i="27"/>
  <c r="G25" i="27"/>
  <c r="G24" i="27"/>
  <c r="G23" i="27"/>
  <c r="L41" i="27"/>
  <c r="M41" i="27"/>
  <c r="M40" i="27"/>
  <c r="L40" i="27"/>
  <c r="M39" i="27"/>
  <c r="L39" i="27"/>
  <c r="M38" i="27"/>
  <c r="L38" i="27"/>
  <c r="M37" i="27"/>
  <c r="L37" i="27"/>
  <c r="M36" i="27"/>
  <c r="L36" i="27"/>
  <c r="M11" i="1"/>
  <c r="S38" i="27"/>
  <c r="T38" i="27" s="1"/>
  <c r="S37" i="27"/>
  <c r="T37" i="27" s="1"/>
  <c r="S36" i="27"/>
  <c r="T36" i="27" s="1"/>
  <c r="S35" i="27"/>
  <c r="T35" i="27" s="1"/>
  <c r="S34" i="27"/>
  <c r="T34" i="27" s="1"/>
  <c r="W30" i="27"/>
  <c r="U29" i="27"/>
  <c r="S29" i="27"/>
  <c r="U28" i="27"/>
  <c r="X28" i="27" s="1"/>
  <c r="S28" i="27"/>
  <c r="U27" i="27"/>
  <c r="X27" i="27" s="1"/>
  <c r="S27" i="27"/>
  <c r="U26" i="27"/>
  <c r="X26" i="27" s="1"/>
  <c r="S26" i="27"/>
  <c r="U25" i="27"/>
  <c r="X25" i="27" s="1"/>
  <c r="AA26" i="27" s="1"/>
  <c r="AB26" i="27" s="1"/>
  <c r="S25" i="27"/>
  <c r="U24" i="27"/>
  <c r="X24" i="27" s="1"/>
  <c r="S24" i="27"/>
  <c r="U23" i="27"/>
  <c r="X23" i="27" s="1"/>
  <c r="AA24" i="27" s="1"/>
  <c r="AB24" i="27" s="1"/>
  <c r="S23" i="27"/>
  <c r="U22" i="27"/>
  <c r="X22" i="27" s="1"/>
  <c r="S22" i="27"/>
  <c r="U21" i="27"/>
  <c r="X21" i="27" s="1"/>
  <c r="AA22" i="27" s="1"/>
  <c r="AB22" i="27" s="1"/>
  <c r="S21" i="27"/>
  <c r="U20" i="27"/>
  <c r="X20" i="27" s="1"/>
  <c r="AA21" i="27" s="1"/>
  <c r="AB21" i="27" s="1"/>
  <c r="S20" i="27"/>
  <c r="U19" i="27"/>
  <c r="X19" i="27" s="1"/>
  <c r="AA20" i="27" s="1"/>
  <c r="AB20" i="27" s="1"/>
  <c r="S19" i="27"/>
  <c r="U18" i="27"/>
  <c r="X18" i="27" s="1"/>
  <c r="AA19" i="27" s="1"/>
  <c r="AB19" i="27" s="1"/>
  <c r="S18" i="27"/>
  <c r="AC16" i="27"/>
  <c r="AE16" i="27" s="1"/>
  <c r="U13" i="27"/>
  <c r="U12" i="27"/>
  <c r="U11" i="27"/>
  <c r="L11" i="27"/>
  <c r="L18" i="27"/>
  <c r="N18" i="27" s="1"/>
  <c r="L17" i="27"/>
  <c r="N17" i="27" s="1"/>
  <c r="L16" i="27"/>
  <c r="N16" i="27" s="1"/>
  <c r="L15" i="27"/>
  <c r="N15" i="27" s="1"/>
  <c r="L14" i="27"/>
  <c r="N14" i="27" s="1"/>
  <c r="L13" i="27"/>
  <c r="N13" i="27" s="1"/>
  <c r="L12" i="27"/>
  <c r="N12" i="27" s="1"/>
  <c r="V20" i="27" l="1"/>
  <c r="V22" i="27"/>
  <c r="V24" i="27"/>
  <c r="V26" i="27"/>
  <c r="N41" i="27"/>
  <c r="N38" i="27"/>
  <c r="N37" i="27"/>
  <c r="N39" i="27"/>
  <c r="N36" i="27"/>
  <c r="N40" i="27"/>
  <c r="V18" i="27"/>
  <c r="V19" i="27"/>
  <c r="M17" i="27"/>
  <c r="V21" i="27"/>
  <c r="V25" i="27"/>
  <c r="V29" i="27"/>
  <c r="X29" i="27"/>
  <c r="AA28" i="27" s="1"/>
  <c r="AB28" i="27" s="1"/>
  <c r="U30" i="27"/>
  <c r="V23" i="27"/>
  <c r="V27" i="27"/>
  <c r="AA23" i="27"/>
  <c r="AB23" i="27" s="1"/>
  <c r="AA11" i="27"/>
  <c r="AA27" i="27"/>
  <c r="AB27" i="27" s="1"/>
  <c r="AA13" i="27"/>
  <c r="AB13" i="27" s="1"/>
  <c r="AC13" i="27" s="1"/>
  <c r="AA25" i="27"/>
  <c r="AB25" i="27" s="1"/>
  <c r="AA12" i="27"/>
  <c r="V28" i="27"/>
  <c r="V30" i="27" s="1"/>
  <c r="Z31" i="27" s="1"/>
  <c r="N11" i="27"/>
  <c r="M11" i="27"/>
  <c r="M16" i="27"/>
  <c r="M12" i="27"/>
  <c r="M15" i="27"/>
  <c r="M18" i="27"/>
  <c r="M14" i="27"/>
  <c r="M13" i="27"/>
  <c r="AA14" i="27" l="1"/>
  <c r="AB14" i="27" s="1"/>
  <c r="AC14" i="27" s="1"/>
  <c r="AB29" i="27"/>
  <c r="E11" i="21" l="1"/>
  <c r="G11" i="21" s="1"/>
  <c r="E10" i="21"/>
  <c r="G10" i="21" s="1"/>
  <c r="E9" i="21"/>
  <c r="G9" i="21" s="1"/>
  <c r="E8" i="21"/>
  <c r="G8" i="21" s="1"/>
  <c r="E7" i="21"/>
  <c r="G7" i="21" s="1"/>
  <c r="E6" i="21"/>
  <c r="G6" i="21" s="1"/>
  <c r="E5" i="21"/>
  <c r="G5" i="21" s="1"/>
  <c r="E4" i="21"/>
  <c r="F6" i="21" s="1"/>
  <c r="G3" i="21"/>
  <c r="F3" i="21"/>
  <c r="E3" i="21"/>
  <c r="G48" i="23"/>
  <c r="G47" i="23"/>
  <c r="G46" i="23"/>
  <c r="E41" i="23"/>
  <c r="G41" i="23" s="1"/>
  <c r="G40" i="23"/>
  <c r="E40" i="23"/>
  <c r="G39" i="23"/>
  <c r="E39" i="23"/>
  <c r="E38" i="23"/>
  <c r="G38" i="23" s="1"/>
  <c r="E37" i="23"/>
  <c r="G36" i="23"/>
  <c r="E36" i="23"/>
  <c r="G35" i="23"/>
  <c r="E35" i="23"/>
  <c r="E34" i="23"/>
  <c r="G34" i="23" s="1"/>
  <c r="E33" i="23"/>
  <c r="F41" i="23" s="1"/>
  <c r="D28" i="23"/>
  <c r="F28" i="23" s="1"/>
  <c r="D27" i="23"/>
  <c r="F27" i="23" s="1"/>
  <c r="D26" i="23"/>
  <c r="F26" i="23" s="1"/>
  <c r="D25" i="23"/>
  <c r="F25" i="23" s="1"/>
  <c r="D24" i="23"/>
  <c r="F24" i="23" s="1"/>
  <c r="D23" i="23"/>
  <c r="F23" i="23" s="1"/>
  <c r="L18" i="23"/>
  <c r="N18" i="23" s="1"/>
  <c r="L17" i="23"/>
  <c r="N17" i="23" s="1"/>
  <c r="L16" i="23"/>
  <c r="N16" i="23" s="1"/>
  <c r="L15" i="23"/>
  <c r="N15" i="23" s="1"/>
  <c r="L14" i="23"/>
  <c r="N14" i="23" s="1"/>
  <c r="L13" i="23"/>
  <c r="N13" i="23" s="1"/>
  <c r="L12" i="23"/>
  <c r="N12" i="23" s="1"/>
  <c r="L11" i="23"/>
  <c r="D28" i="24"/>
  <c r="F28" i="24" s="1"/>
  <c r="D25" i="24"/>
  <c r="F25" i="24" s="1"/>
  <c r="D27" i="24"/>
  <c r="F27" i="24" s="1"/>
  <c r="D26" i="24"/>
  <c r="F26" i="24" s="1"/>
  <c r="D24" i="24"/>
  <c r="F24" i="24" s="1"/>
  <c r="D23" i="24"/>
  <c r="F23" i="24" s="1"/>
  <c r="G48" i="24"/>
  <c r="G47" i="24"/>
  <c r="G46" i="24"/>
  <c r="E41" i="24"/>
  <c r="G41" i="24" s="1"/>
  <c r="E40" i="24"/>
  <c r="E39" i="24"/>
  <c r="G39" i="24" s="1"/>
  <c r="E38" i="24"/>
  <c r="G38" i="24" s="1"/>
  <c r="E37" i="24"/>
  <c r="G37" i="24" s="1"/>
  <c r="E36" i="24"/>
  <c r="G36" i="24" s="1"/>
  <c r="E35" i="24"/>
  <c r="E34" i="24"/>
  <c r="E33" i="24"/>
  <c r="G33" i="24" s="1"/>
  <c r="L18" i="24"/>
  <c r="N18" i="24" s="1"/>
  <c r="L17" i="24"/>
  <c r="N17" i="24" s="1"/>
  <c r="L16" i="24"/>
  <c r="N16" i="24" s="1"/>
  <c r="L15" i="24"/>
  <c r="N15" i="24" s="1"/>
  <c r="L14" i="24"/>
  <c r="N14" i="24" s="1"/>
  <c r="L13" i="24"/>
  <c r="N13" i="24" s="1"/>
  <c r="L12" i="24"/>
  <c r="N12" i="24" s="1"/>
  <c r="L11" i="24"/>
  <c r="F34" i="23" l="1"/>
  <c r="F38" i="23"/>
  <c r="F10" i="21"/>
  <c r="F35" i="23"/>
  <c r="F39" i="23"/>
  <c r="F36" i="23"/>
  <c r="F40" i="23"/>
  <c r="F33" i="23"/>
  <c r="F37" i="23"/>
  <c r="F35" i="24"/>
  <c r="F39" i="24"/>
  <c r="F36" i="24"/>
  <c r="F40" i="24"/>
  <c r="F33" i="24"/>
  <c r="F37" i="24"/>
  <c r="F41" i="24"/>
  <c r="F34" i="24"/>
  <c r="F38" i="24"/>
  <c r="F9" i="21"/>
  <c r="F4" i="21"/>
  <c r="F8" i="21"/>
  <c r="F5" i="21"/>
  <c r="G4" i="21"/>
  <c r="F7" i="21"/>
  <c r="F11" i="21"/>
  <c r="M15" i="23"/>
  <c r="M14" i="23"/>
  <c r="M18" i="23"/>
  <c r="G33" i="23"/>
  <c r="G37" i="23"/>
  <c r="M12" i="23"/>
  <c r="M11" i="23"/>
  <c r="N11" i="23"/>
  <c r="M13" i="23"/>
  <c r="M17" i="23"/>
  <c r="M16" i="23"/>
  <c r="G34" i="24"/>
  <c r="G35" i="24"/>
  <c r="G40" i="24"/>
  <c r="M17" i="24"/>
  <c r="M11" i="24"/>
  <c r="M12" i="24"/>
  <c r="N11" i="24"/>
  <c r="M16" i="24"/>
  <c r="M15" i="24"/>
  <c r="M14" i="24"/>
  <c r="M18" i="24"/>
  <c r="M13" i="24"/>
  <c r="M54" i="25" l="1"/>
  <c r="L54" i="25"/>
  <c r="M53" i="25"/>
  <c r="L53" i="25"/>
  <c r="D28" i="25"/>
  <c r="F28" i="25" s="1"/>
  <c r="D27" i="25"/>
  <c r="F27" i="25" s="1"/>
  <c r="D26" i="25"/>
  <c r="F26" i="25" s="1"/>
  <c r="D25" i="25"/>
  <c r="F25" i="25" s="1"/>
  <c r="D24" i="25"/>
  <c r="F24" i="25" s="1"/>
  <c r="D23" i="25"/>
  <c r="F23" i="25" s="1"/>
  <c r="G48" i="25"/>
  <c r="G47" i="25"/>
  <c r="G46" i="25"/>
  <c r="L18" i="25"/>
  <c r="L17" i="25"/>
  <c r="L16" i="25"/>
  <c r="N16" i="25" s="1"/>
  <c r="L15" i="25"/>
  <c r="L14" i="25"/>
  <c r="N14" i="25" s="1"/>
  <c r="L13" i="25"/>
  <c r="L12" i="25"/>
  <c r="L11" i="25"/>
  <c r="J40" i="26"/>
  <c r="J39" i="26"/>
  <c r="J38" i="26"/>
  <c r="K38" i="26" s="1"/>
  <c r="J37" i="26"/>
  <c r="J36" i="26"/>
  <c r="J35" i="26"/>
  <c r="J34" i="26"/>
  <c r="K34" i="26" s="1"/>
  <c r="J33" i="26"/>
  <c r="J32" i="26"/>
  <c r="M25" i="26"/>
  <c r="L25" i="26"/>
  <c r="M24" i="26"/>
  <c r="L24" i="26"/>
  <c r="M23" i="26"/>
  <c r="L23" i="26"/>
  <c r="M22" i="26"/>
  <c r="L22" i="26"/>
  <c r="M21" i="26"/>
  <c r="L21" i="26"/>
  <c r="L16" i="26"/>
  <c r="N16" i="26" s="1"/>
  <c r="L15" i="26"/>
  <c r="N15" i="26" s="1"/>
  <c r="L14" i="26"/>
  <c r="L13" i="26"/>
  <c r="N13" i="26" s="1"/>
  <c r="L12" i="26"/>
  <c r="L11" i="26"/>
  <c r="N11" i="26" s="1"/>
  <c r="L10" i="26"/>
  <c r="L9" i="26"/>
  <c r="N9" i="26" s="1"/>
  <c r="N54" i="25"/>
  <c r="E41" i="25"/>
  <c r="G41" i="25" s="1"/>
  <c r="E40" i="25"/>
  <c r="G40" i="25" s="1"/>
  <c r="E39" i="25"/>
  <c r="G39" i="25" s="1"/>
  <c r="E38" i="25"/>
  <c r="G38" i="25" s="1"/>
  <c r="E37" i="25"/>
  <c r="G37" i="25" s="1"/>
  <c r="E36" i="25"/>
  <c r="E35" i="25"/>
  <c r="G35" i="25" s="1"/>
  <c r="E34" i="25"/>
  <c r="E33" i="25"/>
  <c r="N18" i="25"/>
  <c r="N17" i="25"/>
  <c r="N15" i="25"/>
  <c r="N13" i="25"/>
  <c r="D50" i="26"/>
  <c r="D49" i="26"/>
  <c r="E48" i="26"/>
  <c r="E47" i="26"/>
  <c r="E46" i="26"/>
  <c r="E45" i="26"/>
  <c r="E44" i="26"/>
  <c r="E43" i="26"/>
  <c r="E42" i="26"/>
  <c r="E41" i="26"/>
  <c r="K40" i="26"/>
  <c r="E40" i="26"/>
  <c r="K39" i="26"/>
  <c r="E39" i="26"/>
  <c r="E38" i="26"/>
  <c r="K37" i="26"/>
  <c r="E37" i="26"/>
  <c r="K36" i="26"/>
  <c r="E36" i="26"/>
  <c r="K35" i="26"/>
  <c r="E35" i="26"/>
  <c r="E34" i="26"/>
  <c r="K33" i="26"/>
  <c r="E33" i="26"/>
  <c r="K32" i="26"/>
  <c r="E32" i="26"/>
  <c r="N24" i="26"/>
  <c r="C17" i="26"/>
  <c r="N14" i="26"/>
  <c r="E49" i="26" l="1"/>
  <c r="F38" i="25"/>
  <c r="F34" i="25"/>
  <c r="F41" i="25"/>
  <c r="F37" i="25"/>
  <c r="F33" i="25"/>
  <c r="F40" i="25"/>
  <c r="F36" i="25"/>
  <c r="F39" i="25"/>
  <c r="F35" i="25"/>
  <c r="N21" i="26"/>
  <c r="N23" i="26"/>
  <c r="N25" i="26"/>
  <c r="N53" i="25"/>
  <c r="M9" i="26"/>
  <c r="M13" i="26"/>
  <c r="M15" i="26"/>
  <c r="N22" i="26"/>
  <c r="M17" i="25"/>
  <c r="G34" i="25"/>
  <c r="N12" i="25"/>
  <c r="N12" i="26"/>
  <c r="K41" i="26"/>
  <c r="M12" i="25"/>
  <c r="M15" i="25"/>
  <c r="G33" i="25"/>
  <c r="M14" i="25"/>
  <c r="M18" i="25"/>
  <c r="G36" i="25"/>
  <c r="M16" i="25"/>
  <c r="M11" i="25"/>
  <c r="N11" i="25"/>
  <c r="M13" i="25"/>
  <c r="L41" i="26"/>
  <c r="M11" i="26"/>
  <c r="M10" i="26"/>
  <c r="M14" i="26"/>
  <c r="N10" i="26"/>
  <c r="M12" i="26"/>
  <c r="M16" i="26"/>
  <c r="G5" i="20"/>
  <c r="G4" i="20"/>
  <c r="G3" i="20"/>
  <c r="D8" i="19"/>
  <c r="D7" i="19"/>
  <c r="F7" i="19" s="1"/>
  <c r="D6" i="19"/>
  <c r="F6" i="19" s="1"/>
  <c r="D5" i="19"/>
  <c r="F5" i="19" s="1"/>
  <c r="D4" i="19"/>
  <c r="F4" i="19" s="1"/>
  <c r="D3" i="19"/>
  <c r="F3" i="19" s="1"/>
  <c r="F8" i="19"/>
  <c r="M48" i="15" l="1"/>
  <c r="M47" i="15"/>
  <c r="M46" i="15"/>
  <c r="M45" i="15"/>
  <c r="M41" i="15"/>
  <c r="M40" i="15"/>
  <c r="M39" i="15"/>
  <c r="M38" i="15"/>
  <c r="M34" i="15"/>
  <c r="M33" i="15"/>
  <c r="M32" i="15"/>
  <c r="M31" i="15"/>
  <c r="M27" i="15"/>
  <c r="M26" i="15"/>
  <c r="M25" i="15"/>
  <c r="M24" i="15"/>
  <c r="M20" i="15"/>
  <c r="M19" i="15"/>
  <c r="M18" i="15"/>
  <c r="M17" i="15"/>
  <c r="M13" i="15"/>
  <c r="M12" i="15"/>
  <c r="M11" i="15"/>
  <c r="M10" i="15"/>
  <c r="M6" i="15"/>
  <c r="M5" i="15"/>
  <c r="M4" i="15"/>
  <c r="M3" i="15"/>
  <c r="Q8" i="14"/>
  <c r="O8" i="14"/>
  <c r="P8" i="14" s="1"/>
  <c r="O7" i="14"/>
  <c r="N7" i="14"/>
  <c r="S7" i="14" s="1"/>
  <c r="O6" i="14"/>
  <c r="N6" i="14"/>
  <c r="S6" i="14" s="1"/>
  <c r="O5" i="14"/>
  <c r="N5" i="14"/>
  <c r="O4" i="14"/>
  <c r="N4" i="14"/>
  <c r="O3" i="14"/>
  <c r="N3" i="14"/>
  <c r="S3" i="14" s="1"/>
  <c r="D23" i="13"/>
  <c r="D22" i="13"/>
  <c r="E21" i="13"/>
  <c r="E20" i="13"/>
  <c r="E19" i="13"/>
  <c r="E18" i="13"/>
  <c r="E17" i="13"/>
  <c r="E16" i="13"/>
  <c r="E15" i="13"/>
  <c r="E14" i="13"/>
  <c r="J13" i="13"/>
  <c r="K13" i="13" s="1"/>
  <c r="E13" i="13"/>
  <c r="J12" i="13"/>
  <c r="K12" i="13" s="1"/>
  <c r="E12" i="13"/>
  <c r="J11" i="13"/>
  <c r="K11" i="13" s="1"/>
  <c r="E11" i="13"/>
  <c r="J10" i="13"/>
  <c r="K10" i="13" s="1"/>
  <c r="E10" i="13"/>
  <c r="J9" i="13"/>
  <c r="K9" i="13" s="1"/>
  <c r="E9" i="13"/>
  <c r="J8" i="13"/>
  <c r="K8" i="13" s="1"/>
  <c r="E8" i="13"/>
  <c r="J7" i="13"/>
  <c r="K7" i="13" s="1"/>
  <c r="E7" i="13"/>
  <c r="J6" i="13"/>
  <c r="K6" i="13" s="1"/>
  <c r="E6" i="13"/>
  <c r="J5" i="13"/>
  <c r="K5" i="13" s="1"/>
  <c r="E5" i="13"/>
  <c r="E22" i="13" s="1"/>
  <c r="K9" i="12"/>
  <c r="M9" i="12" s="1"/>
  <c r="K8" i="12"/>
  <c r="M8" i="12" s="1"/>
  <c r="K7" i="12"/>
  <c r="M7" i="12" s="1"/>
  <c r="K6" i="12"/>
  <c r="M6" i="12" s="1"/>
  <c r="K5" i="12"/>
  <c r="M5" i="12" s="1"/>
  <c r="K4" i="12"/>
  <c r="M4" i="12" s="1"/>
  <c r="H4" i="12"/>
  <c r="K3" i="12"/>
  <c r="M3" i="12" s="1"/>
  <c r="H3" i="12"/>
  <c r="O17" i="9"/>
  <c r="L17" i="9"/>
  <c r="E17" i="9"/>
  <c r="G17" i="9" s="1"/>
  <c r="O16" i="9"/>
  <c r="L16" i="9"/>
  <c r="E16" i="9"/>
  <c r="G16" i="9" s="1"/>
  <c r="K16" i="9" s="1"/>
  <c r="O15" i="9"/>
  <c r="L15" i="9"/>
  <c r="E15" i="9"/>
  <c r="G15" i="9" s="1"/>
  <c r="K15" i="9" s="1"/>
  <c r="O14" i="9"/>
  <c r="L14" i="9"/>
  <c r="E14" i="9"/>
  <c r="G14" i="9" s="1"/>
  <c r="K14" i="9" s="1"/>
  <c r="O13" i="9"/>
  <c r="L13" i="9"/>
  <c r="E13" i="9"/>
  <c r="G13" i="9" s="1"/>
  <c r="O12" i="9"/>
  <c r="L12" i="9"/>
  <c r="E12" i="9"/>
  <c r="G12" i="9" s="1"/>
  <c r="K12" i="9" s="1"/>
  <c r="O11" i="9"/>
  <c r="L11" i="9"/>
  <c r="E11" i="9"/>
  <c r="G11" i="9" s="1"/>
  <c r="K11" i="9" s="1"/>
  <c r="O10" i="9"/>
  <c r="L10" i="9"/>
  <c r="E10" i="9"/>
  <c r="G10" i="9" s="1"/>
  <c r="K10" i="9" s="1"/>
  <c r="O9" i="9"/>
  <c r="L9" i="9"/>
  <c r="E9" i="9"/>
  <c r="G9" i="9" s="1"/>
  <c r="O8" i="9"/>
  <c r="L8" i="9"/>
  <c r="E8" i="9"/>
  <c r="G8" i="9" s="1"/>
  <c r="K8" i="9" s="1"/>
  <c r="O7" i="9"/>
  <c r="L7" i="9"/>
  <c r="E7" i="9"/>
  <c r="G7" i="9" s="1"/>
  <c r="K7" i="9" s="1"/>
  <c r="O6" i="9"/>
  <c r="L6" i="9"/>
  <c r="E6" i="9"/>
  <c r="G6" i="9" s="1"/>
  <c r="K6" i="9" s="1"/>
  <c r="O5" i="9"/>
  <c r="L5" i="9"/>
  <c r="E5" i="9"/>
  <c r="G5" i="9" s="1"/>
  <c r="O4" i="9"/>
  <c r="L4" i="9"/>
  <c r="E4" i="9"/>
  <c r="G4" i="9" s="1"/>
  <c r="K4" i="9" s="1"/>
  <c r="O3" i="9"/>
  <c r="L3" i="9"/>
  <c r="E3" i="9"/>
  <c r="G3" i="9" s="1"/>
  <c r="K3" i="9" s="1"/>
  <c r="E27" i="8"/>
  <c r="D27" i="8"/>
  <c r="E26" i="8"/>
  <c r="D26" i="8"/>
  <c r="E25" i="8"/>
  <c r="D25" i="8"/>
  <c r="E24" i="8"/>
  <c r="D24" i="8"/>
  <c r="E23" i="8"/>
  <c r="D23" i="8"/>
  <c r="E22" i="8"/>
  <c r="D22" i="8"/>
  <c r="E21" i="8"/>
  <c r="D21" i="8"/>
  <c r="E20" i="8"/>
  <c r="D20" i="8"/>
  <c r="J19" i="8"/>
  <c r="E19" i="8"/>
  <c r="D19" i="8"/>
  <c r="E18" i="8"/>
  <c r="D18" i="8"/>
  <c r="E17" i="8"/>
  <c r="D17" i="8"/>
  <c r="E16" i="8"/>
  <c r="D16" i="8"/>
  <c r="E15" i="8"/>
  <c r="D15" i="8"/>
  <c r="E14" i="8"/>
  <c r="D14" i="8"/>
  <c r="E13" i="8"/>
  <c r="D13" i="8"/>
  <c r="E12" i="8"/>
  <c r="D12" i="8"/>
  <c r="E11" i="8"/>
  <c r="D11" i="8"/>
  <c r="E10" i="8"/>
  <c r="D10" i="8"/>
  <c r="E9" i="8"/>
  <c r="D9" i="8"/>
  <c r="E8" i="8"/>
  <c r="D8" i="8"/>
  <c r="E7" i="8"/>
  <c r="D7" i="8"/>
  <c r="K6" i="8"/>
  <c r="J6" i="8"/>
  <c r="E6" i="8"/>
  <c r="D6" i="8"/>
  <c r="K5" i="8"/>
  <c r="J5" i="8"/>
  <c r="E5" i="8"/>
  <c r="D5" i="8"/>
  <c r="K4" i="8"/>
  <c r="J4" i="8"/>
  <c r="E4" i="8"/>
  <c r="D4" i="8"/>
  <c r="K3" i="8"/>
  <c r="J3" i="8"/>
  <c r="J7" i="8" s="1"/>
  <c r="E3" i="8"/>
  <c r="D3" i="8"/>
  <c r="C30" i="7"/>
  <c r="D30" i="7" s="1"/>
  <c r="C29" i="7"/>
  <c r="D29" i="7" s="1"/>
  <c r="C28" i="7"/>
  <c r="D28" i="7" s="1"/>
  <c r="C27" i="7"/>
  <c r="D27" i="7" s="1"/>
  <c r="C26" i="7"/>
  <c r="D26" i="7" s="1"/>
  <c r="G22" i="7"/>
  <c r="E21" i="7"/>
  <c r="H21" i="7" s="1"/>
  <c r="C21" i="7"/>
  <c r="F21" i="7" s="1"/>
  <c r="E20" i="7"/>
  <c r="H20" i="7" s="1"/>
  <c r="C20" i="7"/>
  <c r="H19" i="7"/>
  <c r="E19" i="7"/>
  <c r="C19" i="7"/>
  <c r="F19" i="7" s="1"/>
  <c r="E18" i="7"/>
  <c r="H18" i="7" s="1"/>
  <c r="C18" i="7"/>
  <c r="F18" i="7" s="1"/>
  <c r="E17" i="7"/>
  <c r="H17" i="7" s="1"/>
  <c r="K18" i="7" s="1"/>
  <c r="L18" i="7" s="1"/>
  <c r="C17" i="7"/>
  <c r="F17" i="7" s="1"/>
  <c r="E16" i="7"/>
  <c r="H16" i="7" s="1"/>
  <c r="C16" i="7"/>
  <c r="H15" i="7"/>
  <c r="K16" i="7" s="1"/>
  <c r="L16" i="7" s="1"/>
  <c r="E15" i="7"/>
  <c r="C15" i="7"/>
  <c r="F15" i="7" s="1"/>
  <c r="E14" i="7"/>
  <c r="H14" i="7" s="1"/>
  <c r="C14" i="7"/>
  <c r="F14" i="7" s="1"/>
  <c r="E13" i="7"/>
  <c r="H13" i="7" s="1"/>
  <c r="K14" i="7" s="1"/>
  <c r="L14" i="7" s="1"/>
  <c r="C13" i="7"/>
  <c r="E12" i="7"/>
  <c r="H12" i="7" s="1"/>
  <c r="K13" i="7" s="1"/>
  <c r="L13" i="7" s="1"/>
  <c r="C12" i="7"/>
  <c r="H11" i="7"/>
  <c r="K12" i="7" s="1"/>
  <c r="L12" i="7" s="1"/>
  <c r="E11" i="7"/>
  <c r="C11" i="7"/>
  <c r="F11" i="7" s="1"/>
  <c r="E10" i="7"/>
  <c r="H10" i="7" s="1"/>
  <c r="K11" i="7" s="1"/>
  <c r="L11" i="7" s="1"/>
  <c r="C10" i="7"/>
  <c r="F10" i="7" s="1"/>
  <c r="M8" i="7"/>
  <c r="O8" i="7" s="1"/>
  <c r="E5" i="7"/>
  <c r="E4" i="7"/>
  <c r="E3" i="7"/>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A3" i="6"/>
  <c r="L9" i="10"/>
  <c r="N9" i="10" s="1"/>
  <c r="L8" i="10"/>
  <c r="N8" i="10" s="1"/>
  <c r="L7" i="10"/>
  <c r="N7" i="10" s="1"/>
  <c r="L6" i="10"/>
  <c r="N6" i="10" s="1"/>
  <c r="L5" i="10"/>
  <c r="N5" i="10" s="1"/>
  <c r="L4" i="10"/>
  <c r="N4" i="10" s="1"/>
  <c r="L3" i="10"/>
  <c r="W47" i="5"/>
  <c r="W46" i="5"/>
  <c r="W45" i="5"/>
  <c r="W40" i="5"/>
  <c r="W39" i="5"/>
  <c r="W38" i="5"/>
  <c r="L35" i="5"/>
  <c r="M35" i="5" s="1"/>
  <c r="W33" i="5"/>
  <c r="W32" i="5"/>
  <c r="W31" i="5"/>
  <c r="L30" i="5"/>
  <c r="N30" i="5" s="1"/>
  <c r="L29" i="5"/>
  <c r="N29" i="5" s="1"/>
  <c r="L28" i="5"/>
  <c r="N28" i="5" s="1"/>
  <c r="L27" i="5"/>
  <c r="N27" i="5" s="1"/>
  <c r="W26" i="5"/>
  <c r="L26" i="5"/>
  <c r="N26" i="5" s="1"/>
  <c r="W25" i="5"/>
  <c r="L25" i="5"/>
  <c r="N25" i="5" s="1"/>
  <c r="W24" i="5"/>
  <c r="L24" i="5"/>
  <c r="N24" i="5" s="1"/>
  <c r="L23" i="5"/>
  <c r="N23" i="5" s="1"/>
  <c r="L22" i="5"/>
  <c r="N22" i="5" s="1"/>
  <c r="L21" i="5"/>
  <c r="N21" i="5" s="1"/>
  <c r="L20" i="5"/>
  <c r="W19" i="5"/>
  <c r="L19" i="5"/>
  <c r="N19" i="5" s="1"/>
  <c r="W18" i="5"/>
  <c r="L18" i="5"/>
  <c r="W17" i="5"/>
  <c r="L17" i="5"/>
  <c r="N17" i="5" s="1"/>
  <c r="L16" i="5"/>
  <c r="N16" i="5" s="1"/>
  <c r="W12" i="5"/>
  <c r="W11" i="5"/>
  <c r="L11" i="5"/>
  <c r="N11" i="5" s="1"/>
  <c r="W10" i="5"/>
  <c r="L10" i="5"/>
  <c r="N10" i="5" s="1"/>
  <c r="L9" i="5"/>
  <c r="N9" i="5" s="1"/>
  <c r="L8" i="5"/>
  <c r="N8" i="5" s="1"/>
  <c r="L7" i="5"/>
  <c r="N7" i="5" s="1"/>
  <c r="L6" i="5"/>
  <c r="N6" i="5" s="1"/>
  <c r="W5" i="5"/>
  <c r="L5" i="5"/>
  <c r="N5" i="5" s="1"/>
  <c r="W4" i="5"/>
  <c r="L4" i="5"/>
  <c r="N4" i="5" s="1"/>
  <c r="W3" i="5"/>
  <c r="L3" i="5"/>
  <c r="L25" i="4"/>
  <c r="L24" i="4"/>
  <c r="L23" i="4"/>
  <c r="L22" i="4"/>
  <c r="L21" i="4"/>
  <c r="L20" i="4"/>
  <c r="L19" i="4"/>
  <c r="L14" i="4"/>
  <c r="L13" i="4"/>
  <c r="L12" i="4"/>
  <c r="L11" i="4"/>
  <c r="L10" i="4"/>
  <c r="L5" i="4"/>
  <c r="L4" i="4"/>
  <c r="L3" i="4"/>
  <c r="I10" i="18"/>
  <c r="I9" i="18"/>
  <c r="I8" i="18"/>
  <c r="L3" i="18"/>
  <c r="M3" i="18" s="1"/>
  <c r="K35" i="17"/>
  <c r="K34" i="17"/>
  <c r="L33" i="17"/>
  <c r="L32" i="17"/>
  <c r="L31" i="17"/>
  <c r="L30" i="17"/>
  <c r="L29" i="17"/>
  <c r="L28" i="17"/>
  <c r="L27" i="17"/>
  <c r="L26" i="17"/>
  <c r="Q25" i="17"/>
  <c r="R25" i="17" s="1"/>
  <c r="L25" i="17"/>
  <c r="Q24" i="17"/>
  <c r="R24" i="17" s="1"/>
  <c r="L24" i="17"/>
  <c r="Q23" i="17"/>
  <c r="R23" i="17" s="1"/>
  <c r="L23" i="17"/>
  <c r="Q22" i="17"/>
  <c r="R22" i="17" s="1"/>
  <c r="L22" i="17"/>
  <c r="L34" i="17" s="1"/>
  <c r="Q21" i="17"/>
  <c r="R21" i="17" s="1"/>
  <c r="L21" i="17"/>
  <c r="AK20" i="17"/>
  <c r="AI20" i="17"/>
  <c r="AJ20" i="17" s="1"/>
  <c r="Q20" i="17"/>
  <c r="R20" i="17" s="1"/>
  <c r="L20" i="17"/>
  <c r="AI19" i="17"/>
  <c r="AH19" i="17"/>
  <c r="Q19" i="17"/>
  <c r="R19" i="17" s="1"/>
  <c r="L19" i="17"/>
  <c r="AI18" i="17"/>
  <c r="AH18" i="17"/>
  <c r="Q18" i="17"/>
  <c r="R18" i="17" s="1"/>
  <c r="L18" i="17"/>
  <c r="AI17" i="17"/>
  <c r="AH17" i="17"/>
  <c r="Q17" i="17"/>
  <c r="R17" i="17" s="1"/>
  <c r="L17" i="17"/>
  <c r="AI16" i="17"/>
  <c r="AH16" i="17"/>
  <c r="AI15" i="17"/>
  <c r="AH15" i="17"/>
  <c r="AF10" i="17"/>
  <c r="AH10" i="17" s="1"/>
  <c r="T10" i="17"/>
  <c r="AF9" i="17"/>
  <c r="AH9" i="17" s="1"/>
  <c r="T9" i="17"/>
  <c r="AF8" i="17"/>
  <c r="AH8" i="17" s="1"/>
  <c r="T8" i="17"/>
  <c r="AF7" i="17"/>
  <c r="AH7" i="17" s="1"/>
  <c r="T7" i="17"/>
  <c r="AF6" i="17"/>
  <c r="AH6" i="17" s="1"/>
  <c r="T6" i="17"/>
  <c r="AF5" i="17"/>
  <c r="AH5" i="17" s="1"/>
  <c r="T5" i="17"/>
  <c r="S5" i="17"/>
  <c r="AF4" i="17"/>
  <c r="AH4" i="17" s="1"/>
  <c r="T4" i="17"/>
  <c r="S4" i="17"/>
  <c r="AF3" i="17"/>
  <c r="S3" i="17"/>
  <c r="R90" i="11"/>
  <c r="Q90" i="11"/>
  <c r="R89" i="11"/>
  <c r="Q89" i="11"/>
  <c r="R88" i="11"/>
  <c r="Q88" i="11"/>
  <c r="R87" i="11"/>
  <c r="Q87" i="11"/>
  <c r="R86" i="11"/>
  <c r="Q86" i="11"/>
  <c r="R85" i="11"/>
  <c r="Q85" i="11"/>
  <c r="R84" i="11"/>
  <c r="Q84" i="11"/>
  <c r="R83" i="11"/>
  <c r="Q83" i="11"/>
  <c r="R82" i="11"/>
  <c r="Q82" i="11"/>
  <c r="R81" i="11"/>
  <c r="Q81" i="11"/>
  <c r="R80" i="11"/>
  <c r="Q80" i="11"/>
  <c r="R79" i="11"/>
  <c r="Q79" i="11"/>
  <c r="R78" i="11"/>
  <c r="Q78" i="11"/>
  <c r="R77" i="11"/>
  <c r="Q77" i="11"/>
  <c r="D77" i="11"/>
  <c r="R76" i="11"/>
  <c r="Q76" i="11"/>
  <c r="D76" i="11"/>
  <c r="E75" i="11"/>
  <c r="N74" i="11"/>
  <c r="E74" i="11"/>
  <c r="E73" i="11"/>
  <c r="E72" i="11"/>
  <c r="E71" i="11"/>
  <c r="E70" i="11"/>
  <c r="Y69" i="11"/>
  <c r="Z69" i="11" s="1"/>
  <c r="E69" i="11"/>
  <c r="E68" i="11"/>
  <c r="J67" i="11"/>
  <c r="K67" i="11" s="1"/>
  <c r="E67" i="11"/>
  <c r="J66" i="11"/>
  <c r="K66" i="11" s="1"/>
  <c r="E66" i="11"/>
  <c r="Y65" i="11"/>
  <c r="Z65" i="11" s="1"/>
  <c r="J65" i="11"/>
  <c r="K65" i="11" s="1"/>
  <c r="E65" i="11"/>
  <c r="J64" i="11"/>
  <c r="K64" i="11" s="1"/>
  <c r="E64" i="11"/>
  <c r="J63" i="11"/>
  <c r="K63" i="11" s="1"/>
  <c r="E63" i="11"/>
  <c r="AF62" i="11"/>
  <c r="AG62" i="11" s="1"/>
  <c r="J62" i="11"/>
  <c r="K62" i="11" s="1"/>
  <c r="E62" i="11"/>
  <c r="AF61" i="11"/>
  <c r="AG61" i="11" s="1"/>
  <c r="Y61" i="11"/>
  <c r="Z61" i="11" s="1"/>
  <c r="J61" i="11"/>
  <c r="K61" i="11" s="1"/>
  <c r="E61" i="11"/>
  <c r="AF60" i="11"/>
  <c r="AG60" i="11" s="1"/>
  <c r="J60" i="11"/>
  <c r="K60" i="11" s="1"/>
  <c r="E60" i="11"/>
  <c r="AF59" i="11"/>
  <c r="AG59" i="11" s="1"/>
  <c r="J59" i="11"/>
  <c r="K59" i="11" s="1"/>
  <c r="E59" i="11"/>
  <c r="E76" i="11" s="1"/>
  <c r="AG58" i="11"/>
  <c r="AJ58" i="11" s="1"/>
  <c r="AK57" i="11"/>
  <c r="Y57" i="11"/>
  <c r="Z57" i="11" s="1"/>
  <c r="AJ54" i="11"/>
  <c r="AH53" i="11"/>
  <c r="AK53" i="11" s="1"/>
  <c r="AF53" i="11"/>
  <c r="Z53" i="11"/>
  <c r="Y53" i="11"/>
  <c r="AK52" i="11"/>
  <c r="AN52" i="11" s="1"/>
  <c r="AO52" i="11" s="1"/>
  <c r="AH52" i="11"/>
  <c r="AF52" i="11"/>
  <c r="AI52" i="11" s="1"/>
  <c r="AI51" i="11"/>
  <c r="AH51" i="11"/>
  <c r="AK51" i="11" s="1"/>
  <c r="E51" i="11"/>
  <c r="D51" i="11"/>
  <c r="AK50" i="11"/>
  <c r="AH50" i="11"/>
  <c r="AI50" i="11" s="1"/>
  <c r="E50" i="11"/>
  <c r="D50" i="11"/>
  <c r="AH49" i="11"/>
  <c r="AK49" i="11" s="1"/>
  <c r="AN50" i="11" s="1"/>
  <c r="AO50" i="11" s="1"/>
  <c r="AF49" i="11"/>
  <c r="Y49" i="11"/>
  <c r="Z49" i="11" s="1"/>
  <c r="E49" i="11"/>
  <c r="D49" i="11"/>
  <c r="BJ48" i="11"/>
  <c r="AK48" i="11"/>
  <c r="AN35" i="11" s="1"/>
  <c r="AH48" i="11"/>
  <c r="AF48" i="11"/>
  <c r="AI48" i="11" s="1"/>
  <c r="E48" i="11"/>
  <c r="D48" i="11"/>
  <c r="BJ47" i="11"/>
  <c r="AK47" i="11"/>
  <c r="AN48" i="11" s="1"/>
  <c r="AO48" i="11" s="1"/>
  <c r="AH47" i="11"/>
  <c r="AF47" i="11"/>
  <c r="AI47" i="11" s="1"/>
  <c r="E47" i="11"/>
  <c r="D47" i="11"/>
  <c r="BJ46" i="11"/>
  <c r="AK46" i="11"/>
  <c r="AN47" i="11" s="1"/>
  <c r="AO47" i="11" s="1"/>
  <c r="AH46" i="11"/>
  <c r="AF46" i="11"/>
  <c r="AI46" i="11" s="1"/>
  <c r="E46" i="11"/>
  <c r="D46" i="11"/>
  <c r="BJ45" i="11"/>
  <c r="AK45" i="11"/>
  <c r="AN46" i="11" s="1"/>
  <c r="AO46" i="11" s="1"/>
  <c r="AH45" i="11"/>
  <c r="AF45" i="11"/>
  <c r="AI45" i="11" s="1"/>
  <c r="Y45" i="11"/>
  <c r="Z45" i="11" s="1"/>
  <c r="E45" i="11"/>
  <c r="D45" i="11"/>
  <c r="AK44" i="11"/>
  <c r="AN45" i="11" s="1"/>
  <c r="AO45" i="11" s="1"/>
  <c r="AH44" i="11"/>
  <c r="AF44" i="11"/>
  <c r="AI44" i="11" s="1"/>
  <c r="E44" i="11"/>
  <c r="D44" i="11"/>
  <c r="AH43" i="11"/>
  <c r="AK43" i="11" s="1"/>
  <c r="AN44" i="11" s="1"/>
  <c r="AO44" i="11" s="1"/>
  <c r="AF43" i="11"/>
  <c r="J43" i="11"/>
  <c r="E43" i="11"/>
  <c r="D43" i="11"/>
  <c r="AH42" i="11"/>
  <c r="AK42" i="11" s="1"/>
  <c r="AN43" i="11" s="1"/>
  <c r="AO43" i="11" s="1"/>
  <c r="AF42" i="11"/>
  <c r="E42" i="11"/>
  <c r="D42" i="11"/>
  <c r="BJ41" i="11"/>
  <c r="E41" i="11"/>
  <c r="D41" i="11"/>
  <c r="BJ40" i="11"/>
  <c r="AR40" i="11"/>
  <c r="AP40" i="11"/>
  <c r="Y40" i="11"/>
  <c r="Z40" i="11" s="1"/>
  <c r="E40" i="11"/>
  <c r="D40" i="11"/>
  <c r="BJ39" i="11"/>
  <c r="E39" i="11"/>
  <c r="D39" i="11"/>
  <c r="BJ38" i="11"/>
  <c r="E38" i="11"/>
  <c r="D38" i="11"/>
  <c r="AH37" i="11"/>
  <c r="E37" i="11"/>
  <c r="D37" i="11"/>
  <c r="AH36" i="11"/>
  <c r="E36" i="11"/>
  <c r="D36" i="11"/>
  <c r="AH35" i="11"/>
  <c r="Y35" i="11"/>
  <c r="Z35" i="11" s="1"/>
  <c r="E35" i="11"/>
  <c r="D35" i="11"/>
  <c r="BJ34" i="11"/>
  <c r="E34" i="11"/>
  <c r="D34" i="11"/>
  <c r="BJ33" i="11"/>
  <c r="E33" i="11"/>
  <c r="D33" i="11"/>
  <c r="BJ32" i="11"/>
  <c r="E32" i="11"/>
  <c r="D32" i="11"/>
  <c r="BJ31" i="11"/>
  <c r="E31" i="11"/>
  <c r="D31" i="11"/>
  <c r="AT30" i="11"/>
  <c r="AR30" i="11"/>
  <c r="AS30" i="11" s="1"/>
  <c r="Y30" i="11"/>
  <c r="AA30" i="11" s="1"/>
  <c r="K30" i="11"/>
  <c r="J30" i="11"/>
  <c r="E30" i="11"/>
  <c r="D30" i="11"/>
  <c r="AR29" i="11"/>
  <c r="AQ29" i="11"/>
  <c r="Y29" i="11"/>
  <c r="AA29" i="11" s="1"/>
  <c r="K29" i="11"/>
  <c r="J29" i="11"/>
  <c r="E29" i="11"/>
  <c r="D29" i="11"/>
  <c r="AR28" i="11"/>
  <c r="AQ28" i="11"/>
  <c r="Y28" i="11"/>
  <c r="AA28" i="11" s="1"/>
  <c r="K28" i="11"/>
  <c r="J28" i="11"/>
  <c r="E28" i="11"/>
  <c r="D28" i="11"/>
  <c r="BJ27" i="11"/>
  <c r="AR27" i="11"/>
  <c r="AQ27" i="11"/>
  <c r="AV27" i="11" s="1"/>
  <c r="Y27" i="11"/>
  <c r="AA27" i="11" s="1"/>
  <c r="K27" i="11"/>
  <c r="J27" i="11"/>
  <c r="E27" i="11"/>
  <c r="D27" i="11"/>
  <c r="BJ26" i="11"/>
  <c r="AR26" i="11"/>
  <c r="AQ26" i="11"/>
  <c r="AV26" i="11" s="1"/>
  <c r="Y26" i="11"/>
  <c r="AA26" i="11" s="1"/>
  <c r="BJ25" i="11"/>
  <c r="AR25" i="11"/>
  <c r="AQ25" i="11"/>
  <c r="AV25" i="11" s="1"/>
  <c r="Y25" i="11"/>
  <c r="AA25" i="11" s="1"/>
  <c r="BJ24" i="11"/>
  <c r="Y24" i="11"/>
  <c r="AA24" i="11" s="1"/>
  <c r="Y23" i="11"/>
  <c r="AA23" i="11" s="1"/>
  <c r="Y22" i="11"/>
  <c r="AA22" i="11" s="1"/>
  <c r="K22" i="11"/>
  <c r="M22" i="11" s="1"/>
  <c r="AT21" i="11"/>
  <c r="AR21" i="11"/>
  <c r="AS21" i="11" s="1"/>
  <c r="Y21" i="11"/>
  <c r="AA21" i="11" s="1"/>
  <c r="K21" i="11"/>
  <c r="M21" i="11" s="1"/>
  <c r="BJ20" i="11"/>
  <c r="AR20" i="11"/>
  <c r="AQ20" i="11"/>
  <c r="AV20" i="11" s="1"/>
  <c r="Y20" i="11"/>
  <c r="AA20" i="11" s="1"/>
  <c r="K20" i="11"/>
  <c r="M20" i="11" s="1"/>
  <c r="BJ19" i="11"/>
  <c r="AR19" i="11"/>
  <c r="AQ19" i="11"/>
  <c r="AV19" i="11" s="1"/>
  <c r="Y19" i="11"/>
  <c r="AA19" i="11" s="1"/>
  <c r="K19" i="11"/>
  <c r="M19" i="11" s="1"/>
  <c r="BJ18" i="11"/>
  <c r="AR18" i="11"/>
  <c r="AQ18" i="11"/>
  <c r="Y18" i="11"/>
  <c r="AA18" i="11" s="1"/>
  <c r="K18" i="11"/>
  <c r="M18" i="11" s="1"/>
  <c r="BJ17" i="11"/>
  <c r="AR17" i="11"/>
  <c r="AQ17" i="11"/>
  <c r="Y17" i="11"/>
  <c r="AA17" i="11" s="1"/>
  <c r="K17" i="11"/>
  <c r="M17" i="11" s="1"/>
  <c r="H17" i="11"/>
  <c r="AR16" i="11"/>
  <c r="AQ16" i="11"/>
  <c r="AV16" i="11" s="1"/>
  <c r="Y16" i="11"/>
  <c r="K16" i="11"/>
  <c r="M16" i="11" s="1"/>
  <c r="H16" i="11"/>
  <c r="BJ13" i="11"/>
  <c r="BJ12" i="11"/>
  <c r="BJ11" i="11"/>
  <c r="Y11" i="11"/>
  <c r="AA11" i="11" s="1"/>
  <c r="M11" i="11"/>
  <c r="BJ10" i="11"/>
  <c r="Y10" i="11"/>
  <c r="AA10" i="11" s="1"/>
  <c r="M10" i="11"/>
  <c r="AO9" i="11"/>
  <c r="AQ9" i="11" s="1"/>
  <c r="AC9" i="11"/>
  <c r="Y9" i="11"/>
  <c r="AA9" i="11" s="1"/>
  <c r="M9" i="11"/>
  <c r="L9" i="11"/>
  <c r="AO8" i="11"/>
  <c r="AQ8" i="11" s="1"/>
  <c r="AC8" i="11"/>
  <c r="Y8" i="11"/>
  <c r="AA8" i="11" s="1"/>
  <c r="M8" i="11"/>
  <c r="L8" i="11"/>
  <c r="AO7" i="11"/>
  <c r="AQ7" i="11" s="1"/>
  <c r="AC7" i="11"/>
  <c r="Y7" i="11"/>
  <c r="AA7" i="11" s="1"/>
  <c r="M7" i="11"/>
  <c r="L7" i="11"/>
  <c r="BJ6" i="11"/>
  <c r="AO6" i="11"/>
  <c r="AQ6" i="11" s="1"/>
  <c r="AC6" i="11"/>
  <c r="Y6" i="11"/>
  <c r="AA6" i="11" s="1"/>
  <c r="M6" i="11"/>
  <c r="L6" i="11"/>
  <c r="BJ5" i="11"/>
  <c r="AO5" i="11"/>
  <c r="AQ5" i="11" s="1"/>
  <c r="AC5" i="11"/>
  <c r="Y5" i="11"/>
  <c r="AA5" i="11" s="1"/>
  <c r="M5" i="11"/>
  <c r="L5" i="11"/>
  <c r="BJ4" i="11"/>
  <c r="AO4" i="11"/>
  <c r="AQ4" i="11" s="1"/>
  <c r="AC4" i="11"/>
  <c r="Y4" i="11"/>
  <c r="AA4" i="11" s="1"/>
  <c r="M4" i="11"/>
  <c r="L4" i="11"/>
  <c r="BJ3" i="11"/>
  <c r="AO3" i="11"/>
  <c r="Y3" i="11"/>
  <c r="Z3" i="11" s="1"/>
  <c r="L3" i="11"/>
  <c r="F46" i="1"/>
  <c r="E46" i="1"/>
  <c r="F45" i="1"/>
  <c r="E45" i="1"/>
  <c r="F44" i="1"/>
  <c r="E44" i="1"/>
  <c r="F43" i="1"/>
  <c r="E43" i="1"/>
  <c r="F42" i="1"/>
  <c r="E42" i="1"/>
  <c r="F41" i="1"/>
  <c r="E41" i="1"/>
  <c r="F40" i="1"/>
  <c r="E40" i="1"/>
  <c r="F39" i="1"/>
  <c r="E39" i="1"/>
  <c r="T38" i="1"/>
  <c r="U38" i="1" s="1"/>
  <c r="F38" i="1"/>
  <c r="E38" i="1"/>
  <c r="T37" i="1"/>
  <c r="U37" i="1" s="1"/>
  <c r="F37" i="1"/>
  <c r="E37" i="1"/>
  <c r="T36" i="1"/>
  <c r="U36" i="1" s="1"/>
  <c r="F36" i="1"/>
  <c r="E36" i="1"/>
  <c r="T35" i="1"/>
  <c r="U35" i="1" s="1"/>
  <c r="F35" i="1"/>
  <c r="E35" i="1"/>
  <c r="T34" i="1"/>
  <c r="U34" i="1" s="1"/>
  <c r="F34" i="1"/>
  <c r="E34" i="1"/>
  <c r="F33" i="1"/>
  <c r="E33" i="1"/>
  <c r="F32" i="1"/>
  <c r="E32" i="1"/>
  <c r="X30" i="1"/>
  <c r="B30" i="1"/>
  <c r="V29" i="1"/>
  <c r="Y29" i="1" s="1"/>
  <c r="T29" i="1"/>
  <c r="W29" i="1" s="1"/>
  <c r="V28" i="1"/>
  <c r="Y28" i="1" s="1"/>
  <c r="T28" i="1"/>
  <c r="W28" i="1" s="1"/>
  <c r="V27" i="1"/>
  <c r="Y27" i="1" s="1"/>
  <c r="T27" i="1"/>
  <c r="Y26" i="1"/>
  <c r="V26" i="1"/>
  <c r="T26" i="1"/>
  <c r="W26" i="1" s="1"/>
  <c r="V25" i="1"/>
  <c r="Y25" i="1" s="1"/>
  <c r="AB26" i="1" s="1"/>
  <c r="AC26" i="1" s="1"/>
  <c r="T25" i="1"/>
  <c r="W25" i="1" s="1"/>
  <c r="M25" i="1"/>
  <c r="O25" i="1" s="1"/>
  <c r="V24" i="1"/>
  <c r="Y24" i="1" s="1"/>
  <c r="T24" i="1"/>
  <c r="M24" i="1"/>
  <c r="O24" i="1" s="1"/>
  <c r="V23" i="1"/>
  <c r="Y23" i="1" s="1"/>
  <c r="AB24" i="1" s="1"/>
  <c r="AC24" i="1" s="1"/>
  <c r="T23" i="1"/>
  <c r="W23" i="1" s="1"/>
  <c r="M23" i="1"/>
  <c r="O23" i="1" s="1"/>
  <c r="V22" i="1"/>
  <c r="Y22" i="1" s="1"/>
  <c r="T22" i="1"/>
  <c r="M22" i="1"/>
  <c r="O22" i="1" s="1"/>
  <c r="V21" i="1"/>
  <c r="Y21" i="1" s="1"/>
  <c r="AB22" i="1" s="1"/>
  <c r="AC22" i="1" s="1"/>
  <c r="T21" i="1"/>
  <c r="W21" i="1" s="1"/>
  <c r="M21" i="1"/>
  <c r="O21" i="1" s="1"/>
  <c r="Y20" i="1"/>
  <c r="AB21" i="1" s="1"/>
  <c r="AC21" i="1" s="1"/>
  <c r="V20" i="1"/>
  <c r="T20" i="1"/>
  <c r="W20" i="1" s="1"/>
  <c r="M20" i="1"/>
  <c r="O20" i="1" s="1"/>
  <c r="V19" i="1"/>
  <c r="Y19" i="1" s="1"/>
  <c r="AB20" i="1" s="1"/>
  <c r="AC20" i="1" s="1"/>
  <c r="T19" i="1"/>
  <c r="W19" i="1" s="1"/>
  <c r="M19" i="1"/>
  <c r="V18" i="1"/>
  <c r="Y18" i="1" s="1"/>
  <c r="AB19" i="1" s="1"/>
  <c r="AC19" i="1" s="1"/>
  <c r="T18" i="1"/>
  <c r="W18" i="1" s="1"/>
  <c r="M18" i="1"/>
  <c r="O18" i="1" s="1"/>
  <c r="AD16" i="1"/>
  <c r="AF16" i="1" s="1"/>
  <c r="V13" i="1"/>
  <c r="M13" i="1"/>
  <c r="V12" i="1"/>
  <c r="M12" i="1"/>
  <c r="V11" i="1"/>
  <c r="G27" i="3"/>
  <c r="G26" i="3"/>
  <c r="G25" i="3"/>
  <c r="G24" i="3"/>
  <c r="G23" i="3"/>
  <c r="G22" i="3"/>
  <c r="G21" i="3"/>
  <c r="G20" i="3"/>
  <c r="G19" i="3"/>
  <c r="G18" i="3"/>
  <c r="G17" i="3"/>
  <c r="G16" i="3"/>
  <c r="G15" i="3"/>
  <c r="G14" i="3"/>
  <c r="G13" i="3"/>
  <c r="G12" i="3"/>
  <c r="G11" i="3"/>
  <c r="G10" i="3"/>
  <c r="G9" i="3"/>
  <c r="G8" i="3"/>
  <c r="G7" i="3"/>
  <c r="G6" i="3"/>
  <c r="G5" i="3"/>
  <c r="G4" i="3"/>
  <c r="G3" i="3"/>
  <c r="G2" i="3"/>
  <c r="K15" i="7" l="1"/>
  <c r="L15" i="7" s="1"/>
  <c r="L21" i="7" s="1"/>
  <c r="K3" i="7"/>
  <c r="K17" i="7"/>
  <c r="L17" i="7" s="1"/>
  <c r="K4" i="7"/>
  <c r="K19" i="7"/>
  <c r="L19" i="7" s="1"/>
  <c r="K5" i="7"/>
  <c r="L5" i="7" s="1"/>
  <c r="M5" i="7" s="1"/>
  <c r="AB11" i="1"/>
  <c r="AB23" i="1"/>
  <c r="AC23" i="1" s="1"/>
  <c r="AC29" i="1" s="1"/>
  <c r="AB13" i="1"/>
  <c r="AC13" i="1" s="1"/>
  <c r="AD13" i="1" s="1"/>
  <c r="AB28" i="1"/>
  <c r="AC28" i="1" s="1"/>
  <c r="AB14" i="1"/>
  <c r="AC14" i="1" s="1"/>
  <c r="AD14" i="1" s="1"/>
  <c r="K6" i="7"/>
  <c r="L6" i="7" s="1"/>
  <c r="M6" i="7" s="1"/>
  <c r="K20" i="7"/>
  <c r="L20" i="7" s="1"/>
  <c r="AB25" i="1"/>
  <c r="AC25" i="1" s="1"/>
  <c r="AB12" i="1"/>
  <c r="AN36" i="11"/>
  <c r="AO36" i="11" s="1"/>
  <c r="AP36" i="11" s="1"/>
  <c r="AN51" i="11"/>
  <c r="AO51" i="11" s="1"/>
  <c r="AH54" i="11"/>
  <c r="V30" i="1"/>
  <c r="AN37" i="11"/>
  <c r="AO37" i="11" s="1"/>
  <c r="AP37" i="11" s="1"/>
  <c r="AI42" i="11"/>
  <c r="AI54" i="11" s="1"/>
  <c r="AM55" i="11" s="1"/>
  <c r="AI53" i="11"/>
  <c r="M6" i="10"/>
  <c r="AB27" i="1"/>
  <c r="AC27" i="1" s="1"/>
  <c r="AN49" i="11"/>
  <c r="AO49" i="11" s="1"/>
  <c r="AO53" i="11" s="1"/>
  <c r="F13" i="7"/>
  <c r="Q4" i="9"/>
  <c r="P6" i="9"/>
  <c r="Q8" i="9"/>
  <c r="P10" i="9"/>
  <c r="Q12" i="9"/>
  <c r="P14" i="9"/>
  <c r="Q16" i="9"/>
  <c r="W22" i="1"/>
  <c r="W24" i="1"/>
  <c r="W27" i="1"/>
  <c r="AS20" i="11"/>
  <c r="AU20" i="11" s="1"/>
  <c r="AS28" i="11"/>
  <c r="AU28" i="11" s="1"/>
  <c r="AI43" i="11"/>
  <c r="AI49" i="11"/>
  <c r="F12" i="7"/>
  <c r="F16" i="7"/>
  <c r="F20" i="7"/>
  <c r="E22" i="7"/>
  <c r="D28" i="8"/>
  <c r="Z25" i="11"/>
  <c r="Q3" i="9"/>
  <c r="Q5" i="9"/>
  <c r="Q7" i="9"/>
  <c r="Q9" i="9"/>
  <c r="Q11" i="9"/>
  <c r="Q13" i="9"/>
  <c r="Q15" i="9"/>
  <c r="Q17" i="9"/>
  <c r="N22" i="1"/>
  <c r="L10" i="11"/>
  <c r="AS26" i="11"/>
  <c r="AU26" i="11" s="1"/>
  <c r="AS18" i="11"/>
  <c r="AU18" i="11" s="1"/>
  <c r="AJ16" i="17"/>
  <c r="AL16" i="17" s="1"/>
  <c r="AJ17" i="17"/>
  <c r="AL17" i="17" s="1"/>
  <c r="AJ18" i="17"/>
  <c r="AL18" i="17" s="1"/>
  <c r="AJ19" i="17"/>
  <c r="AL19" i="17" s="1"/>
  <c r="L15" i="4"/>
  <c r="L26" i="4"/>
  <c r="P3" i="14"/>
  <c r="R3" i="14" s="1"/>
  <c r="P4" i="14"/>
  <c r="R4" i="14" s="1"/>
  <c r="AP8" i="11"/>
  <c r="P74" i="11"/>
  <c r="Q74" i="11" s="1"/>
  <c r="AG5" i="17"/>
  <c r="S6" i="17"/>
  <c r="AJ15" i="17"/>
  <c r="AL15" i="17" s="1"/>
  <c r="Q6" i="9"/>
  <c r="Q10" i="9"/>
  <c r="Q14" i="9"/>
  <c r="N20" i="1"/>
  <c r="N23" i="1"/>
  <c r="O19" i="1"/>
  <c r="AS19" i="11"/>
  <c r="AU19" i="11" s="1"/>
  <c r="L68" i="11"/>
  <c r="AG3" i="17"/>
  <c r="L6" i="4"/>
  <c r="P7" i="14"/>
  <c r="R7" i="14" s="1"/>
  <c r="AQ3" i="11"/>
  <c r="N18" i="1"/>
  <c r="D30" i="1"/>
  <c r="E30" i="1" s="1"/>
  <c r="Z8" i="11"/>
  <c r="D52" i="11"/>
  <c r="K68" i="11"/>
  <c r="R26" i="17"/>
  <c r="AS17" i="11"/>
  <c r="AU17" i="11" s="1"/>
  <c r="AV18" i="11"/>
  <c r="AS25" i="11"/>
  <c r="AU25" i="11" s="1"/>
  <c r="AS27" i="11"/>
  <c r="AU27" i="11" s="1"/>
  <c r="AS29" i="11"/>
  <c r="AU29" i="11" s="1"/>
  <c r="M9" i="5"/>
  <c r="C3" i="6"/>
  <c r="D3" i="6" s="1"/>
  <c r="P5" i="14"/>
  <c r="R5" i="14" s="1"/>
  <c r="P6" i="14"/>
  <c r="R6" i="14" s="1"/>
  <c r="W30" i="1"/>
  <c r="AA31" i="1" s="1"/>
  <c r="N19" i="1"/>
  <c r="AA3" i="11"/>
  <c r="Z4" i="11"/>
  <c r="AP4" i="11"/>
  <c r="Z6" i="11"/>
  <c r="AP6" i="11"/>
  <c r="Z9" i="11"/>
  <c r="AP9" i="11"/>
  <c r="Z16" i="11"/>
  <c r="AS16" i="11"/>
  <c r="Z22" i="11"/>
  <c r="J31" i="11"/>
  <c r="AV29" i="11"/>
  <c r="R8" i="14"/>
  <c r="N24" i="1"/>
  <c r="Z10" i="11"/>
  <c r="Y12" i="11"/>
  <c r="AA16" i="11"/>
  <c r="AV17" i="11"/>
  <c r="Z21" i="11"/>
  <c r="Y31" i="11"/>
  <c r="N25" i="1"/>
  <c r="M26" i="1"/>
  <c r="AP3" i="11"/>
  <c r="Z5" i="11"/>
  <c r="AP5" i="11"/>
  <c r="Z7" i="11"/>
  <c r="AP7" i="11"/>
  <c r="Z11" i="11"/>
  <c r="M23" i="11"/>
  <c r="Z24" i="11"/>
  <c r="AV28" i="11"/>
  <c r="AU30" i="11"/>
  <c r="F22" i="7"/>
  <c r="J23" i="7" s="1"/>
  <c r="N21" i="1"/>
  <c r="Z30" i="11"/>
  <c r="Z29" i="11"/>
  <c r="Z28" i="11"/>
  <c r="Z18" i="11"/>
  <c r="Z17" i="11"/>
  <c r="Z19" i="11"/>
  <c r="Z20" i="11"/>
  <c r="Z23" i="11"/>
  <c r="Z26" i="11"/>
  <c r="Z27" i="11"/>
  <c r="S26" i="17"/>
  <c r="M10" i="12"/>
  <c r="L14" i="13"/>
  <c r="K14" i="13"/>
  <c r="AG6" i="17"/>
  <c r="AG7" i="17"/>
  <c r="AG8" i="17"/>
  <c r="AG9" i="17"/>
  <c r="AG10" i="17"/>
  <c r="M8" i="5"/>
  <c r="M5" i="10"/>
  <c r="M9" i="10"/>
  <c r="S4" i="14"/>
  <c r="M7" i="5"/>
  <c r="L31" i="5"/>
  <c r="M29" i="5" s="1"/>
  <c r="M4" i="10"/>
  <c r="M8" i="10"/>
  <c r="P4" i="9"/>
  <c r="K5" i="9"/>
  <c r="P5" i="9" s="1"/>
  <c r="P8" i="9"/>
  <c r="K9" i="9"/>
  <c r="P9" i="9" s="1"/>
  <c r="P12" i="9"/>
  <c r="K13" i="9"/>
  <c r="P13" i="9" s="1"/>
  <c r="P16" i="9"/>
  <c r="K17" i="9"/>
  <c r="P17" i="9" s="1"/>
  <c r="S5" i="14"/>
  <c r="AH3" i="17"/>
  <c r="AG4" i="17"/>
  <c r="M3" i="5"/>
  <c r="M4" i="5"/>
  <c r="M5" i="5"/>
  <c r="M6" i="5"/>
  <c r="M10" i="5"/>
  <c r="M11" i="5"/>
  <c r="M17" i="5"/>
  <c r="M18" i="5"/>
  <c r="M19" i="5"/>
  <c r="M20" i="5"/>
  <c r="M24" i="5"/>
  <c r="M3" i="10"/>
  <c r="M7" i="10"/>
  <c r="P3" i="9"/>
  <c r="P7" i="9"/>
  <c r="P11" i="9"/>
  <c r="P15" i="9"/>
  <c r="N3" i="5"/>
  <c r="M16" i="5"/>
  <c r="N18" i="5"/>
  <c r="N20" i="5"/>
  <c r="N3" i="10"/>
  <c r="AL20" i="17" l="1"/>
  <c r="M22" i="5"/>
  <c r="AU21" i="11"/>
  <c r="AU16" i="11"/>
  <c r="M28" i="5"/>
  <c r="M23" i="5"/>
  <c r="M30" i="5"/>
  <c r="M21" i="5"/>
  <c r="M26" i="5"/>
  <c r="M27" i="5"/>
  <c r="M25" i="5"/>
</calcChain>
</file>

<file path=xl/comments1.xml><?xml version="1.0" encoding="utf-8"?>
<comments xmlns="http://schemas.openxmlformats.org/spreadsheetml/2006/main">
  <authors>
    <author>作者</author>
  </authors>
  <commentList>
    <comment ref="Q22" authorId="0" shapeId="0">
      <text>
        <r>
          <rPr>
            <b/>
            <sz val="9"/>
            <rFont val="宋体"/>
            <family val="3"/>
            <charset val="134"/>
          </rPr>
          <t>作者:</t>
        </r>
        <r>
          <rPr>
            <sz val="9"/>
            <rFont val="宋体"/>
            <family val="3"/>
            <charset val="134"/>
          </rPr>
          <t xml:space="preserve">
护盾被动绝技技能书</t>
        </r>
      </text>
    </comment>
  </commentList>
</comments>
</file>

<file path=xl/comments2.xml><?xml version="1.0" encoding="utf-8"?>
<comments xmlns="http://schemas.openxmlformats.org/spreadsheetml/2006/main">
  <authors>
    <author>作者</author>
  </authors>
  <commentList>
    <comment ref="R22" authorId="0" shapeId="0">
      <text>
        <r>
          <rPr>
            <b/>
            <sz val="9"/>
            <rFont val="宋体"/>
            <family val="3"/>
            <charset val="134"/>
          </rPr>
          <t>作者:</t>
        </r>
        <r>
          <rPr>
            <sz val="9"/>
            <rFont val="宋体"/>
            <family val="3"/>
            <charset val="134"/>
          </rPr>
          <t xml:space="preserve">
护盾被动绝技技能书</t>
        </r>
      </text>
    </comment>
  </commentList>
</comments>
</file>

<file path=xl/comments3.xml><?xml version="1.0" encoding="utf-8"?>
<comments xmlns="http://schemas.openxmlformats.org/spreadsheetml/2006/main">
  <authors>
    <author>作者</author>
  </authors>
  <commentList>
    <comment ref="A14" authorId="0" shapeId="0">
      <text>
        <r>
          <rPr>
            <b/>
            <sz val="9"/>
            <rFont val="宋体"/>
            <family val="3"/>
            <charset val="134"/>
          </rPr>
          <t>作者:</t>
        </r>
        <r>
          <rPr>
            <sz val="9"/>
            <rFont val="宋体"/>
            <family val="3"/>
            <charset val="134"/>
          </rPr>
          <t xml:space="preserve">
护盾被动绝技技能书</t>
        </r>
      </text>
    </comment>
  </commentList>
</comments>
</file>

<file path=xl/sharedStrings.xml><?xml version="1.0" encoding="utf-8"?>
<sst xmlns="http://schemas.openxmlformats.org/spreadsheetml/2006/main" count="11175" uniqueCount="3658">
  <si>
    <t>备注</t>
  </si>
  <si>
    <t>物品ID</t>
  </si>
  <si>
    <t>名称ID</t>
  </si>
  <si>
    <t>名称</t>
  </si>
  <si>
    <t>价格</t>
  </si>
  <si>
    <t>品质</t>
  </si>
  <si>
    <t>道具简介ID</t>
  </si>
  <si>
    <t>道具简介</t>
  </si>
  <si>
    <t>道具产出ID</t>
  </si>
  <si>
    <t>道具产出</t>
  </si>
  <si>
    <t>-</t>
  </si>
  <si>
    <t>3阶装备</t>
  </si>
  <si>
    <t>4阶装备</t>
  </si>
  <si>
    <t>5阶装备</t>
  </si>
  <si>
    <t>6阶装备</t>
  </si>
  <si>
    <t>7阶装备</t>
  </si>
  <si>
    <t>8阶装备</t>
  </si>
  <si>
    <t>银两</t>
  </si>
  <si>
    <t>大量银两，助力侠士驰骋江湖</t>
  </si>
  <si>
    <t>日环任务\n帮派任务\n科举考试\n古陵摸金等</t>
  </si>
  <si>
    <t>元宝</t>
  </si>
  <si>
    <t>可在元宝商城购买极品道具</t>
  </si>
  <si>
    <t>运营活动</t>
  </si>
  <si>
    <t>经验</t>
  </si>
  <si>
    <t>大量经验，助力侠士尽快体验后续精彩内容！</t>
  </si>
  <si>
    <t>日环任务\n龙门悬赏\n经验竹林\n挂机杀怪等</t>
  </si>
  <si>
    <t>荣誉</t>
  </si>
  <si>
    <t>可在商城的荣誉专区兑换极品道具</t>
  </si>
  <si>
    <t>神农战场\n侠客试炼\n跨服单人对战\n跨服多人对战等</t>
  </si>
  <si>
    <t>功勋</t>
  </si>
  <si>
    <t>可在商城的功勋专区兑换极品道具</t>
  </si>
  <si>
    <t>通天塔\n挑战剑魔等</t>
  </si>
  <si>
    <t>绑定元宝</t>
  </si>
  <si>
    <t>可在商城-绑定元宝专区兑换极品道具</t>
  </si>
  <si>
    <t>龙门悬赏\n日环任务\n帮环任务\n情缘任务等</t>
  </si>
  <si>
    <t>帮贡</t>
  </si>
  <si>
    <t>可在帮派商城兑换道具</t>
  </si>
  <si>
    <t>帮派捐赠\n帮派任务\n帮派副本\n帮派争霸战等</t>
  </si>
  <si>
    <t>情缘点</t>
  </si>
  <si>
    <t>可在情缘点商城兑换道具</t>
  </si>
  <si>
    <t>情缘副本\n情缘任务\n赠送礼物等</t>
  </si>
  <si>
    <t>真气</t>
  </si>
  <si>
    <t>可用于升级经脉</t>
  </si>
  <si>
    <t>暗器\n龙门悬赏\n血战天策\nＶＩＰ副本等</t>
  </si>
  <si>
    <t>秘籍点</t>
  </si>
  <si>
    <t>监印文本</t>
  </si>
  <si>
    <t>可用用来合成招式</t>
  </si>
  <si>
    <t>名将试炼\n招式分解</t>
  </si>
  <si>
    <t>永王地宫代币（紫陨）</t>
  </si>
  <si>
    <t>紫陨</t>
  </si>
  <si>
    <t>可在商城的紫陨专区兑换极品道具</t>
  </si>
  <si>
    <t>永王地宫</t>
  </si>
  <si>
    <t>高级荣誉</t>
  </si>
  <si>
    <t>荣誉兑换\n跨服战场-乱战枫华</t>
  </si>
  <si>
    <t>攻BUFF（用作木桩boss）</t>
  </si>
  <si>
    <t>攻击加成</t>
  </si>
  <si>
    <t>攻击+5000</t>
  </si>
  <si>
    <t>防BUFF（用作木桩boss）</t>
  </si>
  <si>
    <t>攻击+10%</t>
  </si>
  <si>
    <t>血BUFF（用作木桩boss）</t>
  </si>
  <si>
    <t>暴击加成</t>
  </si>
  <si>
    <t>暴击+10%</t>
  </si>
  <si>
    <t>组队天策恩泽暴击buff掉落</t>
  </si>
  <si>
    <t>1倍暴击300暴伤</t>
  </si>
  <si>
    <t>组队天策恩泽攻击buff掉落</t>
  </si>
  <si>
    <t>8倍攻击</t>
  </si>
  <si>
    <t>组队天策恩泽防御buff掉落</t>
  </si>
  <si>
    <t>4倍防御</t>
  </si>
  <si>
    <t>组队天策恩泽免疫buff掉落</t>
  </si>
  <si>
    <t>免疫效果</t>
  </si>
  <si>
    <t>天鹰堡垒_伤害减免buff</t>
  </si>
  <si>
    <t>伤害免疫</t>
  </si>
  <si>
    <t>乱战枫桦_伤害加成buff</t>
  </si>
  <si>
    <t>（血炼）凝血石</t>
  </si>
  <si>
    <t>凝血石</t>
  </si>
  <si>
    <t>用于%s兵器的血炼信物升级，收集110个可升级到满级</t>
  </si>
  <si>
    <t>决战昆仑\n紫陨商店</t>
  </si>
  <si>
    <t>（血炼）精铁锭</t>
  </si>
  <si>
    <t>精铁石</t>
  </si>
  <si>
    <t>（血炼）金刚石</t>
  </si>
  <si>
    <t>金刚石</t>
  </si>
  <si>
    <t>（血炼）乌金石</t>
  </si>
  <si>
    <t>乌金石</t>
  </si>
  <si>
    <t>决战昆仑</t>
  </si>
  <si>
    <t>（血炼）玄铁精</t>
  </si>
  <si>
    <t>玄铁精</t>
  </si>
  <si>
    <t>（血炼）天陨石</t>
  </si>
  <si>
    <t>天陨石</t>
  </si>
  <si>
    <t>（血炼）风翅翎</t>
  </si>
  <si>
    <t>凤翅翎</t>
  </si>
  <si>
    <t>（血炼）凤尾羽</t>
  </si>
  <si>
    <t>凤尾羽</t>
  </si>
  <si>
    <t>（血炼）玄玉石</t>
  </si>
  <si>
    <t>玄玉石</t>
  </si>
  <si>
    <t>（血炼）玄玉精</t>
  </si>
  <si>
    <t>玄玉精</t>
  </si>
  <si>
    <t>（血炼）炼星石</t>
  </si>
  <si>
    <t>炼星石</t>
  </si>
  <si>
    <t>（血炼）炼狱石</t>
  </si>
  <si>
    <t>炼狱石</t>
  </si>
  <si>
    <t>（血炼）雷音木</t>
  </si>
  <si>
    <t>雷音木</t>
  </si>
  <si>
    <t>（血炼）青玉髓</t>
  </si>
  <si>
    <t>青玉髓</t>
  </si>
  <si>
    <t>（血炼）冰魄石</t>
  </si>
  <si>
    <t>冰魄石</t>
  </si>
  <si>
    <t>（血炼）玄冰晶</t>
  </si>
  <si>
    <t>玄冰晶</t>
  </si>
  <si>
    <t>（血炼）星辉银</t>
  </si>
  <si>
    <t>星辉银</t>
  </si>
  <si>
    <t>（血炼）莽牛筋</t>
  </si>
  <si>
    <t>莽牛筋</t>
  </si>
  <si>
    <t>（血炼）碧海沉银</t>
  </si>
  <si>
    <t>碧海沉银</t>
  </si>
  <si>
    <t>（血炼）玄冥冰焰</t>
  </si>
  <si>
    <t>玄冥冰焰</t>
  </si>
  <si>
    <t>（血炼）星陨碎片</t>
  </si>
  <si>
    <t>星陨碎片</t>
  </si>
  <si>
    <t>（血炼）戾血寒玉</t>
  </si>
  <si>
    <t>戾血寒玉</t>
  </si>
  <si>
    <t>(血炼天风宵灵信物)邪灵血咒</t>
  </si>
  <si>
    <t>邪灵血咒</t>
  </si>
  <si>
    <t>(血炼天风宵灵信物)龙炎星砂</t>
  </si>
  <si>
    <t>龙炎星砂</t>
  </si>
  <si>
    <t>(血炼天风宵灵信物)冰血玄玉</t>
  </si>
  <si>
    <t>冰血玄玉</t>
  </si>
  <si>
    <t>(血炼血影妖刀信物)天影碎片</t>
  </si>
  <si>
    <t>天影碎片</t>
  </si>
  <si>
    <t>红色招式礼包</t>
  </si>
  <si>
    <t>(血炼血影妖刀信物)九黎血石</t>
  </si>
  <si>
    <t>九黎血石</t>
  </si>
  <si>
    <t>(血炼血影妖刀信物)泣血琉金</t>
  </si>
  <si>
    <t>泣血琉金</t>
  </si>
  <si>
    <t>内部道具</t>
  </si>
  <si>
    <t>蛇信叶</t>
  </si>
  <si>
    <t>任务道具</t>
  </si>
  <si>
    <t>&lt;font color='#17FF48' &gt;可通过主线任务获得&lt;/font&gt;</t>
  </si>
  <si>
    <t>地宫秘宝</t>
  </si>
  <si>
    <t>红衣教信物</t>
  </si>
  <si>
    <t>挖心掏肺丸</t>
  </si>
  <si>
    <t>情花</t>
  </si>
  <si>
    <t>一杯情露</t>
  </si>
  <si>
    <t>庄主信物</t>
  </si>
  <si>
    <t>女童</t>
  </si>
  <si>
    <t>沧海佩</t>
  </si>
  <si>
    <t>蝎子藤</t>
  </si>
  <si>
    <t>散功毒烟</t>
  </si>
  <si>
    <t>驼峰烈酒</t>
  </si>
  <si>
    <t>毒蛊</t>
  </si>
  <si>
    <t>小羊</t>
  </si>
  <si>
    <t>腰牌</t>
  </si>
  <si>
    <t>侠客剑</t>
  </si>
  <si>
    <t>解药</t>
  </si>
  <si>
    <t>玉清丹</t>
  </si>
  <si>
    <t>百脉醒神花</t>
  </si>
  <si>
    <t>遗失的书信</t>
  </si>
  <si>
    <t>获救的人质</t>
  </si>
  <si>
    <t>破损的衣物</t>
  </si>
  <si>
    <t>木风花</t>
  </si>
  <si>
    <t>七秀坊人质</t>
  </si>
  <si>
    <t>武具</t>
  </si>
  <si>
    <t>止血花</t>
  </si>
  <si>
    <t>美酒</t>
  </si>
  <si>
    <t>九毒神砂</t>
  </si>
  <si>
    <t>万露辟毒丹</t>
  </si>
  <si>
    <t>药典</t>
  </si>
  <si>
    <t>活血花</t>
  </si>
  <si>
    <t>配方</t>
  </si>
  <si>
    <t>清心花</t>
  </si>
  <si>
    <t>蓝银花</t>
  </si>
  <si>
    <t>真配方</t>
  </si>
  <si>
    <t>龙葵花</t>
  </si>
  <si>
    <t>凤尾花</t>
  </si>
  <si>
    <t>渔民</t>
  </si>
  <si>
    <t>孩童的衣物</t>
  </si>
  <si>
    <t>小凤</t>
  </si>
  <si>
    <t>锦囊</t>
  </si>
  <si>
    <t>书信</t>
  </si>
  <si>
    <t>被抢的钱袋</t>
  </si>
  <si>
    <t>鳄王心血</t>
  </si>
  <si>
    <t>猿王心血</t>
  </si>
  <si>
    <t>摧城</t>
  </si>
  <si>
    <t>谱</t>
  </si>
  <si>
    <t>集齐剑、侠、情、缘、兵、器、谱后可兑换奖励</t>
  </si>
  <si>
    <t>器</t>
  </si>
  <si>
    <t>兵</t>
  </si>
  <si>
    <t>缘</t>
  </si>
  <si>
    <t>情</t>
  </si>
  <si>
    <t>侠</t>
  </si>
  <si>
    <t>剑</t>
  </si>
  <si>
    <t>改名卡</t>
  </si>
  <si>
    <t>使用后更改名称</t>
  </si>
  <si>
    <t>遗失的玉佩</t>
  </si>
  <si>
    <t>乐</t>
  </si>
  <si>
    <t>集齐中、秋、快、乐、后可兑换奖励！</t>
  </si>
  <si>
    <t>快</t>
  </si>
  <si>
    <t>秋</t>
  </si>
  <si>
    <t>中</t>
  </si>
  <si>
    <t>庆</t>
  </si>
  <si>
    <t>集齐欢、度、国、庆后可兑换奖励！</t>
  </si>
  <si>
    <t>国</t>
  </si>
  <si>
    <t>度</t>
  </si>
  <si>
    <t>欢</t>
  </si>
  <si>
    <t>万圣节南瓜</t>
  </si>
  <si>
    <t>用于兑换游戏道具</t>
  </si>
  <si>
    <t>万圣节活动</t>
  </si>
  <si>
    <t>紫花木蓿</t>
  </si>
  <si>
    <t>密信</t>
  </si>
  <si>
    <t>蝎王心血</t>
  </si>
  <si>
    <t>龙茜花</t>
  </si>
  <si>
    <t>雪球</t>
  </si>
  <si>
    <t>可用于参加圣诞活动</t>
  </si>
  <si>
    <t>圣诞袜</t>
  </si>
  <si>
    <t>灯笼</t>
  </si>
  <si>
    <t>福字</t>
  </si>
  <si>
    <t>巧克力</t>
  </si>
  <si>
    <t>元宵</t>
  </si>
  <si>
    <t>减少pk值道具（免罚令）</t>
  </si>
  <si>
    <t>免罚令</t>
  </si>
  <si>
    <t>使用后可立即减少&lt;font color='#17FF48' &gt;10&lt;/font&gt;点PK值</t>
  </si>
  <si>
    <t>商城购买</t>
  </si>
  <si>
    <t>药品</t>
  </si>
  <si>
    <t>金疮药</t>
  </si>
  <si>
    <t>1级回春丹</t>
  </si>
  <si>
    <t>瞬间回复300点气血值</t>
  </si>
  <si>
    <t>随身商店</t>
  </si>
  <si>
    <t>20级回春丹</t>
  </si>
  <si>
    <t>瞬间回复1200点气血值</t>
  </si>
  <si>
    <t>40级回春丹</t>
  </si>
  <si>
    <t>瞬间回复3000点气血值</t>
  </si>
  <si>
    <t>60级回春丹</t>
  </si>
  <si>
    <t>瞬间回复10000点气血值</t>
  </si>
  <si>
    <t>1级补气散</t>
  </si>
  <si>
    <t>瞬间回复200点内力值</t>
  </si>
  <si>
    <t>20级补气散</t>
  </si>
  <si>
    <t>瞬间回复400点内力值</t>
  </si>
  <si>
    <t>40级补气散</t>
  </si>
  <si>
    <t>瞬间回复600点内力值</t>
  </si>
  <si>
    <t>60级补气散</t>
  </si>
  <si>
    <t>瞬间回复800点内力值</t>
  </si>
  <si>
    <t>80级补气散</t>
  </si>
  <si>
    <t>瞬间回复1000点内力值</t>
  </si>
  <si>
    <t>80级回春丹</t>
  </si>
  <si>
    <t>瞬间回复18000气血值</t>
  </si>
  <si>
    <t>100级补气散</t>
  </si>
  <si>
    <t>瞬间回复1200点内力值</t>
  </si>
  <si>
    <t>100级回春丹</t>
  </si>
  <si>
    <t>瞬间回复24000气血值</t>
  </si>
  <si>
    <t>1.5倍经验卡</t>
  </si>
  <si>
    <t>使用后，&lt;font color='#17FF48' &gt;60&lt;/font&gt;分钟内，击杀野外怪物可获得&lt;font color='#17FF48' &gt;1.5倍&lt;/font&gt;经验&lt;font color='#00BFFF' &gt;&lt;font color='#00BFFF' &gt;\n可与其他经验卡效果叠加&lt;/font&gt;</t>
  </si>
  <si>
    <t>天降福袋\n日环任务等</t>
  </si>
  <si>
    <t>2倍经验卡</t>
  </si>
  <si>
    <t>使用后，&lt;font color='#17FF48' &gt;60&lt;/font&gt;分钟内，击杀野外怪物可获得&lt;font color='#17FF48' &gt;2倍&lt;/font&gt;经验&lt;font color='#00BFFF' &gt;&lt;font color='#00BFFF' &gt;\n可与其他经验卡效果叠加&lt;/font&gt;</t>
  </si>
  <si>
    <t>天降福袋</t>
  </si>
  <si>
    <t>3倍经验卡</t>
  </si>
  <si>
    <t>使用后，&lt;font color='#17FF48' &gt;60&lt;/font&gt;分钟内，击杀野外怪物可获得&lt;font color='#17FF48' &gt;3倍&lt;/font&gt;经验&lt;font color='#00BFFF' &gt;&lt;font color='#00BFFF' &gt;\n可与其他经验卡效果叠加&lt;/font&gt;</t>
  </si>
  <si>
    <t>4倍经验卡</t>
  </si>
  <si>
    <t>使用后，&lt;font color='#17FF48' &gt;60&lt;/font&gt;分钟内，击杀野外怪物可获得&lt;font color='#17FF48' &gt;4倍&lt;/font&gt;经验&lt;font color='#00BFFF' &gt;&lt;font color='#00BFFF' &gt;\n可与其他经验卡效果叠加&lt;/font&gt;</t>
  </si>
  <si>
    <t>5倍经验卡</t>
  </si>
  <si>
    <t>使用后，&lt;font color='#17FF48' &gt;60&lt;/font&gt;分钟内，击杀野外怪物可获得&lt;font color='#17FF48' &gt;5倍&lt;/font&gt;经验&lt;font color='#00BFFF' &gt;&lt;font color='#00BFFF' &gt;\n可与其他经验卡效果叠加&lt;/font&gt;</t>
  </si>
  <si>
    <t>10倍经验卡</t>
  </si>
  <si>
    <t>使用后，&lt;font color='#17FF48' &gt;60&lt;/font&gt;分钟内，击杀野外怪物可获得&lt;font color='#17FF48' &gt;10倍&lt;/font&gt;经验&lt;font color='#00BFFF' &gt;&lt;font color='#00BFFF' &gt;\n可与其他经验卡效果叠加&lt;/font&gt;</t>
  </si>
  <si>
    <t>15倍经验卡</t>
  </si>
  <si>
    <t>使用后，&lt;font color='#17FF48' &gt;60&lt;/font&gt;分钟内，击杀野外怪物可获得&lt;font color='#17FF48' &gt;15倍&lt;/font&gt;经验&lt;font color='#00BFFF' &gt;&lt;font color='#00BFFF' &gt;\n可与其他经验卡效果叠加&lt;/font&gt;</t>
  </si>
  <si>
    <t>20倍经验卡</t>
  </si>
  <si>
    <t>使用后，&lt;font color='#17FF48' &gt;60&lt;/font&gt;分钟内，击杀野外怪物可获得&lt;font color='#17FF48' &gt;20倍&lt;/font&gt;经验&lt;font color='#00BFFF' &gt;&lt;font color='#00BFFF' &gt;\n可与其他经验卡效果叠加&lt;/font&gt;</t>
  </si>
  <si>
    <t>1.5倍熟练度卡</t>
  </si>
  <si>
    <t>使用后，&lt;font color='#17FF48' &gt;60&lt;/font&gt;分钟内，使用技能可获得&lt;font color='#17FF48' &gt;1.5倍&lt;/font&gt;熟练度&lt;font color='#00BFFF' &gt;&lt;font color='#00BFFF' &gt;\n\n可与其他熟练度卡效果叠加&lt;/font&gt;</t>
  </si>
  <si>
    <t>帮环任务\n兵器副本</t>
  </si>
  <si>
    <t>2倍熟练度卡</t>
  </si>
  <si>
    <t>使用后，&lt;font color='#17FF48' &gt;60&lt;/font&gt;分钟内，使用技能可获得&lt;font color='#17FF48' &gt;2倍&lt;/font&gt;熟练度&lt;font color='#00BFFF' &gt;&lt;font color='#00BFFF' &gt;\n\n可与其他熟练度卡效果叠加&lt;/font&gt;</t>
  </si>
  <si>
    <t>兵器副本\n运营活动</t>
  </si>
  <si>
    <t>3倍熟练度卡</t>
  </si>
  <si>
    <t>使用后，&lt;font color='#17FF48' &gt;60&lt;/font&gt;分钟内，使用技能可获得&lt;font color='#17FF48' &gt;3倍&lt;/font&gt;熟练度&lt;font color='#00BFFF' &gt;&lt;font color='#00BFFF' &gt;\n\n可与其他熟练度卡效果叠加&lt;/font&gt;</t>
  </si>
  <si>
    <t>4倍熟练度卡</t>
  </si>
  <si>
    <t>使用后，&lt;font color='#17FF48' &gt;60&lt;/font&gt;分钟内，使用技能可获得&lt;font color='#17FF48' &gt;4倍&lt;/font&gt;熟练度&lt;font color='#00BFFF' &gt;&lt;font color='#00BFFF' &gt;\n\n可与其他熟练度卡效果叠加&lt;/font&gt;</t>
  </si>
  <si>
    <t>5倍熟练度卡</t>
  </si>
  <si>
    <t>使用后，&lt;font color='#17FF48' &gt;60&lt;/font&gt;分钟内，使用技能可获得&lt;font color='#17FF48' &gt;5倍&lt;/font&gt;熟练度&lt;font color='#00BFFF' &gt;&lt;font color='#00BFFF' &gt;\n\n可与其他熟练度卡效果叠加&lt;/font&gt;</t>
  </si>
  <si>
    <t>10倍熟练度卡</t>
  </si>
  <si>
    <t>使用后，&lt;font color='#17FF48' &gt;60&lt;/font&gt;分钟内，使用技能可获得&lt;font color='#17FF48' &gt;10倍&lt;/font&gt;熟练度&lt;font color='#00BFFF' &gt;&lt;font color='#00BFFF' &gt;\n\n可与其他熟练度卡效果叠加&lt;/font&gt;</t>
  </si>
  <si>
    <t>15倍熟练度卡</t>
  </si>
  <si>
    <t>使用后，&lt;font color='#17FF48' &gt;60&lt;/font&gt;分钟内，使用技能可获得&lt;font color='#17FF48' &gt;15倍&lt;/font&gt;熟练度&lt;font color='#00BFFF' &gt;&lt;font color='#00BFFF' &gt;\n\n可与其他熟练度卡效果叠加&lt;/font&gt;</t>
  </si>
  <si>
    <t>20倍熟练度卡</t>
  </si>
  <si>
    <t>使用后，&lt;font color='#17FF48' &gt;60&lt;/font&gt;分钟内，使用技能可获得&lt;font color='#17FF48' &gt;20倍&lt;/font&gt;熟练度&lt;font color='#00BFFF' &gt;&lt;font color='#00BFFF' &gt;\n\n可与其他熟练度卡效果叠加&lt;/font&gt;</t>
  </si>
  <si>
    <t>气血包</t>
  </si>
  <si>
    <t>每10秒恢复一次气血，等级越高，每次恢复气血值越高，累计可恢复3000000点,竞技状态下无法使用</t>
  </si>
  <si>
    <t>商城购买\n绑定元宝兑换等</t>
  </si>
  <si>
    <t>内力包</t>
  </si>
  <si>
    <t>每10秒恢复一次内力，等级越高，每次恢复内力值越高，累计可恢复100000点,竞技状态下无法使用</t>
  </si>
  <si>
    <t>经验丹</t>
  </si>
  <si>
    <t>使用后立即获得1000000经验</t>
  </si>
  <si>
    <t>升级丹</t>
  </si>
  <si>
    <t>角色&lt;font color='#17FF48' &gt;44级或以下&lt;/font&gt;使用&lt;font color='#17FF48' &gt;直接升1级&lt;/font&gt;；否则使用后可获得&lt;font color='#17FF48' &gt;3000000&lt;/font&gt;的经验。</t>
  </si>
  <si>
    <t>ＶＩＰ礼包</t>
  </si>
  <si>
    <t>小背包</t>
  </si>
  <si>
    <t>用于开启背包额外空间。</t>
  </si>
  <si>
    <t>商城购买\nＶＩＰ礼包等</t>
  </si>
  <si>
    <t>小仓库</t>
  </si>
  <si>
    <t>用于开启仓库额外空间。</t>
  </si>
  <si>
    <t>气血包(新)</t>
  </si>
  <si>
    <t>每10秒恢复一次气血，等级越高，每次恢复气血值越高，累计可恢复600000点，竞技状态下无法使用</t>
  </si>
  <si>
    <t>内力包(新)</t>
  </si>
  <si>
    <t>每10秒恢复一次内力，等级越高，每次恢复内力值越高，累计可恢复20000点，竞技状态下无法使用</t>
  </si>
  <si>
    <t>抽奖卷</t>
  </si>
  <si>
    <t>秘籍抽奖卷</t>
  </si>
  <si>
    <t>用于秘籍抽奖</t>
  </si>
  <si>
    <t>&lt;font color='#17FF48' &gt;运营活动&lt;/font&gt;</t>
  </si>
  <si>
    <t>极品兑换卡</t>
  </si>
  <si>
    <t>侠客令</t>
  </si>
  <si>
    <t>福袋</t>
  </si>
  <si>
    <t>参加天降福袋活动的礼包</t>
  </si>
  <si>
    <t>状元礼包</t>
  </si>
  <si>
    <t>参加科举考试状元及第的礼包</t>
  </si>
  <si>
    <t>科举考试</t>
  </si>
  <si>
    <t>榜眼礼包</t>
  </si>
  <si>
    <t>参加科举考试榜眼及第的礼包</t>
  </si>
  <si>
    <t>探花礼包</t>
  </si>
  <si>
    <t>参加科举考试探花及第的礼包</t>
  </si>
  <si>
    <t>答题4~10礼包</t>
  </si>
  <si>
    <t>科举考试第4~10名礼包</t>
  </si>
  <si>
    <t>参加科举考试进士及第的礼包</t>
  </si>
  <si>
    <t>参与礼包</t>
  </si>
  <si>
    <t>参加科举考试获得的参与礼包</t>
  </si>
  <si>
    <t>挖宝礼包</t>
  </si>
  <si>
    <t>参加武林秘宝的活动获得</t>
  </si>
  <si>
    <t>武林秘宝</t>
  </si>
  <si>
    <t>中级挖宝礼包</t>
  </si>
  <si>
    <t>高级挖宝礼包</t>
  </si>
  <si>
    <t>答题10~20名礼包</t>
  </si>
  <si>
    <t>科举考试第10~20名礼包</t>
  </si>
  <si>
    <t>答题20~50名礼包</t>
  </si>
  <si>
    <t>科举考试第20~50名礼包</t>
  </si>
  <si>
    <t>答题50~100名礼包</t>
  </si>
  <si>
    <t>科举考试第50~100名礼包</t>
  </si>
  <si>
    <t>进阶大礼包</t>
  </si>
  <si>
    <t>帮派副本\n江湖行商\n天降福袋\n武林秘宝等</t>
  </si>
  <si>
    <t>成长礼包</t>
  </si>
  <si>
    <t>月签到奖励\n武林秘宝\n世界BOSS等</t>
  </si>
  <si>
    <t>二级三种宝石宝箱</t>
  </si>
  <si>
    <t>二级宝石宝箱</t>
  </si>
  <si>
    <t>天策秘境\n讨伐迦兰\n守护剑炉\nＶＩＰ副本等</t>
  </si>
  <si>
    <t>三级三种宝石宝箱</t>
  </si>
  <si>
    <t>三级宝石宝箱</t>
  </si>
  <si>
    <t>讨伐迦兰等</t>
  </si>
  <si>
    <t>四级三种宝石宝箱</t>
  </si>
  <si>
    <t>四级宝石宝箱</t>
  </si>
  <si>
    <t>五级三种宝石宝箱</t>
  </si>
  <si>
    <t>五级宝石宝箱</t>
  </si>
  <si>
    <t>兵器宝箱</t>
  </si>
  <si>
    <t>帮派副本</t>
  </si>
  <si>
    <t>一级绝学装备宝箱</t>
  </si>
  <si>
    <t>一阶武学装备宝箱</t>
  </si>
  <si>
    <t>世界BOSS</t>
  </si>
  <si>
    <t>二级绝学装备宝箱</t>
  </si>
  <si>
    <t>二阶武学装备宝箱</t>
  </si>
  <si>
    <t>三级绝学装备宝箱</t>
  </si>
  <si>
    <t>三阶武学装备宝箱</t>
  </si>
  <si>
    <t>四级绝学装备宝箱</t>
  </si>
  <si>
    <t>四阶武学装备宝箱</t>
  </si>
  <si>
    <t>五级绝学装备宝箱</t>
  </si>
  <si>
    <t>五阶武学装备宝箱</t>
  </si>
  <si>
    <t>六级绝学装备宝箱</t>
  </si>
  <si>
    <t>六阶武学装备宝箱</t>
  </si>
  <si>
    <t>七级绝学装备宝箱</t>
  </si>
  <si>
    <t>七阶武学装备宝箱</t>
  </si>
  <si>
    <t>八级绝学装备宝箱</t>
  </si>
  <si>
    <t>八阶武学装备宝箱</t>
  </si>
  <si>
    <t>九级绝学装备宝箱</t>
  </si>
  <si>
    <t>九阶武学装备宝箱</t>
  </si>
  <si>
    <t>十级绝学装备宝箱</t>
  </si>
  <si>
    <t>十阶武学装备宝箱</t>
  </si>
  <si>
    <t>珍稀宝箱</t>
  </si>
  <si>
    <t>一级宝石宝箱</t>
  </si>
  <si>
    <t>珍贵宝石箱</t>
  </si>
  <si>
    <t>珍贵宝石宝箱</t>
  </si>
  <si>
    <t>食材宝箱（展示用）</t>
  </si>
  <si>
    <t>食材礼包</t>
  </si>
  <si>
    <t>天策秘境</t>
  </si>
  <si>
    <t>35级普通世界BOSS宝箱</t>
  </si>
  <si>
    <t>普通世界宝箱</t>
  </si>
  <si>
    <t>挑战世界BOSS获得的宝箱奖励！</t>
  </si>
  <si>
    <t>45级普通世界BOSS宝箱</t>
  </si>
  <si>
    <t>55级普通世界BOSS宝箱</t>
  </si>
  <si>
    <t>65级普通世界BOSS宝箱</t>
  </si>
  <si>
    <t>75级普通世界BOSS宝箱</t>
  </si>
  <si>
    <t>85级普通世界BOSS宝箱</t>
  </si>
  <si>
    <t>35级中级世界BOSS宝箱</t>
  </si>
  <si>
    <t>中级世界宝箱</t>
  </si>
  <si>
    <t>45级中级世界BOSS宝箱</t>
  </si>
  <si>
    <t>55级中级世界BOSS宝箱</t>
  </si>
  <si>
    <t>65级中级世界BOSS宝箱</t>
  </si>
  <si>
    <t>75级中级世界BOSS宝箱</t>
  </si>
  <si>
    <t>85级中级世界BOSS宝箱</t>
  </si>
  <si>
    <t>35级高级世界BOSS宝箱</t>
  </si>
  <si>
    <t>高级世界宝箱</t>
  </si>
  <si>
    <t>45级高级世界BOSS宝箱</t>
  </si>
  <si>
    <t>55级高级世界BOSS宝箱</t>
  </si>
  <si>
    <t>65级高级世界BOSS宝箱</t>
  </si>
  <si>
    <t>75级高级世界BOSS宝箱</t>
  </si>
  <si>
    <t>85级高级世界BOSS宝箱</t>
  </si>
  <si>
    <t>讨伐迦兰高级宝箱(和平)</t>
  </si>
  <si>
    <t>高级迦兰宝箱</t>
  </si>
  <si>
    <t>讨伐迦兰</t>
  </si>
  <si>
    <t>讨伐迦兰高级宝箱(PK)</t>
  </si>
  <si>
    <t>讨伐迦兰中级宝箱(和平)</t>
  </si>
  <si>
    <t>中级迦兰宝箱</t>
  </si>
  <si>
    <t>讨伐迦兰中级宝箱(PK)</t>
  </si>
  <si>
    <t>讨伐迦兰低级宝箱(和平)</t>
  </si>
  <si>
    <t>普通迦兰宝箱</t>
  </si>
  <si>
    <t>讨伐迦兰低级宝箱(PK)</t>
  </si>
  <si>
    <t>情缘礼包</t>
  </si>
  <si>
    <t>情缘任务</t>
  </si>
  <si>
    <t>绿色情缘道具礼包</t>
  </si>
  <si>
    <t>蓝色情缘道具礼包</t>
  </si>
  <si>
    <t>紫色情缘道具礼包</t>
  </si>
  <si>
    <t>橙色情缘道具礼包</t>
  </si>
  <si>
    <t>VIP1等级周礼包</t>
  </si>
  <si>
    <t>ＶＩＰ等级成长周礼包每周一凌晨02：00自动发放至邮件</t>
  </si>
  <si>
    <t>VIP2等级周礼包</t>
  </si>
  <si>
    <t>VIP3等级周礼包</t>
  </si>
  <si>
    <t>VIP4等级周礼包</t>
  </si>
  <si>
    <t>VIP5等级周礼包</t>
  </si>
  <si>
    <t>VIP6等级周礼包</t>
  </si>
  <si>
    <t>VIP7等级周礼包</t>
  </si>
  <si>
    <t>VIP8等级周礼包</t>
  </si>
  <si>
    <t>VIP9等级周礼包</t>
  </si>
  <si>
    <t>VIP10等级周礼包</t>
  </si>
  <si>
    <t>VIP11等级周礼包</t>
  </si>
  <si>
    <t>VIP12等级周礼包</t>
  </si>
  <si>
    <t>VIP13等级周礼包</t>
  </si>
  <si>
    <t>VIP14等级周礼包</t>
  </si>
  <si>
    <t>VIP15等级周礼包</t>
  </si>
  <si>
    <t>VIP16等级周礼包</t>
  </si>
  <si>
    <t>VIP17等级周礼包</t>
  </si>
  <si>
    <t>VIP18等级周礼包</t>
  </si>
  <si>
    <t>VIP19等级周礼包</t>
  </si>
  <si>
    <t>VIP20等级周礼包</t>
  </si>
  <si>
    <t>血战天策宝箱</t>
  </si>
  <si>
    <t>参加血战天策副本获得</t>
  </si>
  <si>
    <t>在线礼包</t>
  </si>
  <si>
    <t>在线奖励</t>
  </si>
  <si>
    <t>经验卡礼包</t>
  </si>
  <si>
    <t>江湖第一帮礼包</t>
  </si>
  <si>
    <t>帮派争霸战</t>
  </si>
  <si>
    <t>组队普通通关宝箱</t>
  </si>
  <si>
    <t>普通通关宝箱</t>
  </si>
  <si>
    <t>副本唐门秘境获得</t>
  </si>
  <si>
    <t>优秀通关宝箱</t>
  </si>
  <si>
    <t>卓越通关宝箱</t>
  </si>
  <si>
    <t>完美通关宝箱</t>
  </si>
  <si>
    <t>一级宝石宝箱(暴闪）</t>
  </si>
  <si>
    <t>荣誉商店\n帮派试炼等</t>
  </si>
  <si>
    <t>一级攻防血宝石（必掉）</t>
  </si>
  <si>
    <t>黄蓝钻礼包</t>
  </si>
  <si>
    <t>紫色美食随机礼包</t>
  </si>
  <si>
    <t>紫色美食礼包</t>
  </si>
  <si>
    <t>ＶＩＰ等级奖励</t>
  </si>
  <si>
    <t>橙色美食随机礼包</t>
  </si>
  <si>
    <t>橙色美食礼包</t>
  </si>
  <si>
    <t>二级宝石宝箱(暴闪）</t>
  </si>
  <si>
    <t>帮派试炼</t>
  </si>
  <si>
    <t>三级宝石宝箱(暴闪）</t>
  </si>
  <si>
    <t>四级宝石宝箱(暴闪）</t>
  </si>
  <si>
    <t>五级宝石宝箱(暴闪）</t>
  </si>
  <si>
    <t>C系1阶箱子</t>
  </si>
  <si>
    <t>清霜宝箱</t>
  </si>
  <si>
    <t>C系2阶箱子</t>
  </si>
  <si>
    <t>落羽宝箱</t>
  </si>
  <si>
    <t>C系3阶箱子</t>
  </si>
  <si>
    <t>伏云宝箱</t>
  </si>
  <si>
    <t>C系4阶箱子</t>
  </si>
  <si>
    <t>寒杉宝箱</t>
  </si>
  <si>
    <t>C系5阶箱子</t>
  </si>
  <si>
    <t>碧月宝箱</t>
  </si>
  <si>
    <t>C系6阶箱子</t>
  </si>
  <si>
    <t>凌云宝箱</t>
  </si>
  <si>
    <t>C系7阶箱子</t>
  </si>
  <si>
    <t>冠世宝箱</t>
  </si>
  <si>
    <t>百姓宝箱</t>
  </si>
  <si>
    <t>壮士宝箱</t>
  </si>
  <si>
    <t>武夫宝箱</t>
  </si>
  <si>
    <t>武士宝箱</t>
  </si>
  <si>
    <t>少侠宝箱</t>
  </si>
  <si>
    <t>大侠宝箱</t>
  </si>
  <si>
    <t>豪侠宝箱</t>
  </si>
  <si>
    <t>蓝色美食随机礼包</t>
  </si>
  <si>
    <t>蓝色美食礼包</t>
  </si>
  <si>
    <t>隐士宝箱</t>
  </si>
  <si>
    <t>巅峰宝箱</t>
  </si>
  <si>
    <t>霸主宝箱</t>
  </si>
  <si>
    <t>1级五种宝石宝箱</t>
  </si>
  <si>
    <t>2级五种宝石宝箱</t>
  </si>
  <si>
    <t>3级五种宝石宝箱</t>
  </si>
  <si>
    <t>4级五种宝石宝箱</t>
  </si>
  <si>
    <t>5级五种宝石宝箱</t>
  </si>
  <si>
    <t>6级五种宝石宝箱</t>
  </si>
  <si>
    <t>六级宝石宝箱</t>
  </si>
  <si>
    <t>7级五种宝石宝箱</t>
  </si>
  <si>
    <t>七级宝石宝箱</t>
  </si>
  <si>
    <t>8级五种宝石宝箱</t>
  </si>
  <si>
    <t>八级宝石宝箱</t>
  </si>
  <si>
    <t>9级五种宝石宝箱</t>
  </si>
  <si>
    <t>九级宝石宝箱</t>
  </si>
  <si>
    <t>10级五种宝石宝箱</t>
  </si>
  <si>
    <t>十级宝石宝箱</t>
  </si>
  <si>
    <t>时装飞升礼包</t>
  </si>
  <si>
    <t>坐骑直升礼包</t>
  </si>
  <si>
    <t>一二级宝石攻防血展示物品</t>
  </si>
  <si>
    <t>宝石宝箱</t>
  </si>
  <si>
    <t>几率掉落一级、二级宝石宝箱</t>
  </si>
  <si>
    <t>坐骑宠物升级展示物品</t>
  </si>
  <si>
    <t>喂养道具</t>
  </si>
  <si>
    <t>几率掉落饲骑丹、育宠丹</t>
  </si>
  <si>
    <t>全名福利LV35</t>
  </si>
  <si>
    <t>全民福利LV35</t>
  </si>
  <si>
    <t>全名福利LV40</t>
  </si>
  <si>
    <t>全民福利LV40</t>
  </si>
  <si>
    <t>全名福利LV45</t>
  </si>
  <si>
    <t>全民福利LV45</t>
  </si>
  <si>
    <t>全名福利LV50</t>
  </si>
  <si>
    <t>全民福利LV50</t>
  </si>
  <si>
    <t>全名福利LV55</t>
  </si>
  <si>
    <t>全民福利LV55</t>
  </si>
  <si>
    <t>全名福利LV60</t>
  </si>
  <si>
    <t>全民福利LV60</t>
  </si>
  <si>
    <t>双倍返利LV35</t>
  </si>
  <si>
    <t>双倍返利LV40</t>
  </si>
  <si>
    <t>双倍返利LV45</t>
  </si>
  <si>
    <t>双倍返利LV50</t>
  </si>
  <si>
    <t>双倍返利LV55</t>
  </si>
  <si>
    <t>双倍返利LV60</t>
  </si>
  <si>
    <t>等级飞升包LV35</t>
  </si>
  <si>
    <t>等级飞升包LV40</t>
  </si>
  <si>
    <t>幸运礼包LV45</t>
  </si>
  <si>
    <t>幸运礼包LV50</t>
  </si>
  <si>
    <t>幸运礼包LV55</t>
  </si>
  <si>
    <t>幸运礼包LV60</t>
  </si>
  <si>
    <t>兵器谱特惠LV35</t>
  </si>
  <si>
    <t>兵器谱特惠LV40</t>
  </si>
  <si>
    <t>兵器谱特惠LV45</t>
  </si>
  <si>
    <t>兵器谱特惠LV50</t>
  </si>
  <si>
    <t>美食飞升礼包LV55</t>
  </si>
  <si>
    <t>兵器谱特惠LV60</t>
  </si>
  <si>
    <t>战力成长包LV35</t>
  </si>
  <si>
    <t>战力成长包LV40</t>
  </si>
  <si>
    <t>战力成长包LV45</t>
  </si>
  <si>
    <t>战力成长包LV50</t>
  </si>
  <si>
    <t>战力成长包LV55</t>
  </si>
  <si>
    <t>战力成长包LV60</t>
  </si>
  <si>
    <t>轻功礼包</t>
  </si>
  <si>
    <t>奇门礼包</t>
  </si>
  <si>
    <t>挂件礼包</t>
  </si>
  <si>
    <t>凝神礼包</t>
  </si>
  <si>
    <t>百倍返利包Lv1</t>
  </si>
  <si>
    <t>百倍返利包Lv2</t>
  </si>
  <si>
    <t>技能书随机包</t>
  </si>
  <si>
    <t>唐门暗器升级后获得</t>
  </si>
  <si>
    <t>兵器精炼随机包</t>
  </si>
  <si>
    <t>全名福利LV65</t>
  </si>
  <si>
    <t>全民福利LV65</t>
  </si>
  <si>
    <t>双倍返利LV65</t>
  </si>
  <si>
    <t>美食飞升礼包LV65</t>
  </si>
  <si>
    <t>血炼觉醒礼包LV65</t>
  </si>
  <si>
    <t>战力成长包LV65</t>
  </si>
  <si>
    <t>战力成长礼包LV65</t>
  </si>
  <si>
    <t>pvp首位登顶宝箱</t>
  </si>
  <si>
    <t>昆仑密藏</t>
  </si>
  <si>
    <t>pvp秘宝宝箱</t>
  </si>
  <si>
    <t>遗失的秘宝</t>
  </si>
  <si>
    <t>兵器信物宝箱1</t>
  </si>
  <si>
    <t>钨钢宝箱</t>
  </si>
  <si>
    <t>兵器信物宝箱2</t>
  </si>
  <si>
    <t>精钢宝箱</t>
  </si>
  <si>
    <t>兵器信物宝箱3</t>
  </si>
  <si>
    <t>凡铁宝箱</t>
  </si>
  <si>
    <t>跨服1v1段位宝箱1</t>
  </si>
  <si>
    <t>单人竞技礼包</t>
  </si>
  <si>
    <t>跨服单人对战赛季结算奖励</t>
  </si>
  <si>
    <t>跨服1v1段位宝箱2</t>
  </si>
  <si>
    <t>跨服1v1段位宝箱3</t>
  </si>
  <si>
    <t>跨服1v1段位宝箱4</t>
  </si>
  <si>
    <t>跨服1v1段位宝箱5</t>
  </si>
  <si>
    <t>跨服1v1段位宝箱6</t>
  </si>
  <si>
    <t>跨服1v1段位宝箱7</t>
  </si>
  <si>
    <t>跨服1v1段位宝箱8</t>
  </si>
  <si>
    <t>跨服1v1段位宝箱9</t>
  </si>
  <si>
    <t>跨服3v3段位宝箱1</t>
  </si>
  <si>
    <t>多人竞技礼包</t>
  </si>
  <si>
    <t>跨服多人对战赛季结算奖励</t>
  </si>
  <si>
    <t>跨服3v3段位宝箱2</t>
  </si>
  <si>
    <t>跨服3v3段位宝箱3</t>
  </si>
  <si>
    <t>跨服3v3段位宝箱4</t>
  </si>
  <si>
    <t>跨服3v3段位宝箱5</t>
  </si>
  <si>
    <t>跨服3v3段位宝箱6</t>
  </si>
  <si>
    <t>跨服3v3段位宝箱7</t>
  </si>
  <si>
    <t>跨服3v3段位宝箱8</t>
  </si>
  <si>
    <t>跨服3v3段位宝箱9</t>
  </si>
  <si>
    <t>BOSS神殿礼包小</t>
  </si>
  <si>
    <t>BOSS神殿礼包中</t>
  </si>
  <si>
    <t>BOSS神殿礼包大</t>
  </si>
  <si>
    <t>BOSS神殿礼包终极</t>
  </si>
  <si>
    <t>95级普通世界BOSS宝箱</t>
  </si>
  <si>
    <t>95级中级世界BOSS宝箱</t>
  </si>
  <si>
    <t>95级高级世界BOSS宝箱</t>
  </si>
  <si>
    <t>一级攻击宝石</t>
  </si>
  <si>
    <t>一级攻击石</t>
  </si>
  <si>
    <t>二级攻击宝石</t>
  </si>
  <si>
    <t>二级攻击石</t>
  </si>
  <si>
    <t>宝石合成\n天策秘境\n讨伐迦兰\n守护剑炉\nＶＩＰ副本等</t>
  </si>
  <si>
    <t>三级攻击宝石</t>
  </si>
  <si>
    <t>三级攻击石</t>
  </si>
  <si>
    <t>宝石合成\n月签到奖励\n讨伐迦兰等</t>
  </si>
  <si>
    <t>四级攻击宝石</t>
  </si>
  <si>
    <t>四级攻击石</t>
  </si>
  <si>
    <t>宝石合成\n运营活动等</t>
  </si>
  <si>
    <t>五级攻击宝石</t>
  </si>
  <si>
    <t>五级攻击石</t>
  </si>
  <si>
    <t>宝石合成\n运营活动</t>
  </si>
  <si>
    <t>六级攻击宝石</t>
  </si>
  <si>
    <t>六级攻击石</t>
  </si>
  <si>
    <t>七级攻击宝石</t>
  </si>
  <si>
    <t>七级攻击石</t>
  </si>
  <si>
    <t>八级攻击宝石</t>
  </si>
  <si>
    <t>八级攻击石</t>
  </si>
  <si>
    <t>九级攻击宝石</t>
  </si>
  <si>
    <t>九级攻击石</t>
  </si>
  <si>
    <t>十级攻击宝石</t>
  </si>
  <si>
    <t>十级攻击石</t>
  </si>
  <si>
    <t>一级防御石</t>
  </si>
  <si>
    <t>二级防御石</t>
  </si>
  <si>
    <t>三级防御石</t>
  </si>
  <si>
    <t>四级防御石</t>
  </si>
  <si>
    <t>五级防御石</t>
  </si>
  <si>
    <t>六级防御石</t>
  </si>
  <si>
    <t>七级防御石</t>
  </si>
  <si>
    <t>八级防御石</t>
  </si>
  <si>
    <t>九级防御石</t>
  </si>
  <si>
    <t>十级防御石</t>
  </si>
  <si>
    <t>一级气血石</t>
  </si>
  <si>
    <t>二级气血石</t>
  </si>
  <si>
    <t>三级气血石</t>
  </si>
  <si>
    <t>四级气血石</t>
  </si>
  <si>
    <t>五级气血石</t>
  </si>
  <si>
    <t>六级气血石</t>
  </si>
  <si>
    <t>七级气血石</t>
  </si>
  <si>
    <t>八级气血石</t>
  </si>
  <si>
    <t>九级气血石</t>
  </si>
  <si>
    <t>十级气血石</t>
  </si>
  <si>
    <t>一级暴击石</t>
  </si>
  <si>
    <t>讨伐迦兰\n荣誉商店\n帮派试炼等</t>
  </si>
  <si>
    <t>二级暴击石</t>
  </si>
  <si>
    <t>宝石合成\n讨伐迦兰\n帮派试炼等</t>
  </si>
  <si>
    <t>三级暴击石</t>
  </si>
  <si>
    <t>四级暴击石</t>
  </si>
  <si>
    <t>五级暴击石</t>
  </si>
  <si>
    <t>六级暴击石</t>
  </si>
  <si>
    <t>七级暴击石</t>
  </si>
  <si>
    <t>八级暴击石</t>
  </si>
  <si>
    <t>九级暴击石</t>
  </si>
  <si>
    <t>十级暴击石</t>
  </si>
  <si>
    <t>一级闪避石</t>
  </si>
  <si>
    <t>二级闪避石</t>
  </si>
  <si>
    <t>三级闪避石</t>
  </si>
  <si>
    <t>四级闪避石</t>
  </si>
  <si>
    <t>五级闪避石</t>
  </si>
  <si>
    <t>六级闪避石</t>
  </si>
  <si>
    <t>七级闪避石</t>
  </si>
  <si>
    <t>八级闪避石</t>
  </si>
  <si>
    <t>九级闪避石</t>
  </si>
  <si>
    <t>十级闪避石</t>
  </si>
  <si>
    <t>青金铭石</t>
  </si>
  <si>
    <t>可用于强化+1至+10装备</t>
  </si>
  <si>
    <t>天策秘境\n守护剑炉\n天降福袋\n武林秘宝等</t>
  </si>
  <si>
    <t>玄金铭石</t>
  </si>
  <si>
    <t>可用于强化+11至+15装备</t>
  </si>
  <si>
    <t>紫玉符文</t>
  </si>
  <si>
    <t>使用后，可将装备进阶为紫色品质</t>
  </si>
  <si>
    <t>通天塔\n暗器升级等</t>
  </si>
  <si>
    <t>金玉符文</t>
  </si>
  <si>
    <t>使用后，可将装备进阶为金色品质</t>
  </si>
  <si>
    <t>通天塔\n功勋商店等</t>
  </si>
  <si>
    <t>玄玉符文</t>
  </si>
  <si>
    <t>使用后，可将装备进阶为橙色品质</t>
  </si>
  <si>
    <t>通天塔</t>
  </si>
  <si>
    <t>升灵符文</t>
  </si>
  <si>
    <t>通过&lt;font color='#17FF48' &gt;【铸甲】&lt;/font&gt;功能将人物装备升级到下一个等级&lt;font color='#00BFFF' &gt;</t>
  </si>
  <si>
    <t>江湖传说</t>
  </si>
  <si>
    <t>《情·上邪》</t>
  </si>
  <si>
    <t>可用于情缘玉佩的强化</t>
  </si>
  <si>
    <t>情缘副本\n情缘任务等</t>
  </si>
  <si>
    <t>可用于情缘玉佩的强化和情缘收集</t>
  </si>
  <si>
    <t>《情·相思》</t>
  </si>
  <si>
    <t>《情·离思》</t>
  </si>
  <si>
    <t>《情·灵犀角 》</t>
  </si>
  <si>
    <t>《情·彩凤翼》</t>
  </si>
  <si>
    <t>《情·连理枝》</t>
  </si>
  <si>
    <t>《情·守身玉》</t>
  </si>
  <si>
    <t>《情·沧海佩》</t>
  </si>
  <si>
    <t>《情·同心结》</t>
  </si>
  <si>
    <t>《情·高山流水》</t>
  </si>
  <si>
    <t>《情·瑶琴》</t>
  </si>
  <si>
    <t>《情·望夫石》</t>
  </si>
  <si>
    <t>情缘收集道具49</t>
  </si>
  <si>
    <t>好友</t>
  </si>
  <si>
    <t>情缘收集道具50</t>
  </si>
  <si>
    <t>点击组队</t>
  </si>
  <si>
    <t>情缘收集道具51</t>
  </si>
  <si>
    <t>可以给好友赠送礼物，与好友亲密度达到2000点时可结成情缘</t>
  </si>
  <si>
    <t>情缘收集道具52</t>
  </si>
  <si>
    <t>万能碎片</t>
  </si>
  <si>
    <t>情缘收集道具53</t>
  </si>
  <si>
    <t>情缘点兑换</t>
  </si>
  <si>
    <t>情缘收集道具54</t>
  </si>
  <si>
    <t>首充礼包</t>
  </si>
  <si>
    <t>情缘收集道具55</t>
  </si>
  <si>
    <t>情缘收集道具56</t>
  </si>
  <si>
    <t>情缘收集道具57</t>
  </si>
  <si>
    <t>情缘收集道具58</t>
  </si>
  <si>
    <t>情缘收集道具59</t>
  </si>
  <si>
    <t>情缘收集道具60</t>
  </si>
  <si>
    <t>VIP经验(200)</t>
  </si>
  <si>
    <t>四级ＶＩＰ经验卡</t>
  </si>
  <si>
    <t>可增加200点ＶＩＰ经验</t>
  </si>
  <si>
    <t>VIP经验(300)</t>
  </si>
  <si>
    <t>五级ＶＩＰ经验卡</t>
  </si>
  <si>
    <t>可增加300点ＶＩＰ经验</t>
  </si>
  <si>
    <t>VIP经验(500)</t>
  </si>
  <si>
    <t>六级ＶＩＰ经验卡</t>
  </si>
  <si>
    <t>可增加500点ＶＩＰ经验</t>
  </si>
  <si>
    <t>追杀令</t>
  </si>
  <si>
    <t>快意江湖，瞬间传送至您仇敌身旁！</t>
  </si>
  <si>
    <t>还魂丹</t>
  </si>
  <si>
    <t>用于角色死亡后原地复活</t>
  </si>
  <si>
    <t>情缘任务\n商城购买\n绑定元宝兑换等</t>
  </si>
  <si>
    <t>传送鞋</t>
  </si>
  <si>
    <t>用于传送至目的地</t>
  </si>
  <si>
    <t>商城购买等</t>
  </si>
  <si>
    <t>VIP经验(90)</t>
  </si>
  <si>
    <t>普通VIP经验卡</t>
  </si>
  <si>
    <t>可增加90点ＶＩＰ经验</t>
  </si>
  <si>
    <t>主线任务</t>
  </si>
  <si>
    <t>VIP经验(10)</t>
  </si>
  <si>
    <t>可增加10点ＶＩＰ经验</t>
  </si>
  <si>
    <t>VIP经验(100)</t>
  </si>
  <si>
    <t>中级VIP经验卡</t>
  </si>
  <si>
    <t>可增加100点ＶＩＰ经验</t>
  </si>
  <si>
    <t>VIP经验(1000)</t>
  </si>
  <si>
    <t>高级VIP经验卡</t>
  </si>
  <si>
    <t>可增加1000点ＶＩＰ经验</t>
  </si>
  <si>
    <t>行商令</t>
  </si>
  <si>
    <t>可用于刷新江湖行商的商车品质</t>
  </si>
  <si>
    <t>日环任务\n帮环任务\n商城购买等</t>
  </si>
  <si>
    <t>讨伐令</t>
  </si>
  <si>
    <t>使用后，可增加讨伐怪的击杀数</t>
  </si>
  <si>
    <t>除恶日环\n世界BOSS</t>
  </si>
  <si>
    <t>玫瑰花</t>
  </si>
  <si>
    <t>赠送给好友，增加亲密度\n赠送给情缘，增加亲密度与情缘点数</t>
  </si>
  <si>
    <t>情缘副本\n情缘任务\n天降福袋\n武林秘宝等</t>
  </si>
  <si>
    <t>画卷</t>
  </si>
  <si>
    <t>赠送好友，增加&lt;font color='#17FF48' &gt;188点&lt;/font&gt;亲密度\n赠送情缘，额外增加&lt;font color='#17FF48' &gt;940点&lt;/font&gt;情缘点数</t>
  </si>
  <si>
    <t>香囊</t>
  </si>
  <si>
    <t>赠送好友，增加&lt;font color='#17FF48' &gt;520点&lt;/font&gt;亲密度\n赠送情缘，额外增加&lt;font color='#17FF48' &gt;2600点&lt;/font&gt;情缘点数</t>
  </si>
  <si>
    <t>鸳鸯结</t>
  </si>
  <si>
    <t>赠送好友，增加&lt;font color='#17FF48' &gt;1314点&lt;/font&gt;亲密度\n赠送情缘，额外增加&lt;font color='#17FF48' &gt;6570点&lt;/font&gt;情缘点数</t>
  </si>
  <si>
    <t>同心锁</t>
  </si>
  <si>
    <t>可在长安城【月老】处用于求缘，仅求缘一方需要消耗同心锁</t>
  </si>
  <si>
    <t>相思豆</t>
  </si>
  <si>
    <t>可用于情缘玉佩的进阶</t>
  </si>
  <si>
    <t>情缘副本\n情缘任务\n情缘商店等</t>
  </si>
  <si>
    <t>相思泪</t>
  </si>
  <si>
    <t>洗练石</t>
  </si>
  <si>
    <t>可用于情缘玉佩的洗练</t>
  </si>
  <si>
    <t>情缘副本\n情缘商店等</t>
  </si>
  <si>
    <t>跨服喇叭</t>
  </si>
  <si>
    <t>可以让你在&lt;font color='#DB5FFF' &gt;跨服频道&lt;/font&gt;发言的神奇道具，&lt;font color='#DB5FFF' &gt;所有服务器&lt;/font&gt;的人都可以看到你的发言哦！</t>
  </si>
  <si>
    <t>天降神兵</t>
  </si>
  <si>
    <t>战场日榜第一名</t>
  </si>
  <si>
    <t>跨服竞技单人对战</t>
  </si>
  <si>
    <t>开服7天战力榜第1称号</t>
  </si>
  <si>
    <t>天下无双</t>
  </si>
  <si>
    <t>使用后可获得称号：&lt;font color='#17FF50' &gt;天下无双&lt;/font&gt;</t>
  </si>
  <si>
    <t>开服7天战力排行榜第1名</t>
  </si>
  <si>
    <t>累计登录3天称号(剑侠情缘）</t>
  </si>
  <si>
    <t>剑侠情缘</t>
  </si>
  <si>
    <t>使用后可获得称号：&lt;font color='#17FF48' &gt;剑侠情缘&lt;/font&gt;</t>
  </si>
  <si>
    <t>通过累计登录礼包获得</t>
  </si>
  <si>
    <t>vip2档送称号（名扬四海）</t>
  </si>
  <si>
    <t>名扬四海</t>
  </si>
  <si>
    <t>使用后，可获得称号:&lt;font color='#17FF48' &gt;名扬四海&lt;/font&gt;</t>
  </si>
  <si>
    <t>通过VIP2礼包获得</t>
  </si>
  <si>
    <t>装神弄鬼（万圣节称号）</t>
  </si>
  <si>
    <t>装神弄鬼</t>
  </si>
  <si>
    <t>使用后可获得称号：&lt;font color='#17FF50' &gt;装神弄鬼&lt;/font&gt;</t>
  </si>
  <si>
    <t>万圣节活动获得</t>
  </si>
  <si>
    <t>TGP武尊</t>
  </si>
  <si>
    <t>使用后可获得称号：&lt;font color='#17FF50' &gt;TGP武尊&lt;/font&gt;</t>
  </si>
  <si>
    <t>TGP尊贵特权</t>
  </si>
  <si>
    <t>QQ游戏风云客(大厅)</t>
  </si>
  <si>
    <t>QQ游戏风云客</t>
  </si>
  <si>
    <t>使用后可获得称号：&lt;font color='#17FF50' &gt;QQ游戏风云客&lt;/font&gt;</t>
  </si>
  <si>
    <t>大厅尊贵特权</t>
  </si>
  <si>
    <t>空间游戏侠圣</t>
  </si>
  <si>
    <t>使用后可获得称号：&lt;font color='#17FF50' &gt;空间游戏侠圣&lt;/font&gt;</t>
  </si>
  <si>
    <t>空间尊贵特权</t>
  </si>
  <si>
    <t>国色天香</t>
  </si>
  <si>
    <t>使用后可获得称号：&lt;font color='#17FF50' &gt;国色天香&lt;/font&gt;</t>
  </si>
  <si>
    <t>冰雪奇侠</t>
  </si>
  <si>
    <t>使用后可获得称号：&lt;font color='#17FF50' &gt;冰雪奇侠&lt;/font&gt;</t>
  </si>
  <si>
    <t>风情月意</t>
  </si>
  <si>
    <t>新年快乐</t>
  </si>
  <si>
    <t>//称号</t>
  </si>
  <si>
    <t>世界boss排名奖励</t>
  </si>
  <si>
    <t>排行奖励</t>
  </si>
  <si>
    <t>排名第1名:高级宝箱*4\n排名第2至5名:高级宝箱*2\n排名第6至10名:中级宝箱*2\n伤害奖励:普通宝箱*1</t>
  </si>
  <si>
    <t>击败世界BOSS</t>
  </si>
  <si>
    <t>世界boss致命一击</t>
  </si>
  <si>
    <t>致命一击</t>
  </si>
  <si>
    <t>给予BOSS最后一击的玩家，可获得致命一击奖励。\n高级宝箱*1</t>
  </si>
  <si>
    <t>世界boss掉落</t>
  </si>
  <si>
    <t>几率掉落</t>
  </si>
  <si>
    <t>BOSS击杀后，将掉落大量宝物，所有玩家都可以拾取。\nBOSS几率掉落：\n尘埃碎片\n饮血碎片\n焚海碎片\n明王碎片\n流光飞舞碎片\n\n&lt;font color='#17FF48' &gt;可通过参加世界BOSS获得&lt;/font&gt;</t>
  </si>
  <si>
    <t>王帮排行称号（帮主）浩气盟</t>
  </si>
  <si>
    <t>号令天下</t>
  </si>
  <si>
    <t>使用后可获得称号：&lt;font color='#17FF48' &gt;号令天下&lt;/font&gt;</t>
  </si>
  <si>
    <t>帮派争霸第一帮派帮主</t>
  </si>
  <si>
    <t>王帮排行称号（副帮主）浩气盟</t>
  </si>
  <si>
    <t>指点江山</t>
  </si>
  <si>
    <t>使用后可获得称号：&lt;font color='#17FF49' &gt;指点江山&lt;/font&gt;</t>
  </si>
  <si>
    <t>帮派争霸第一帮派副帮主</t>
  </si>
  <si>
    <t>王帮排行称号（成员）浩气盟</t>
  </si>
  <si>
    <t>威震四方</t>
  </si>
  <si>
    <t>使用后可获得称号：&lt;font color='#17FF50' &gt;威震四方&lt;/font&gt;</t>
  </si>
  <si>
    <t>帮派争霸第一帮派成员</t>
  </si>
  <si>
    <t>王帮排行称号（帮主）恶人谷</t>
  </si>
  <si>
    <t>王帮排行称号（副帮主）恶人谷</t>
  </si>
  <si>
    <t>王帮排行称号（成员）恶人谷</t>
  </si>
  <si>
    <t>神仙眷侣（称号）</t>
  </si>
  <si>
    <t>神仙眷侣</t>
  </si>
  <si>
    <t>使用后可获得称号：&lt;font color='#17FF50' &gt;神仙眷侣&lt;/font&gt;</t>
  </si>
  <si>
    <t>神仙眷侣活动获得</t>
  </si>
  <si>
    <t>巅峰王者（决战昆仑首登称号）</t>
  </si>
  <si>
    <t>巅峰王者</t>
  </si>
  <si>
    <t>使用后可获得称号：&lt;font color='#17FF50' &gt;巅峰王者&lt;/font&gt;</t>
  </si>
  <si>
    <t>决战昆仑首位登顶</t>
  </si>
  <si>
    <t>乱世杀星（决战昆仑积分称号）</t>
  </si>
  <si>
    <t>乱世杀星</t>
  </si>
  <si>
    <t>使用后可获得称号：&lt;font color='#17FF50' &gt;乱世杀星&lt;/font&gt;</t>
  </si>
  <si>
    <t>决战昆仑积分第一</t>
  </si>
  <si>
    <t>神兵诀</t>
  </si>
  <si>
    <t>可用于提升兵器技能等级</t>
  </si>
  <si>
    <t>神兵挑战\n讨伐迦兰\n世界BOSS\n组队副本等</t>
  </si>
  <si>
    <t>可用于兑换太虚碎片、燎星碎片、尘埃碎片、太极碎片、摧城碎片、明王碎片。</t>
  </si>
  <si>
    <t>神兵挑战\n兵器副本</t>
  </si>
  <si>
    <t>高级万能碎片</t>
  </si>
  <si>
    <t>可用于兑换炎凰碎片、何幸碎片、长龙碎片、火龙碎片、飞鳞碎片、玄冰碎片、贪狼碎片、龙牙碎片、画影碎片、焚海碎片。</t>
  </si>
  <si>
    <t>太虚碎片</t>
  </si>
  <si>
    <t>兵器副本\n万能碎片兑换</t>
  </si>
  <si>
    <t>燎星碎片</t>
  </si>
  <si>
    <t>尘埃碎片</t>
  </si>
  <si>
    <t>太极碎片</t>
  </si>
  <si>
    <t>七天登录活动\n月签到奖励\n兵器副本</t>
  </si>
  <si>
    <t>血影碎片</t>
  </si>
  <si>
    <t>血影妖刀碎片</t>
  </si>
  <si>
    <t>飞鳞碎片</t>
  </si>
  <si>
    <t>帮派铸兵\n兵器副本</t>
  </si>
  <si>
    <t>明王碎片</t>
  </si>
  <si>
    <t>帮派铸兵\n兵器副本\n万能碎片兑换</t>
  </si>
  <si>
    <t>画影碎片</t>
  </si>
  <si>
    <t>情缘商店</t>
  </si>
  <si>
    <t>贪狼碎片</t>
  </si>
  <si>
    <t>功勋商店\n兵器副本</t>
  </si>
  <si>
    <t>火龙碎片</t>
  </si>
  <si>
    <t>长龙碎片</t>
  </si>
  <si>
    <t>龙牙碎片</t>
  </si>
  <si>
    <t>帮派商店</t>
  </si>
  <si>
    <t>摧城碎片</t>
  </si>
  <si>
    <t>焚海碎片</t>
  </si>
  <si>
    <t>荣誉商店</t>
  </si>
  <si>
    <t>饮血碎片</t>
  </si>
  <si>
    <t>在线奖励\n兵器副本</t>
  </si>
  <si>
    <t>炎凰碎片</t>
  </si>
  <si>
    <t>帮派商店\n兵器副本</t>
  </si>
  <si>
    <t>天风霄灵碎片</t>
  </si>
  <si>
    <t>每日首充</t>
  </si>
  <si>
    <t>流光飞舞碎片</t>
  </si>
  <si>
    <t>功勋商店</t>
  </si>
  <si>
    <t>碧月青弘碎片</t>
  </si>
  <si>
    <t>ＶＩＰ等级礼包\nＶＩＰ副本</t>
  </si>
  <si>
    <t>何幸碎片</t>
  </si>
  <si>
    <t>凤羽碎片</t>
  </si>
  <si>
    <t>首充\n每日首充</t>
  </si>
  <si>
    <t>玄冰碎片</t>
  </si>
  <si>
    <t>青玉碎片</t>
  </si>
  <si>
    <t>帮派铸兵\n七天目标</t>
  </si>
  <si>
    <t>墨颠碎片</t>
  </si>
  <si>
    <t>跨服副本-星宿除恶</t>
  </si>
  <si>
    <t>浴凰寂灭碎片</t>
  </si>
  <si>
    <t>衣服_T1_蓝（新手）</t>
  </si>
  <si>
    <t>精铁服</t>
  </si>
  <si>
    <t>衣服_T4_蓝（40级）</t>
  </si>
  <si>
    <t>百炼甲</t>
  </si>
  <si>
    <t>&lt;font color='#17FF48' &gt;可通过装备升级获得&lt;/font&gt;</t>
  </si>
  <si>
    <t>衣服_T5_蓝（50级）</t>
  </si>
  <si>
    <t>武秀·疾风衫</t>
  </si>
  <si>
    <t>衣服_T6_蓝（60级）</t>
  </si>
  <si>
    <t>名侠·流云衫</t>
  </si>
  <si>
    <t>衣服_T7_蓝（70级）</t>
  </si>
  <si>
    <t>英豪·百战甲</t>
  </si>
  <si>
    <t>衣服_T8_蓝（80级）</t>
  </si>
  <si>
    <t>傲视·千魂甲</t>
  </si>
  <si>
    <t>衣服_T9_蓝（90级）</t>
  </si>
  <si>
    <t>求败·破军七杀袍</t>
  </si>
  <si>
    <t>衣服_T10_蓝（100级）</t>
  </si>
  <si>
    <t>天地·沐雨栖凤袍</t>
  </si>
  <si>
    <t>护腿_T1_蓝</t>
  </si>
  <si>
    <t>精铁护腿</t>
  </si>
  <si>
    <t>护腿_T4_蓝</t>
  </si>
  <si>
    <t>百炼护腿</t>
  </si>
  <si>
    <t>护腿_T5_蓝</t>
  </si>
  <si>
    <t>武秀·疾风护腿</t>
  </si>
  <si>
    <t>护腿_T6_蓝</t>
  </si>
  <si>
    <t>名侠·流云护腿</t>
  </si>
  <si>
    <t>护腿_T7_蓝</t>
  </si>
  <si>
    <t>英豪·百战护腿</t>
  </si>
  <si>
    <t>护腿_T8_蓝</t>
  </si>
  <si>
    <t>傲视·千魂护腿</t>
  </si>
  <si>
    <t>护腿_T9_蓝</t>
  </si>
  <si>
    <t>求败·破军七杀护腿</t>
  </si>
  <si>
    <t>护腿_T10_蓝</t>
  </si>
  <si>
    <t>天地·沐雨栖凤护腿</t>
  </si>
  <si>
    <t>鞋子_T1_蓝</t>
  </si>
  <si>
    <t>精铁靴</t>
  </si>
  <si>
    <t>鞋子_T4_蓝</t>
  </si>
  <si>
    <t>百炼靴</t>
  </si>
  <si>
    <t>鞋子_T5_蓝</t>
  </si>
  <si>
    <t>武秀·疾风靴</t>
  </si>
  <si>
    <t>鞋子_T6_蓝</t>
  </si>
  <si>
    <t>名侠·流云靴</t>
  </si>
  <si>
    <t>鞋子_T7_蓝</t>
  </si>
  <si>
    <t>英豪·百战靴</t>
  </si>
  <si>
    <t>鞋子_T8_蓝</t>
  </si>
  <si>
    <t>傲视·千魂靴</t>
  </si>
  <si>
    <t>鞋子_T9_蓝</t>
  </si>
  <si>
    <t>求败·破军七杀靴</t>
  </si>
  <si>
    <t>鞋子_T10_蓝</t>
  </si>
  <si>
    <t>天地·沐雨栖凤靴</t>
  </si>
  <si>
    <t>腰带_T1_蓝</t>
  </si>
  <si>
    <t>精铁腰带</t>
  </si>
  <si>
    <t>腰带_T4_蓝</t>
  </si>
  <si>
    <t>百炼腰带</t>
  </si>
  <si>
    <t>腰带_T5_蓝</t>
  </si>
  <si>
    <t>武秀·疾风腰带</t>
  </si>
  <si>
    <t>腰带_T6_蓝</t>
  </si>
  <si>
    <t>名侠·流云腰带</t>
  </si>
  <si>
    <t>腰带_T7_蓝</t>
  </si>
  <si>
    <t>英豪·百战腰带</t>
  </si>
  <si>
    <t>腰带_T8_蓝</t>
  </si>
  <si>
    <t>傲视·千魂腰带</t>
  </si>
  <si>
    <t>腰带_T9_蓝</t>
  </si>
  <si>
    <t>求败·破军七杀腰带</t>
  </si>
  <si>
    <t>腰带_T10_蓝</t>
  </si>
  <si>
    <t>天地·沐雨栖凤腰带</t>
  </si>
  <si>
    <t>护手_T1_蓝</t>
  </si>
  <si>
    <t>精铁护腕</t>
  </si>
  <si>
    <t>护手_T4_蓝</t>
  </si>
  <si>
    <t>百炼护腕</t>
  </si>
  <si>
    <t>护手_T5_蓝</t>
  </si>
  <si>
    <t>武秀·疾风护腕</t>
  </si>
  <si>
    <t>护手_T6_蓝</t>
  </si>
  <si>
    <t>名侠·流云护腕</t>
  </si>
  <si>
    <t>护手_T7_蓝</t>
  </si>
  <si>
    <t>英豪·百战护腕</t>
  </si>
  <si>
    <t>护手_T8_蓝</t>
  </si>
  <si>
    <t>傲视·千魂护腕</t>
  </si>
  <si>
    <t>护手_T9_蓝</t>
  </si>
  <si>
    <t>求败·破军七杀护腕</t>
  </si>
  <si>
    <t>护手_T10_蓝</t>
  </si>
  <si>
    <t>天地·沐雨栖凤护腕</t>
  </si>
  <si>
    <t>护肩_T1_蓝</t>
  </si>
  <si>
    <t>精铁护肩</t>
  </si>
  <si>
    <t>护肩_T4_蓝</t>
  </si>
  <si>
    <t>百炼护肩</t>
  </si>
  <si>
    <t>护肩_T5_蓝</t>
  </si>
  <si>
    <t>武秀·疾风护肩</t>
  </si>
  <si>
    <t>护肩_T6_蓝</t>
  </si>
  <si>
    <t>名侠·流云护肩</t>
  </si>
  <si>
    <t>护肩_T7_蓝</t>
  </si>
  <si>
    <t>英豪·百战护肩</t>
  </si>
  <si>
    <t>护肩_T8_蓝</t>
  </si>
  <si>
    <t>傲视·千魂护肩</t>
  </si>
  <si>
    <t>护肩_T9_蓝</t>
  </si>
  <si>
    <t>求败·破军七杀护肩</t>
  </si>
  <si>
    <t>护肩_T10_蓝</t>
  </si>
  <si>
    <t>天地·沐雨栖凤护肩</t>
  </si>
  <si>
    <t>头盔_T1_蓝</t>
  </si>
  <si>
    <t>精铁冠</t>
  </si>
  <si>
    <t>头盔_T4_蓝</t>
  </si>
  <si>
    <t>百炼盔</t>
  </si>
  <si>
    <t>头盔_T5_蓝</t>
  </si>
  <si>
    <t>武秀·疾风冠</t>
  </si>
  <si>
    <t>头盔_T6_蓝</t>
  </si>
  <si>
    <t>名侠·流云冠</t>
  </si>
  <si>
    <t>头盔_T7_蓝</t>
  </si>
  <si>
    <t>英豪·百战盔</t>
  </si>
  <si>
    <t>头盔_T8_蓝</t>
  </si>
  <si>
    <t>傲视·千魂盔</t>
  </si>
  <si>
    <t>头盔_T9_蓝</t>
  </si>
  <si>
    <t>求败·破军七杀冠</t>
  </si>
  <si>
    <t>头盔_T10_蓝</t>
  </si>
  <si>
    <t>天地·沐雨栖凤冠</t>
  </si>
  <si>
    <t>戒指_T1_蓝</t>
  </si>
  <si>
    <t>精铁扳指</t>
  </si>
  <si>
    <t>戒指_T4_蓝</t>
  </si>
  <si>
    <t>百炼戒</t>
  </si>
  <si>
    <t>戒指_T5_蓝</t>
  </si>
  <si>
    <t>武秀·疾风戒</t>
  </si>
  <si>
    <t>戒指_T6_蓝</t>
  </si>
  <si>
    <t>名侠·流云戒</t>
  </si>
  <si>
    <t>戒指_T7_蓝</t>
  </si>
  <si>
    <t>英豪·战魂戒</t>
  </si>
  <si>
    <t>戒指_T8_蓝</t>
  </si>
  <si>
    <t>傲视·千魂戒</t>
  </si>
  <si>
    <t>戒指_T9_蓝</t>
  </si>
  <si>
    <t>求败·破军七杀环</t>
  </si>
  <si>
    <t>戒指_T10_蓝</t>
  </si>
  <si>
    <t>天地·沐雨栖凤环</t>
  </si>
  <si>
    <t>项链_T1_蓝</t>
  </si>
  <si>
    <t>精铁链</t>
  </si>
  <si>
    <t>项链_T4_蓝</t>
  </si>
  <si>
    <t>百炼护符</t>
  </si>
  <si>
    <t>项链_T5_蓝</t>
  </si>
  <si>
    <t>武秀·疾风链</t>
  </si>
  <si>
    <t>项链_T6_蓝</t>
  </si>
  <si>
    <t>名侠·流云链</t>
  </si>
  <si>
    <t>项链_T7_蓝</t>
  </si>
  <si>
    <t>英豪·战魂链</t>
  </si>
  <si>
    <t>项链_T8_蓝</t>
  </si>
  <si>
    <t>傲视·千魂链</t>
  </si>
  <si>
    <t>项链_T9_蓝</t>
  </si>
  <si>
    <t>求败·破军七杀链</t>
  </si>
  <si>
    <t>项链_T10_蓝</t>
  </si>
  <si>
    <t>天地·沐雨栖凤链</t>
  </si>
  <si>
    <t>玉佩_T1_蓝</t>
  </si>
  <si>
    <t>精工佩</t>
  </si>
  <si>
    <t>玉佩_T4_蓝</t>
  </si>
  <si>
    <t>百炼佩</t>
  </si>
  <si>
    <t>玉佩_T5_蓝</t>
  </si>
  <si>
    <t>武秀·疾风佩</t>
  </si>
  <si>
    <t>玉佩_T6_蓝</t>
  </si>
  <si>
    <t>名侠·流云佩</t>
  </si>
  <si>
    <t>玉佩_T7_蓝</t>
  </si>
  <si>
    <t>英豪·战魂佩</t>
  </si>
  <si>
    <t>玉佩_T8_蓝</t>
  </si>
  <si>
    <t>傲视·千魂佩</t>
  </si>
  <si>
    <t>玉佩_T9_蓝</t>
  </si>
  <si>
    <t>求败·破军七杀佩</t>
  </si>
  <si>
    <t>玉佩_T10_蓝</t>
  </si>
  <si>
    <t>天地·沐雨栖凤佩</t>
  </si>
  <si>
    <t>神兵挑战</t>
  </si>
  <si>
    <t>血影</t>
  </si>
  <si>
    <t>血影妖刀</t>
  </si>
  <si>
    <t>焚海</t>
  </si>
  <si>
    <t>飞鳞</t>
  </si>
  <si>
    <t>百炼神兵</t>
  </si>
  <si>
    <t>太虚</t>
  </si>
  <si>
    <t>万能碎片兑换</t>
  </si>
  <si>
    <t>饮血</t>
  </si>
  <si>
    <t>残月刀</t>
  </si>
  <si>
    <t>炎凰</t>
  </si>
  <si>
    <t>明王</t>
  </si>
  <si>
    <t>太极</t>
  </si>
  <si>
    <t>七天登录活动\n月签到奖励</t>
  </si>
  <si>
    <t>何幸</t>
  </si>
  <si>
    <t>凤羽</t>
  </si>
  <si>
    <t>玄冰</t>
  </si>
  <si>
    <t>贪狼</t>
  </si>
  <si>
    <t>天风霄灵</t>
  </si>
  <si>
    <t>青玉</t>
  </si>
  <si>
    <t>七天目标</t>
  </si>
  <si>
    <t>流光飞舞</t>
  </si>
  <si>
    <t>碧月青弘</t>
  </si>
  <si>
    <t>火龙</t>
  </si>
  <si>
    <t>尘埃</t>
  </si>
  <si>
    <t>长龙</t>
  </si>
  <si>
    <t>彩凤双飞</t>
  </si>
  <si>
    <t>龙牙</t>
  </si>
  <si>
    <t>画影</t>
  </si>
  <si>
    <t>墨颠</t>
  </si>
  <si>
    <t>浴凰寂灭</t>
  </si>
  <si>
    <t>//美食</t>
  </si>
  <si>
    <t>大葱</t>
  </si>
  <si>
    <t>万花盛宴副本\n武林秘宝活动\n天策秘境副本</t>
  </si>
  <si>
    <t>米酒（土豆）</t>
  </si>
  <si>
    <t>米酒</t>
  </si>
  <si>
    <t>万花盛宴\n武林秘宝\n天策秘境等</t>
  </si>
  <si>
    <t>豆品（花生）</t>
  </si>
  <si>
    <t>豆品</t>
  </si>
  <si>
    <t>鱼肉（白菜）</t>
  </si>
  <si>
    <t>鱼肉</t>
  </si>
  <si>
    <t>大蒜</t>
  </si>
  <si>
    <t>糯米（生姜）</t>
  </si>
  <si>
    <t>糯米</t>
  </si>
  <si>
    <t>桂皮</t>
  </si>
  <si>
    <t>蒜泥</t>
  </si>
  <si>
    <t>姜茸</t>
  </si>
  <si>
    <t>斋料（里脊）</t>
  </si>
  <si>
    <t>斋料</t>
  </si>
  <si>
    <t>荤油（桂鱼）</t>
  </si>
  <si>
    <t>荤油</t>
  </si>
  <si>
    <t>糖料（牛肉）</t>
  </si>
  <si>
    <t>糖料</t>
  </si>
  <si>
    <t>万花盛宴\n武林秘宝等</t>
  </si>
  <si>
    <t>素油（鸽子）</t>
  </si>
  <si>
    <t>素油</t>
  </si>
  <si>
    <t>干料（羊肉）</t>
  </si>
  <si>
    <t>干料</t>
  </si>
  <si>
    <t>血枣（鱼翅）</t>
  </si>
  <si>
    <t>血枣</t>
  </si>
  <si>
    <t>云菇（海参）</t>
  </si>
  <si>
    <t>云菇</t>
  </si>
  <si>
    <t>羊羔肉（鲍鱼）</t>
  </si>
  <si>
    <t>羊羔肉</t>
  </si>
  <si>
    <t>天王保命丹</t>
  </si>
  <si>
    <t>女儿红（炝土豆丝）</t>
  </si>
  <si>
    <t>女儿红</t>
  </si>
  <si>
    <t>状元红（土豆炖牛肉）</t>
  </si>
  <si>
    <t>状元红</t>
  </si>
  <si>
    <t>神酒（牛肉鱼翅羹）</t>
  </si>
  <si>
    <t>神酒</t>
  </si>
  <si>
    <t>一品豆腐（爆炒里脊）</t>
  </si>
  <si>
    <t>一品豆腐</t>
  </si>
  <si>
    <t>鸳鸯卷（宫保鸡丁）</t>
  </si>
  <si>
    <t>鸳鸯卷</t>
  </si>
  <si>
    <t>罗汉斋（乌龙入海）</t>
  </si>
  <si>
    <t>罗汉斋</t>
  </si>
  <si>
    <t>水煮鱼（水煮鱼）</t>
  </si>
  <si>
    <t>水煮鱼</t>
  </si>
  <si>
    <t>芝麻鱼（三鲜汤）</t>
  </si>
  <si>
    <t>芝麻鱼</t>
  </si>
  <si>
    <t>烤全羊（白玉三鲜汤）</t>
  </si>
  <si>
    <t>烤全羊</t>
  </si>
  <si>
    <t>藏宝图</t>
  </si>
  <si>
    <t>初级藏宝图</t>
  </si>
  <si>
    <t>使用后，可挖掘出江湖上的宝藏</t>
  </si>
  <si>
    <t>帮派福利\n天降福袋\n龙门悬赏等</t>
  </si>
  <si>
    <t>中级藏宝图</t>
  </si>
  <si>
    <t>帮派福利\n天降福袋\n帮贡商店等</t>
  </si>
  <si>
    <t>高级藏宝图</t>
  </si>
  <si>
    <t>帮贡商店</t>
  </si>
  <si>
    <t>九天神驹碎片</t>
  </si>
  <si>
    <t>%s个可激活&lt;font color='#FF962F' &gt;金甲乌骓&lt;/font&gt;</t>
  </si>
  <si>
    <t>五彩仙鹤碎片</t>
  </si>
  <si>
    <t>%s个可激活&lt;font color='#FF962F' &gt;五彩仙鹤&lt;/font&gt;</t>
  </si>
  <si>
    <t>角羊碎片</t>
  </si>
  <si>
    <t>%s个可激活&lt;font color='#FF962F' &gt;角羊&lt;/font&gt;</t>
  </si>
  <si>
    <t>龙龟碎片</t>
  </si>
  <si>
    <t>%s个可激活&lt;font color='#FF962F' &gt;龙龟&lt;/font&gt;</t>
  </si>
  <si>
    <t>金甲乌骓碎片</t>
  </si>
  <si>
    <t>豹子碎片</t>
  </si>
  <si>
    <t>幽冥魔豹碎片</t>
  </si>
  <si>
    <t>%s个可激活&lt;font color='#FF962F' &gt;幽冥魔豹&lt;/font&gt;</t>
  </si>
  <si>
    <t>狼碎片</t>
  </si>
  <si>
    <t>啸月天狼碎片</t>
  </si>
  <si>
    <t>%s个可激活&lt;font color='#FF962F' &gt;啸月天狼&lt;/font&gt;</t>
  </si>
  <si>
    <t>钻石特权卡</t>
  </si>
  <si>
    <t>马_蓝碎片</t>
  </si>
  <si>
    <t>弘武流星碎片</t>
  </si>
  <si>
    <t>%s个可激活&lt;font color='#FF962F' &gt;弘武流星&lt;/font&gt;</t>
  </si>
  <si>
    <t>马_绿碎片</t>
  </si>
  <si>
    <t>侠影绝尘碎片</t>
  </si>
  <si>
    <t>%s个可激活&lt;font color='#FF962F' &gt;侠影绝尘&lt;/font&gt;</t>
  </si>
  <si>
    <t>马_紫碎片</t>
  </si>
  <si>
    <t>紫电行云碎片</t>
  </si>
  <si>
    <t>%s个可激活&lt;font color='#FF962F' &gt;紫电行云&lt;/font&gt;</t>
  </si>
  <si>
    <t>羊车碎片</t>
  </si>
  <si>
    <t>角羊翟车碎片</t>
  </si>
  <si>
    <t>%s个可激活&lt;font color='#FF962F' &gt;角羊翟车&lt;/font&gt;</t>
  </si>
  <si>
    <t>皮皮虾碎片</t>
  </si>
  <si>
    <t>%s个可激活&lt;font color='#FF962F' &gt;碧影浮空·墨魂&lt;/font&gt;</t>
  </si>
  <si>
    <t>（男发型）碧影浮空·墨魂碎片</t>
  </si>
  <si>
    <t>碧影浮空·墨魂碎片</t>
  </si>
  <si>
    <t>%s个可激活&lt;font color='#FF962F' &gt;宇落青冥·缘风&lt;/font&gt;</t>
  </si>
  <si>
    <t>宇落青冥·缘风碎片</t>
  </si>
  <si>
    <t>%s个可激活&lt;font color='#FF962F' &gt;暮雨乘风·苍木&lt;/font&gt;</t>
  </si>
  <si>
    <t>暮雨乘风·苍木碎片</t>
  </si>
  <si>
    <t>%s个可激活&lt;font color='#FF962F' &gt;溯雪凝冰·浮华&lt;/font&gt;</t>
  </si>
  <si>
    <t>溯雪凝冰·浮华碎片</t>
  </si>
  <si>
    <t>%s个可激活&lt;font color='#FF962F' &gt;流云伏月·青玫&lt;/font&gt;</t>
  </si>
  <si>
    <t>流云伏月·青玫碎片</t>
  </si>
  <si>
    <t>%s个可激活&lt;font color='#FF962F' &gt;碧影浮空·碧霄&lt;/font&gt;</t>
  </si>
  <si>
    <t>男60发型</t>
  </si>
  <si>
    <t>碧月凝霜·流澜碎片</t>
  </si>
  <si>
    <t>%s个可激活&lt;font color='#FF962F' &gt;溯雪凝冰·丰瑞&lt;/font&gt;</t>
  </si>
  <si>
    <t>男70发型</t>
  </si>
  <si>
    <t>溯雪凝冰·丰瑞碎片</t>
  </si>
  <si>
    <t>%s个可激活&lt;font color='#FF962F' &gt;碧月凝霜·流澜&lt;/font&gt;</t>
  </si>
  <si>
    <t>男90发型</t>
  </si>
  <si>
    <t>男100发型</t>
  </si>
  <si>
    <t>%s个可激活&lt;font color='#FF962F' &gt;流云伏月·碧波&lt;/font&gt;</t>
  </si>
  <si>
    <t>男110发型</t>
  </si>
  <si>
    <t>流云伏月·碧波碎片</t>
  </si>
  <si>
    <t>%s个可激活&lt;font color='#FF962F' &gt;碧影浮空·惊涛&lt;/font&gt;</t>
  </si>
  <si>
    <t>男120发型</t>
  </si>
  <si>
    <t>碧影浮空·惊涛碎片</t>
  </si>
  <si>
    <t>%s个可激活&lt;font color='#FF962F' &gt;溯雪凝冰·云绸&lt;/font&gt;</t>
  </si>
  <si>
    <t>男130发型</t>
  </si>
  <si>
    <t>溯雪凝冰·云绸碎片</t>
  </si>
  <si>
    <t>%s个可激活&lt;font color='#FF962F' &gt;碧月凝霜·龙纹&lt;/font&gt;</t>
  </si>
  <si>
    <t>男140发型</t>
  </si>
  <si>
    <t>碧月凝霜·龙纹碎片</t>
  </si>
  <si>
    <t>%s个可激活&lt;font color='#FF962F' &gt;流云伏月·念尘&lt;/font&gt;</t>
  </si>
  <si>
    <t>男150发型</t>
  </si>
  <si>
    <t>流云伏月·念尘碎片</t>
  </si>
  <si>
    <t>（女发型）碧影浮空·墨魂碎片</t>
  </si>
  <si>
    <t>女60发型</t>
  </si>
  <si>
    <t>女70发型</t>
  </si>
  <si>
    <t>女90发型</t>
  </si>
  <si>
    <t>女100发型</t>
  </si>
  <si>
    <t>女110发型</t>
  </si>
  <si>
    <t>女120发型</t>
  </si>
  <si>
    <t>女130发型</t>
  </si>
  <si>
    <t>女140发型</t>
  </si>
  <si>
    <t>女150发型</t>
  </si>
  <si>
    <t>（萝莉发型）碧影浮空·墨魂碎片</t>
  </si>
  <si>
    <t>萝莉60发型</t>
  </si>
  <si>
    <t>萝莉70发型</t>
  </si>
  <si>
    <t>萝莉90发型</t>
  </si>
  <si>
    <t>萝莉100发型</t>
  </si>
  <si>
    <t>萝莉110发型</t>
  </si>
  <si>
    <t>萝莉120发型</t>
  </si>
  <si>
    <t>萝莉130发型</t>
  </si>
  <si>
    <t>萝莉140发型</t>
  </si>
  <si>
    <t>萝莉150发型</t>
  </si>
  <si>
    <t>（男时装）碧影浮空·墨魂碎片</t>
  </si>
  <si>
    <t>白银特权卡</t>
  </si>
  <si>
    <t>%s个可激活&lt;font color='#FF962F' &gt;冷月凝霜·离火&lt;/font&gt;</t>
  </si>
  <si>
    <t>冷月凝霜·离火碎片</t>
  </si>
  <si>
    <t>%s个可激活&lt;font color='#FF962F' &gt;逆殇流风·仙瑜&lt;/font&gt;</t>
  </si>
  <si>
    <t>逆殇流风·仙瑜碎片</t>
  </si>
  <si>
    <t>男90时装</t>
  </si>
  <si>
    <t>男100时装</t>
  </si>
  <si>
    <t>男110时装</t>
  </si>
  <si>
    <t>（女时装）碧影浮空·墨魂碎片</t>
  </si>
  <si>
    <t>女90时装</t>
  </si>
  <si>
    <t>女100时装</t>
  </si>
  <si>
    <t>女110时装</t>
  </si>
  <si>
    <t>（萝莉时装）碧影浮空·墨魂碎片</t>
  </si>
  <si>
    <t>萝莉90时装</t>
  </si>
  <si>
    <t>萝莉100时装</t>
  </si>
  <si>
    <t>萝莉110时装</t>
  </si>
  <si>
    <t>男老时装01</t>
  </si>
  <si>
    <t>男老时装02</t>
  </si>
  <si>
    <t>男老时装03</t>
  </si>
  <si>
    <t>男老时装04</t>
  </si>
  <si>
    <t>男老时装05</t>
  </si>
  <si>
    <t>%s个可激活&lt;font color='#FF962F' &gt;溯雪凝冰·梵音&lt;/font&gt;</t>
  </si>
  <si>
    <t>男老时装06</t>
  </si>
  <si>
    <t>溯雪凝冰·梵音碎片</t>
  </si>
  <si>
    <t>%s个可激活&lt;font color='#FF962F' &gt;碧月凝霜·落羽&lt;/font&gt;</t>
  </si>
  <si>
    <t>男老时装07</t>
  </si>
  <si>
    <t>碧月凝霜·落羽碎片</t>
  </si>
  <si>
    <t>%s个可激活&lt;font color='#FF962F' &gt;暮雨乘风·破军&lt;/font&gt;</t>
  </si>
  <si>
    <t>男老时装08</t>
  </si>
  <si>
    <t>暮雨乘风·破军碎片</t>
  </si>
  <si>
    <t>男老时装09</t>
  </si>
  <si>
    <t>%s个可激活&lt;font color='#FF962F' &gt;碧影浮空·雾崖&lt;/font&gt;</t>
  </si>
  <si>
    <t>男老时装10</t>
  </si>
  <si>
    <t>碧影浮空·雾崖碎片</t>
  </si>
  <si>
    <t>%s个可激活&lt;font color='#FF962F' &gt;溯雪凝冰·仙瑜&lt;/font&gt;</t>
  </si>
  <si>
    <t>男老时装11</t>
  </si>
  <si>
    <t>溯雪凝冰·仙瑜碎片</t>
  </si>
  <si>
    <t>女老时装01</t>
  </si>
  <si>
    <t>女老时装02</t>
  </si>
  <si>
    <t>女老时装03</t>
  </si>
  <si>
    <t>女老时装04</t>
  </si>
  <si>
    <t>女老时装05</t>
  </si>
  <si>
    <t>女老时装06</t>
  </si>
  <si>
    <t>女老时装07</t>
  </si>
  <si>
    <t>女老时装08</t>
  </si>
  <si>
    <t>女老时装09</t>
  </si>
  <si>
    <t>女老时装10</t>
  </si>
  <si>
    <t>女老时装11</t>
  </si>
  <si>
    <t>萝莉老时装01</t>
  </si>
  <si>
    <t>萝莉老时装02</t>
  </si>
  <si>
    <t>萝莉老时装03</t>
  </si>
  <si>
    <t>萝莉老时装04</t>
  </si>
  <si>
    <t>萝莉老时装05</t>
  </si>
  <si>
    <t>萝莉老时装06</t>
  </si>
  <si>
    <t>萝莉老时装07</t>
  </si>
  <si>
    <t>萝莉老时装08</t>
  </si>
  <si>
    <t>萝莉老时装09</t>
  </si>
  <si>
    <t>萝莉老时装10</t>
  </si>
  <si>
    <t>萝莉老时装11</t>
  </si>
  <si>
    <t>%s个可激活&lt;font color='#FF962F' &gt;焚身碎影·寂梦&lt;/font&gt;</t>
  </si>
  <si>
    <t>焚身碎影·寂梦发型碎片(男</t>
  </si>
  <si>
    <t>焚身碎影·寂梦碎片</t>
  </si>
  <si>
    <t>焚身碎影·寂梦发型碎片(女</t>
  </si>
  <si>
    <t>焚身碎影·寂梦发型碎片(萝莉</t>
  </si>
  <si>
    <t>帛画中会·微絮发型碎片(男</t>
  </si>
  <si>
    <t>帛画中会·微絮碎片</t>
  </si>
  <si>
    <t>帛画中会·微絮发型碎片(女</t>
  </si>
  <si>
    <t>帛画中会·微絮发型碎片(萝莉</t>
  </si>
  <si>
    <t>焚身碎影·寂梦时装碎片(男</t>
  </si>
  <si>
    <t>焚身碎影·寂梦时装碎片(女</t>
  </si>
  <si>
    <t>焚身碎影·寂梦时装碎片(萝莉</t>
  </si>
  <si>
    <t>帛画中会·微絮时装碎片(男</t>
  </si>
  <si>
    <t>帛画中会·微絮时装碎片(女</t>
  </si>
  <si>
    <t>帛画中会·微絮时装碎片(萝莉</t>
  </si>
  <si>
    <t>%s个可激活&lt;font color='#FF962F' &gt;圣·当康&lt;/font&gt;</t>
  </si>
  <si>
    <t>圣·当康碎片</t>
  </si>
  <si>
    <t>%s个可激活&lt;font color='#FF962F' &gt;舞·灵儿&lt;/font&gt;</t>
  </si>
  <si>
    <t>舞·灵儿碎片</t>
  </si>
  <si>
    <t>%s个可激活&lt;font color='#FF962F' &gt;狐·玄狐&lt;/font&gt;</t>
  </si>
  <si>
    <t>狐·玄狐碎片</t>
  </si>
  <si>
    <t>%s个可激活&lt;font color='#FF962F' &gt;狐·赤狐&lt;/font&gt;</t>
  </si>
  <si>
    <t>狐·赤狐碎片</t>
  </si>
  <si>
    <t>%s个可激活&lt;font color='#FF962F' &gt;狐·呈祥&lt;/font&gt;</t>
  </si>
  <si>
    <t>狐·呈祥碎片</t>
  </si>
  <si>
    <t>狐·呈祥</t>
  </si>
  <si>
    <t>%s个可激活&lt;font color='#FF962F' &gt;鹦鹉&lt;/font&gt;</t>
  </si>
  <si>
    <t>鹦鹉碎片</t>
  </si>
  <si>
    <t>%s个可激活&lt;font color='#FF962F' &gt;孙小圣&lt;/font&gt;</t>
  </si>
  <si>
    <t>孙小圣碎片</t>
  </si>
  <si>
    <t>%s个可激活&lt;font color='#FF962F' &gt;云萝&lt;/font&gt;</t>
  </si>
  <si>
    <t>黄金特权卡</t>
  </si>
  <si>
    <t>云萝碎片</t>
  </si>
  <si>
    <t>%s个可激活&lt;font color='#FF962F' &gt;小狸&lt;/font&gt;</t>
  </si>
  <si>
    <t>阿狸碎片</t>
  </si>
  <si>
    <t>小狸碎片</t>
  </si>
  <si>
    <t>火鸡碎片</t>
  </si>
  <si>
    <t>小翎雀碎片</t>
  </si>
  <si>
    <t>%s个可激活&lt;font color='#FF962F' &gt;祁云披风&lt;/font&gt;</t>
  </si>
  <si>
    <t>祁云披风碎片</t>
  </si>
  <si>
    <t>%s个可激活&lt;font color='#FF962F' &gt;离尘披风&lt;/font&gt;</t>
  </si>
  <si>
    <t>离尘披风碎片</t>
  </si>
  <si>
    <t>%s个可激活&lt;font color='#FF962F' &gt;紫华披风&lt;/font&gt;</t>
  </si>
  <si>
    <t>紫华披风碎片</t>
  </si>
  <si>
    <t>%s个可激活&lt;font color='#FF962F' &gt;火候披风&lt;/font&gt;</t>
  </si>
  <si>
    <t>火候披风碎片</t>
  </si>
  <si>
    <t>%s个可激活&lt;font color='#FF962F' &gt;碧空披风&lt;/font&gt;</t>
  </si>
  <si>
    <t>碧空披风碎片</t>
  </si>
  <si>
    <t>%s个可激活&lt;font color='#FF962F' &gt;耀阳披风&lt;/font&gt;</t>
  </si>
  <si>
    <t>耀阳披风碎片</t>
  </si>
  <si>
    <t>%s个可激活&lt;font color='#FF962F' &gt;引阳披风&lt;/font&gt;</t>
  </si>
  <si>
    <t>引阳披风碎片</t>
  </si>
  <si>
    <t>%s个可激活&lt;font color='#FF962F' &gt;豪侠披风&lt;/font&gt;</t>
  </si>
  <si>
    <t>豪侠披风碎片</t>
  </si>
  <si>
    <t>%s个可激活&lt;font color='#FF962F' &gt;不败披风&lt;/font&gt;</t>
  </si>
  <si>
    <t>不败披风碎片</t>
  </si>
  <si>
    <t>%s个可激活&lt;font color='#FF962F' &gt;至尊披风&lt;/font&gt;</t>
  </si>
  <si>
    <t>至尊披风碎片</t>
  </si>
  <si>
    <t>%s个可激活&lt;font color='#FF962F' &gt;黄龙乘云&lt;/font&gt;</t>
  </si>
  <si>
    <t>黄龙乘云碎片</t>
  </si>
  <si>
    <t>%s个可激活&lt;font color='#FF962F' &gt;隐元秘宝·梦回吹角&lt;/font&gt;</t>
  </si>
  <si>
    <t>隐元秘宝·梦回吹角碎片</t>
  </si>
  <si>
    <t>%s个可激活&lt;font color='#FF962F' &gt;隐元秘宝·望舒灵烛&lt;/font&gt;</t>
  </si>
  <si>
    <t>隐元秘宝·望舒灵烛碎片</t>
  </si>
  <si>
    <t>%s个可激活&lt;font color='#FF962F' &gt;隐元秘宝·通天金钻&lt;/font&gt;</t>
  </si>
  <si>
    <t>隐元秘宝·通天金钻碎片</t>
  </si>
  <si>
    <t>%s个可激活&lt;font color='#FF962F' &gt;隐元秘宝·六阳葫芦&lt;/font&gt;</t>
  </si>
  <si>
    <t>隐元秘宝·六阳葫芦碎片</t>
  </si>
  <si>
    <t>%s个可激活&lt;font color='#FF962F' &gt;隐元秘宝·沧海飞花&lt;/font&gt;</t>
  </si>
  <si>
    <t>隐元秘宝·沧海飞花碎片</t>
  </si>
  <si>
    <t>%s个可激活&lt;font color='#FF962F' &gt;隐元秘宝·前尘如风&lt;/font&gt;</t>
  </si>
  <si>
    <t>隐元秘宝·前尘如风碎片</t>
  </si>
  <si>
    <t>%s个可激活&lt;font color='#FF962F' &gt;隐元秘宝·江山社稷&lt;/font&gt;</t>
  </si>
  <si>
    <t>隐元秘宝·江山社稷碎片</t>
  </si>
  <si>
    <t>%s个可激活&lt;font color='#FF962F' &gt;隐元秘宝·玄犀岚樱&lt;/font&gt;</t>
  </si>
  <si>
    <t>隐元秘宝·玄犀岚樱碎片</t>
  </si>
  <si>
    <t>%s个可激活&lt;font color='#FF962F' &gt;隐元秘宝·姑余双剑&lt;/font&gt;</t>
  </si>
  <si>
    <t>隐元秘宝·姑余双剑碎片</t>
  </si>
  <si>
    <t>%s个可激活&lt;font color='#FF962F' &gt;隐元秘宝·烟雨留情&lt;/font&gt;</t>
  </si>
  <si>
    <t>隐元秘宝·烟雨留情碎片</t>
  </si>
  <si>
    <t>挂件化形琴碎片</t>
  </si>
  <si>
    <t>%s个可激活&lt;font color='#FF962F' &gt;明月幽昙&lt;/font&gt;</t>
  </si>
  <si>
    <t>隐元秘宝·明月幽昙碎片</t>
  </si>
  <si>
    <t>%s个可激活&lt;font color='#FF962F' &gt;炫彩流云&lt;/font&gt;</t>
  </si>
  <si>
    <t>隐元秘宝·炫彩流云碎片</t>
  </si>
  <si>
    <t>马鞍：坐骑装备，增加坐骑属性</t>
  </si>
  <si>
    <t>一级马鞍</t>
  </si>
  <si>
    <t>二级马鞍</t>
  </si>
  <si>
    <t>三级马鞍</t>
  </si>
  <si>
    <t>四级马鞍</t>
  </si>
  <si>
    <t>五级马鞍</t>
  </si>
  <si>
    <t>六级马鞍</t>
  </si>
  <si>
    <t>七级马鞍</t>
  </si>
  <si>
    <t>八级马鞍</t>
  </si>
  <si>
    <t>九级马鞍</t>
  </si>
  <si>
    <t>十级马鞍</t>
  </si>
  <si>
    <t>十一级马鞍</t>
  </si>
  <si>
    <t>十二级马鞍</t>
  </si>
  <si>
    <t>十三级马鞍</t>
  </si>
  <si>
    <t>十四级马鞍</t>
  </si>
  <si>
    <t>十五级马鞍</t>
  </si>
  <si>
    <t>缰绳:坐骑装备，增加坐骑属性</t>
  </si>
  <si>
    <t>一级缰绳</t>
  </si>
  <si>
    <t>二级缰绳</t>
  </si>
  <si>
    <t>三级缰绳</t>
  </si>
  <si>
    <t>四级缰绳</t>
  </si>
  <si>
    <t>五级缰绳</t>
  </si>
  <si>
    <t>六级缰绳</t>
  </si>
  <si>
    <t>七级缰绳</t>
  </si>
  <si>
    <t>八级缰绳</t>
  </si>
  <si>
    <t>九级缰绳</t>
  </si>
  <si>
    <t>十级缰绳</t>
  </si>
  <si>
    <t>十一级缰绳</t>
  </si>
  <si>
    <t>十二级缰绳</t>
  </si>
  <si>
    <t>十三级缰绳</t>
  </si>
  <si>
    <t>十四级缰绳</t>
  </si>
  <si>
    <t>十五级缰绳</t>
  </si>
  <si>
    <t>马镫:坐骑装备，增加坐骑属性</t>
  </si>
  <si>
    <t>一级马镫</t>
  </si>
  <si>
    <t>二级马镫</t>
  </si>
  <si>
    <t>三级马镫</t>
  </si>
  <si>
    <t>四级马镫</t>
  </si>
  <si>
    <t>五级马镫</t>
  </si>
  <si>
    <t>六级马镫</t>
  </si>
  <si>
    <t>七级马镫</t>
  </si>
  <si>
    <t>八级马镫</t>
  </si>
  <si>
    <t>九级马镫</t>
  </si>
  <si>
    <t>十级马镫</t>
  </si>
  <si>
    <t>十一级马镫</t>
  </si>
  <si>
    <t>十二级马镫</t>
  </si>
  <si>
    <t>十三级马镫</t>
  </si>
  <si>
    <t>十四级马镫</t>
  </si>
  <si>
    <t>十五级马镫</t>
  </si>
  <si>
    <t>铁蹄:坐骑装备，增加坐骑属性</t>
  </si>
  <si>
    <t>一级铁蹄</t>
  </si>
  <si>
    <t>二级铁蹄</t>
  </si>
  <si>
    <t>三级铁蹄</t>
  </si>
  <si>
    <t>四级铁蹄</t>
  </si>
  <si>
    <t>五级铁蹄</t>
  </si>
  <si>
    <t>六级铁蹄</t>
  </si>
  <si>
    <t>七级铁蹄</t>
  </si>
  <si>
    <t>八级铁蹄</t>
  </si>
  <si>
    <t>九级铁蹄</t>
  </si>
  <si>
    <t>十级铁蹄</t>
  </si>
  <si>
    <t>十一级铁蹄</t>
  </si>
  <si>
    <t>十二级铁蹄</t>
  </si>
  <si>
    <t>十三级铁蹄</t>
  </si>
  <si>
    <t>十四级铁蹄</t>
  </si>
  <si>
    <t>十五级铁蹄</t>
  </si>
  <si>
    <t>铠甲:宠物装备，增加宠物属性</t>
  </si>
  <si>
    <t>一级铠甲</t>
  </si>
  <si>
    <t>二级铠甲</t>
  </si>
  <si>
    <t>三级铠甲</t>
  </si>
  <si>
    <t>四级铠甲</t>
  </si>
  <si>
    <t>五级铠甲</t>
  </si>
  <si>
    <t>六级铠甲</t>
  </si>
  <si>
    <t>七级铠甲</t>
  </si>
  <si>
    <t>八级铠甲</t>
  </si>
  <si>
    <t>九级铠甲</t>
  </si>
  <si>
    <t>十级铠甲</t>
  </si>
  <si>
    <t>十一级铠甲</t>
  </si>
  <si>
    <t>十二级铠甲</t>
  </si>
  <si>
    <t>十三级铠甲</t>
  </si>
  <si>
    <t>十四级铠甲</t>
  </si>
  <si>
    <t>十五级铠甲</t>
  </si>
  <si>
    <t>项圈：宠物装备，增加宠物属性</t>
  </si>
  <si>
    <t>一级项圈</t>
  </si>
  <si>
    <t>二级项圈</t>
  </si>
  <si>
    <t>三级项圈</t>
  </si>
  <si>
    <t>四级项圈</t>
  </si>
  <si>
    <t>五级项圈</t>
  </si>
  <si>
    <t>六级项圈</t>
  </si>
  <si>
    <t>七级项圈</t>
  </si>
  <si>
    <t>八级项圈</t>
  </si>
  <si>
    <t>九级项圈</t>
  </si>
  <si>
    <t>十级项圈</t>
  </si>
  <si>
    <t>十一级项圈</t>
  </si>
  <si>
    <t>十二级项圈</t>
  </si>
  <si>
    <t>十三级项圈</t>
  </si>
  <si>
    <t>十四级项圈</t>
  </si>
  <si>
    <t>十五级项圈</t>
  </si>
  <si>
    <t>护腕：宠物装备，增加宠物属性</t>
  </si>
  <si>
    <t>一级护腕</t>
  </si>
  <si>
    <t>二级护腕</t>
  </si>
  <si>
    <t>三级护腕</t>
  </si>
  <si>
    <t>四级护腕</t>
  </si>
  <si>
    <t>五级护腕</t>
  </si>
  <si>
    <t>六级护腕</t>
  </si>
  <si>
    <t>七级护腕</t>
  </si>
  <si>
    <t>八级护腕</t>
  </si>
  <si>
    <t>九级护腕</t>
  </si>
  <si>
    <t>十级护腕</t>
  </si>
  <si>
    <t>十一级护腕</t>
  </si>
  <si>
    <t>十二级护腕</t>
  </si>
  <si>
    <t>十三级护腕</t>
  </si>
  <si>
    <t>十四级护腕</t>
  </si>
  <si>
    <t>十五级护腕</t>
  </si>
  <si>
    <t>护符：宠物装备，增加宠物属性</t>
  </si>
  <si>
    <t>一级护符</t>
  </si>
  <si>
    <t>二级护符</t>
  </si>
  <si>
    <t>三级护符</t>
  </si>
  <si>
    <t>四级护符</t>
  </si>
  <si>
    <t>五级护符</t>
  </si>
  <si>
    <t>六级护符</t>
  </si>
  <si>
    <t>七级护符</t>
  </si>
  <si>
    <t>八级护符</t>
  </si>
  <si>
    <t>九级护符</t>
  </si>
  <si>
    <t>十级护符</t>
  </si>
  <si>
    <t>十一级护符</t>
  </si>
  <si>
    <t>十二级护符</t>
  </si>
  <si>
    <t>十三级护符</t>
  </si>
  <si>
    <t>十四级护符</t>
  </si>
  <si>
    <t>十五级护符</t>
  </si>
  <si>
    <t>法器：奇门装备，增加奇门属性</t>
  </si>
  <si>
    <t>一级法器</t>
  </si>
  <si>
    <t>二级法器</t>
  </si>
  <si>
    <t>三级法器</t>
  </si>
  <si>
    <t>四级法器</t>
  </si>
  <si>
    <t>五级法器</t>
  </si>
  <si>
    <t>六级法器</t>
  </si>
  <si>
    <t>七级法器</t>
  </si>
  <si>
    <t>八级法器</t>
  </si>
  <si>
    <t>九级法器</t>
  </si>
  <si>
    <t>十级法器</t>
  </si>
  <si>
    <t>十一级法器</t>
  </si>
  <si>
    <t>十二级法器</t>
  </si>
  <si>
    <t>十三级法器</t>
  </si>
  <si>
    <t>十四级法器</t>
  </si>
  <si>
    <t>十五级法器</t>
  </si>
  <si>
    <t>心法：奇门装备，增加奇门属性</t>
  </si>
  <si>
    <t>一级心法（奇门装备）</t>
  </si>
  <si>
    <t>一级心法</t>
  </si>
  <si>
    <t>二级心法（奇门装备）</t>
  </si>
  <si>
    <t>二级心法</t>
  </si>
  <si>
    <t>三级心法（奇门装备）</t>
  </si>
  <si>
    <t>三级心法</t>
  </si>
  <si>
    <t>四级心法（奇门装备）</t>
  </si>
  <si>
    <t>四级心法</t>
  </si>
  <si>
    <t>五级心法（奇门装备）</t>
  </si>
  <si>
    <t>五级心法</t>
  </si>
  <si>
    <t>六级心法（奇门装备）</t>
  </si>
  <si>
    <t>六级心法</t>
  </si>
  <si>
    <t>七级心法（奇门装备）</t>
  </si>
  <si>
    <t>七级心法</t>
  </si>
  <si>
    <t>八级心法（奇门装备）</t>
  </si>
  <si>
    <t>八级心法</t>
  </si>
  <si>
    <t>九级心法（奇门装备）</t>
  </si>
  <si>
    <t>九级心法</t>
  </si>
  <si>
    <t>十级心法（奇门装备）</t>
  </si>
  <si>
    <t>十级心法</t>
  </si>
  <si>
    <t>十一级心法（奇门装备）</t>
  </si>
  <si>
    <t>十一级心法</t>
  </si>
  <si>
    <t>十二级心法（奇门装备）</t>
  </si>
  <si>
    <t>十二级心法</t>
  </si>
  <si>
    <t>十三级心法（奇门装备）</t>
  </si>
  <si>
    <t>十三级心法</t>
  </si>
  <si>
    <t>十四级心法（奇门装备）</t>
  </si>
  <si>
    <t>十四级心法</t>
  </si>
  <si>
    <t>十五级心法（奇门装备）</t>
  </si>
  <si>
    <t>十五级心法</t>
  </si>
  <si>
    <t>阵石：奇门装备，增加奇门属性</t>
  </si>
  <si>
    <t>一级阵石</t>
  </si>
  <si>
    <t>二级阵石</t>
  </si>
  <si>
    <t>三级阵石</t>
  </si>
  <si>
    <t>四级阵石</t>
  </si>
  <si>
    <t>五级阵石</t>
  </si>
  <si>
    <t>六级阵石</t>
  </si>
  <si>
    <t>七级阵石</t>
  </si>
  <si>
    <t>八级阵石</t>
  </si>
  <si>
    <t>九级阵石</t>
  </si>
  <si>
    <t>十级阵石</t>
  </si>
  <si>
    <t>十一级阵石</t>
  </si>
  <si>
    <t>十二级阵石</t>
  </si>
  <si>
    <t>十三级阵石</t>
  </si>
  <si>
    <t>十四级阵石</t>
  </si>
  <si>
    <t>十五级阵石</t>
  </si>
  <si>
    <t>符文：奇门装备，增加奇门属性</t>
  </si>
  <si>
    <t>一级符文</t>
  </si>
  <si>
    <t>二级符文</t>
  </si>
  <si>
    <t>三级符文</t>
  </si>
  <si>
    <t>四级符文</t>
  </si>
  <si>
    <t>五级符文</t>
  </si>
  <si>
    <t>六级符文</t>
  </si>
  <si>
    <t>七级符文</t>
  </si>
  <si>
    <t>八级符文</t>
  </si>
  <si>
    <t>九级符文</t>
  </si>
  <si>
    <t>十级符文</t>
  </si>
  <si>
    <t>十一级符文</t>
  </si>
  <si>
    <t>十二级符文</t>
  </si>
  <si>
    <t>十三级符文</t>
  </si>
  <si>
    <t>十四级符文</t>
  </si>
  <si>
    <t>十五级符文</t>
  </si>
  <si>
    <t>秘笈：轻功装备，增加轻功属性</t>
  </si>
  <si>
    <t>一级秘笈（轻功装备）</t>
  </si>
  <si>
    <t>一级秘笈</t>
  </si>
  <si>
    <t>二级秘笈（轻功装备）</t>
  </si>
  <si>
    <t>二级秘笈</t>
  </si>
  <si>
    <t>三级秘笈（轻功装备）</t>
  </si>
  <si>
    <t>三级秘笈</t>
  </si>
  <si>
    <t>四级秘笈（轻功装备）</t>
  </si>
  <si>
    <t>四级秘笈</t>
  </si>
  <si>
    <t>五级秘笈（轻功装备）</t>
  </si>
  <si>
    <t>五级秘笈</t>
  </si>
  <si>
    <t>六级秘笈（轻功装备）</t>
  </si>
  <si>
    <t>六级秘笈</t>
  </si>
  <si>
    <t>七级秘笈（轻功装备）</t>
  </si>
  <si>
    <t>七级秘笈</t>
  </si>
  <si>
    <t>八级秘笈（轻功装备）</t>
  </si>
  <si>
    <t>八级秘笈</t>
  </si>
  <si>
    <t>九级秘笈（轻功装备）</t>
  </si>
  <si>
    <t>九级秘笈</t>
  </si>
  <si>
    <t>十级秘笈（轻功装备）</t>
  </si>
  <si>
    <t>十级秘笈</t>
  </si>
  <si>
    <t>十一级秘笈（轻功装备）</t>
  </si>
  <si>
    <t>十一级秘笈</t>
  </si>
  <si>
    <t>十二级秘笈（轻功装备）</t>
  </si>
  <si>
    <t>十二级秘笈</t>
  </si>
  <si>
    <t>十三级秘笈（轻功装备）</t>
  </si>
  <si>
    <t>十三级秘笈</t>
  </si>
  <si>
    <t>十四级秘笈（轻功装备）</t>
  </si>
  <si>
    <t>十四级秘笈</t>
  </si>
  <si>
    <t>十五级秘笈（轻功装备）</t>
  </si>
  <si>
    <t>十五级秘笈</t>
  </si>
  <si>
    <t>残卷：轻功装备，增加轻功属性</t>
  </si>
  <si>
    <t>一级残卷（轻功装备）</t>
  </si>
  <si>
    <t>一级残卷</t>
  </si>
  <si>
    <t>二级残卷（轻功装备）</t>
  </si>
  <si>
    <t>二级残卷</t>
  </si>
  <si>
    <t>三级残卷（轻功装备）</t>
  </si>
  <si>
    <t>三级残卷</t>
  </si>
  <si>
    <t>四级残卷（轻功装备）</t>
  </si>
  <si>
    <t>四级残卷</t>
  </si>
  <si>
    <t>五级残卷（轻功装备）</t>
  </si>
  <si>
    <t>五级残卷</t>
  </si>
  <si>
    <t>六级残卷（轻功装备）</t>
  </si>
  <si>
    <t>六级残卷</t>
  </si>
  <si>
    <t>七级残卷（轻功装备）</t>
  </si>
  <si>
    <t>七级残卷</t>
  </si>
  <si>
    <t>八级残卷（轻功装备）</t>
  </si>
  <si>
    <t>八级残卷</t>
  </si>
  <si>
    <t>九级残卷（轻功装备）</t>
  </si>
  <si>
    <t>九级残卷</t>
  </si>
  <si>
    <t>十级残卷（轻功装备）</t>
  </si>
  <si>
    <t>十级残卷</t>
  </si>
  <si>
    <t>十一级残卷（轻功装备）</t>
  </si>
  <si>
    <t>十一级残卷</t>
  </si>
  <si>
    <t>十二级残卷（轻功装备）</t>
  </si>
  <si>
    <t>十二级残卷</t>
  </si>
  <si>
    <t>十三级残卷（轻功装备）</t>
  </si>
  <si>
    <t>十三级残卷</t>
  </si>
  <si>
    <t>十四级残卷（轻功装备）</t>
  </si>
  <si>
    <t>十四级残卷</t>
  </si>
  <si>
    <t>十五级残卷（轻功装备）</t>
  </si>
  <si>
    <t>十五级残卷</t>
  </si>
  <si>
    <t>灵石：轻功装备，增加轻功属性</t>
  </si>
  <si>
    <t>一级灵石（轻功装备）</t>
  </si>
  <si>
    <t>一级灵石</t>
  </si>
  <si>
    <t>二级灵石（轻功装备）</t>
  </si>
  <si>
    <t>二级灵石</t>
  </si>
  <si>
    <t>三级灵石（轻功装备）</t>
  </si>
  <si>
    <t>三级灵石</t>
  </si>
  <si>
    <t>四级灵石（轻功装备）</t>
  </si>
  <si>
    <t>四级灵石</t>
  </si>
  <si>
    <t>五级灵石（轻功装备）</t>
  </si>
  <si>
    <t>五级灵石</t>
  </si>
  <si>
    <t>六级灵石（轻功装备）</t>
  </si>
  <si>
    <t>六级灵石</t>
  </si>
  <si>
    <t>七级灵石（轻功装备）</t>
  </si>
  <si>
    <t>七级灵石</t>
  </si>
  <si>
    <t>八级灵石（轻功装备）</t>
  </si>
  <si>
    <t>八级灵石</t>
  </si>
  <si>
    <t>九级灵石（轻功装备）</t>
  </si>
  <si>
    <t>九级灵石</t>
  </si>
  <si>
    <t>十级灵石（轻功装备）</t>
  </si>
  <si>
    <t>十级灵石</t>
  </si>
  <si>
    <t>十一级灵石（轻功装备）</t>
  </si>
  <si>
    <t>十一级灵石</t>
  </si>
  <si>
    <t>十二级灵石（轻功装备）</t>
  </si>
  <si>
    <t>十二级灵石</t>
  </si>
  <si>
    <t>十三级灵石（轻功装备）</t>
  </si>
  <si>
    <t>十三级灵石</t>
  </si>
  <si>
    <t>十四级灵石（轻功装备）</t>
  </si>
  <si>
    <t>十四级灵石</t>
  </si>
  <si>
    <t>十五级灵石（轻功装备）</t>
  </si>
  <si>
    <t>十五级灵石</t>
  </si>
  <si>
    <t>印记：轻功装备，增加轻功属性</t>
  </si>
  <si>
    <t>一级印记（轻功装备）</t>
  </si>
  <si>
    <t>一级印记</t>
  </si>
  <si>
    <t>二级印记（轻功装备）</t>
  </si>
  <si>
    <t>二级印记</t>
  </si>
  <si>
    <t>三级印记（轻功装备）</t>
  </si>
  <si>
    <t>三级印记</t>
  </si>
  <si>
    <t>四级印记（轻功装备）</t>
  </si>
  <si>
    <t>四级印记</t>
  </si>
  <si>
    <t>五级印记（轻功装备）</t>
  </si>
  <si>
    <t>五级印记</t>
  </si>
  <si>
    <t>六级印记（轻功装备）</t>
  </si>
  <si>
    <t>六级印记</t>
  </si>
  <si>
    <t>七级印记（轻功装备）</t>
  </si>
  <si>
    <t>七级印记</t>
  </si>
  <si>
    <t>八级印记（轻功装备）</t>
  </si>
  <si>
    <t>八级印记</t>
  </si>
  <si>
    <t>九级印记（轻功装备）</t>
  </si>
  <si>
    <t>九级印记</t>
  </si>
  <si>
    <t>十级印记（轻功装备）</t>
  </si>
  <si>
    <t>十级印记</t>
  </si>
  <si>
    <t>十一级印记（轻功装备）</t>
  </si>
  <si>
    <t>十一级印记</t>
  </si>
  <si>
    <t>十二级印记（轻功装备）</t>
  </si>
  <si>
    <t>十二级印记</t>
  </si>
  <si>
    <t>十三级印记（轻功装备）</t>
  </si>
  <si>
    <t>十三级印记</t>
  </si>
  <si>
    <t>十四级印记（轻功装备）</t>
  </si>
  <si>
    <t>十四级印记</t>
  </si>
  <si>
    <t>十五级印记（轻功装备）</t>
  </si>
  <si>
    <t>十五级印记</t>
  </si>
  <si>
    <t>器具：暗器装备，增加暗器属性</t>
  </si>
  <si>
    <t>一级器具（暗器装备）</t>
  </si>
  <si>
    <t>一级器具</t>
  </si>
  <si>
    <t>二级器具（暗器装备）</t>
  </si>
  <si>
    <t>二级器具</t>
  </si>
  <si>
    <t>三级器具（暗器装备）</t>
  </si>
  <si>
    <t>三级器具</t>
  </si>
  <si>
    <t>四级器具（暗器装备）</t>
  </si>
  <si>
    <t>四级器具</t>
  </si>
  <si>
    <t>五级器具（暗器装备）</t>
  </si>
  <si>
    <t>五级器具</t>
  </si>
  <si>
    <t>六级器具（暗器装备）</t>
  </si>
  <si>
    <t>六级器具</t>
  </si>
  <si>
    <t>七级器具（暗器装备）</t>
  </si>
  <si>
    <t>七级器具</t>
  </si>
  <si>
    <t>八级器具（暗器装备）</t>
  </si>
  <si>
    <t>八级器具</t>
  </si>
  <si>
    <t>九级器具（暗器装备）</t>
  </si>
  <si>
    <t>九级器具</t>
  </si>
  <si>
    <t>十级器具（暗器装备）</t>
  </si>
  <si>
    <t>十级器具</t>
  </si>
  <si>
    <t>十一级器具（暗器装备）</t>
  </si>
  <si>
    <t>十一级器具</t>
  </si>
  <si>
    <t>十二级器具（暗器装备）</t>
  </si>
  <si>
    <t>十二级器具</t>
  </si>
  <si>
    <t>十三级器具（暗器装备）</t>
  </si>
  <si>
    <t>十三级器具</t>
  </si>
  <si>
    <t>十四级器具（暗器装备）</t>
  </si>
  <si>
    <t>十四级器具</t>
  </si>
  <si>
    <t>十五级器具（暗器装备）</t>
  </si>
  <si>
    <t>十五级器具</t>
  </si>
  <si>
    <t>部件：暗器装备，增加暗器属性</t>
  </si>
  <si>
    <t>一级装备（暗器装备）</t>
  </si>
  <si>
    <t>一级部件</t>
  </si>
  <si>
    <t>二级装备（暗器装备）</t>
  </si>
  <si>
    <t>二级部件</t>
  </si>
  <si>
    <t>三级装备（暗器装备）</t>
  </si>
  <si>
    <t>三级部件</t>
  </si>
  <si>
    <t>四级装备（暗器装备）</t>
  </si>
  <si>
    <t>四级部件</t>
  </si>
  <si>
    <t>五级装备（暗器装备）</t>
  </si>
  <si>
    <t>五级部件</t>
  </si>
  <si>
    <t>六级装备（暗器装备）</t>
  </si>
  <si>
    <t>六级部件</t>
  </si>
  <si>
    <t>七级装备（暗器装备）</t>
  </si>
  <si>
    <t>七级部件</t>
  </si>
  <si>
    <t>八级装备（暗器装备）</t>
  </si>
  <si>
    <t>八级部件</t>
  </si>
  <si>
    <t>九级装备（暗器装备）</t>
  </si>
  <si>
    <t>九级部件</t>
  </si>
  <si>
    <t>十级装备（暗器装备）</t>
  </si>
  <si>
    <t>十级部件</t>
  </si>
  <si>
    <t>十一级装备（暗器装备）</t>
  </si>
  <si>
    <t>十一级部件</t>
  </si>
  <si>
    <t>十二级装备（暗器装备）</t>
  </si>
  <si>
    <t>十二级部件</t>
  </si>
  <si>
    <t>十三级装备（暗器装备）</t>
  </si>
  <si>
    <t>十三级部件</t>
  </si>
  <si>
    <t>十四级装备（暗器装备）</t>
  </si>
  <si>
    <t>十四级部件</t>
  </si>
  <si>
    <t>十五级装备（暗器装备）</t>
  </si>
  <si>
    <t>十五级部件</t>
  </si>
  <si>
    <t>灵珠：暗器装备，增加暗器属性</t>
  </si>
  <si>
    <t>一级灵珠（暗器装备）</t>
  </si>
  <si>
    <t>一级灵珠</t>
  </si>
  <si>
    <t>二级灵珠（暗器装备）</t>
  </si>
  <si>
    <t>二级灵珠</t>
  </si>
  <si>
    <t>三级灵珠（暗器装备）</t>
  </si>
  <si>
    <t>三级灵珠</t>
  </si>
  <si>
    <t>四级灵珠（暗器装备）</t>
  </si>
  <si>
    <t>四级灵珠</t>
  </si>
  <si>
    <t>五级灵珠（暗器装备）</t>
  </si>
  <si>
    <t>五级灵珠</t>
  </si>
  <si>
    <t>六级灵珠（暗器装备）</t>
  </si>
  <si>
    <t>六级灵珠</t>
  </si>
  <si>
    <t>七级灵珠（暗器装备）</t>
  </si>
  <si>
    <t>七级灵珠</t>
  </si>
  <si>
    <t>八级灵珠（暗器装备）</t>
  </si>
  <si>
    <t>八级灵珠</t>
  </si>
  <si>
    <t>九级灵珠（暗器装备）</t>
  </si>
  <si>
    <t>九级灵珠</t>
  </si>
  <si>
    <t>十级灵珠（暗器装备）</t>
  </si>
  <si>
    <t>十级灵珠</t>
  </si>
  <si>
    <t>十一级灵珠（暗器装备）</t>
  </si>
  <si>
    <t>十一级灵珠</t>
  </si>
  <si>
    <t>十二级灵珠（暗器装备）</t>
  </si>
  <si>
    <t>十二级灵珠</t>
  </si>
  <si>
    <t>十三级灵珠（暗器装备）</t>
  </si>
  <si>
    <t>十三级灵珠</t>
  </si>
  <si>
    <t>十四级灵珠（暗器装备）</t>
  </si>
  <si>
    <t>十四级灵珠</t>
  </si>
  <si>
    <t>十五级灵珠（暗器装备）</t>
  </si>
  <si>
    <t>十五级灵珠</t>
  </si>
  <si>
    <t>拓印：暗器装备，增加暗器属性</t>
  </si>
  <si>
    <t>一级拓印（暗器装备）</t>
  </si>
  <si>
    <t>一级拓印</t>
  </si>
  <si>
    <t>二级拓印（暗器装备）</t>
  </si>
  <si>
    <t>二级拓印</t>
  </si>
  <si>
    <t>三级拓印（暗器装备）</t>
  </si>
  <si>
    <t>三级拓印</t>
  </si>
  <si>
    <t>四级拓印（暗器装备）</t>
  </si>
  <si>
    <t>四级拓印</t>
  </si>
  <si>
    <t>五级拓印（暗器装备）</t>
  </si>
  <si>
    <t>五级拓印</t>
  </si>
  <si>
    <t>六级拓印（暗器装备）</t>
  </si>
  <si>
    <t>六级拓印</t>
  </si>
  <si>
    <t>七级拓印（暗器装备）</t>
  </si>
  <si>
    <t>七级拓印</t>
  </si>
  <si>
    <t>八级拓印（暗器装备）</t>
  </si>
  <si>
    <t>八级拓印</t>
  </si>
  <si>
    <t>九级拓印（暗器装备）</t>
  </si>
  <si>
    <t>九级拓印</t>
  </si>
  <si>
    <t>十级拓印（暗器装备）</t>
  </si>
  <si>
    <t>十级拓印</t>
  </si>
  <si>
    <t>十一级拓印（暗器装备）</t>
  </si>
  <si>
    <t>十一级拓印</t>
  </si>
  <si>
    <t>十二级拓印（暗器装备）</t>
  </si>
  <si>
    <t>十二级拓印</t>
  </si>
  <si>
    <t>十三级拓印（暗器装备）</t>
  </si>
  <si>
    <t>十三级拓印</t>
  </si>
  <si>
    <t>十四级拓印（暗器装备）</t>
  </si>
  <si>
    <t>十四级拓印</t>
  </si>
  <si>
    <t>十五级拓印（暗器装备）</t>
  </si>
  <si>
    <t>十五级拓印</t>
  </si>
  <si>
    <t>样图：披风装备，增加披风属性</t>
  </si>
  <si>
    <t>一级样图（披风装备）</t>
  </si>
  <si>
    <t>一级样图</t>
  </si>
  <si>
    <t>二级样图（披风装备）</t>
  </si>
  <si>
    <t>二级样图</t>
  </si>
  <si>
    <t>三级样图（披风装备）</t>
  </si>
  <si>
    <t>三级样图</t>
  </si>
  <si>
    <t>四级样图（披风装备）</t>
  </si>
  <si>
    <t>四级样图</t>
  </si>
  <si>
    <t>五级样图（披风装备）</t>
  </si>
  <si>
    <t>五级样图</t>
  </si>
  <si>
    <t>六级样图（披风装备）</t>
  </si>
  <si>
    <t>六级样图</t>
  </si>
  <si>
    <t>七级样图（披风装备）</t>
  </si>
  <si>
    <t>七级样图</t>
  </si>
  <si>
    <t>八级样图（披风装备）</t>
  </si>
  <si>
    <t>八级样图</t>
  </si>
  <si>
    <t>九级样图（披风装备）</t>
  </si>
  <si>
    <t>九级样图</t>
  </si>
  <si>
    <t>十级样图（披风装备）</t>
  </si>
  <si>
    <t>十级样图</t>
  </si>
  <si>
    <t>十一级样图（披风装备）</t>
  </si>
  <si>
    <t>十一级样图</t>
  </si>
  <si>
    <t>十二级样图（披风装备）</t>
  </si>
  <si>
    <t>十二级样图</t>
  </si>
  <si>
    <t>十三级样图（披风装备）</t>
  </si>
  <si>
    <t>十三级样图</t>
  </si>
  <si>
    <t>十四级样图（披风装备）</t>
  </si>
  <si>
    <t>十四级样图</t>
  </si>
  <si>
    <t>十五级样图（披风装备）</t>
  </si>
  <si>
    <t>十五级样图</t>
  </si>
  <si>
    <t>绢帛：披风装备，增加披风属性</t>
  </si>
  <si>
    <t>一级绢帛（披风装备）</t>
  </si>
  <si>
    <t>一级绢帛</t>
  </si>
  <si>
    <t>二级绢帛（披风装备）</t>
  </si>
  <si>
    <t>二级绢帛</t>
  </si>
  <si>
    <t>三级绢帛（披风装备）</t>
  </si>
  <si>
    <t>三级绢帛</t>
  </si>
  <si>
    <t>四级绢帛（披风装备）</t>
  </si>
  <si>
    <t>四级绢帛</t>
  </si>
  <si>
    <t>五级绢帛（披风装备）</t>
  </si>
  <si>
    <t>五级绢帛</t>
  </si>
  <si>
    <t>六级绢帛（披风装备）</t>
  </si>
  <si>
    <t>六级绢帛</t>
  </si>
  <si>
    <t>七级绢帛（披风装备）</t>
  </si>
  <si>
    <t>七级绢帛</t>
  </si>
  <si>
    <t>八级绢帛（披风装备）</t>
  </si>
  <si>
    <t>八级绢帛</t>
  </si>
  <si>
    <t>九级绢帛（披风装备）</t>
  </si>
  <si>
    <t>九级绢帛</t>
  </si>
  <si>
    <t>十级绢帛（披风装备）</t>
  </si>
  <si>
    <t>十级绢帛</t>
  </si>
  <si>
    <t>十一级绢帛（披风装备）</t>
  </si>
  <si>
    <t>十一级绢帛</t>
  </si>
  <si>
    <t>十二级绢帛（披风装备）</t>
  </si>
  <si>
    <t>十二级绢帛</t>
  </si>
  <si>
    <t>十三级绢帛（披风装备）</t>
  </si>
  <si>
    <t>十三级绢帛</t>
  </si>
  <si>
    <t>十四级绢帛（披风装备）</t>
  </si>
  <si>
    <t>十四级绢帛</t>
  </si>
  <si>
    <t>十五级绢帛（披风装备）</t>
  </si>
  <si>
    <t>十五级绢帛</t>
  </si>
  <si>
    <t>丝线：披风装备，增加披风属性</t>
  </si>
  <si>
    <t>一级丝线（披风装备）</t>
  </si>
  <si>
    <t>一级丝线</t>
  </si>
  <si>
    <t>二级丝线（披风装备）</t>
  </si>
  <si>
    <t>二级丝线</t>
  </si>
  <si>
    <t>三级丝线（披风装备）</t>
  </si>
  <si>
    <t>三级丝线</t>
  </si>
  <si>
    <t>四级丝线（披风装备）</t>
  </si>
  <si>
    <t>四级丝线</t>
  </si>
  <si>
    <t>五级丝线（披风装备）</t>
  </si>
  <si>
    <t>五级丝线</t>
  </si>
  <si>
    <t>六级丝线（披风装备）</t>
  </si>
  <si>
    <t>六级丝线</t>
  </si>
  <si>
    <t>七级丝线（披风装备）</t>
  </si>
  <si>
    <t>七级丝线</t>
  </si>
  <si>
    <t>八级丝线（披风装备）</t>
  </si>
  <si>
    <t>八级丝线</t>
  </si>
  <si>
    <t>九级丝线（披风装备）</t>
  </si>
  <si>
    <t>九级丝线</t>
  </si>
  <si>
    <t>十级丝线（披风装备）</t>
  </si>
  <si>
    <t>十级丝线</t>
  </si>
  <si>
    <t>十一级丝线（披风装备）</t>
  </si>
  <si>
    <t>十一级丝线</t>
  </si>
  <si>
    <t>十二级丝线（披风装备）</t>
  </si>
  <si>
    <t>十二级丝线</t>
  </si>
  <si>
    <t>十三级丝线（披风装备）</t>
  </si>
  <si>
    <t>十三级丝线</t>
  </si>
  <si>
    <t>十四级丝线（披风装备）</t>
  </si>
  <si>
    <t>十四级丝线</t>
  </si>
  <si>
    <t>十五级丝线（披风装备）</t>
  </si>
  <si>
    <t>十五级丝线</t>
  </si>
  <si>
    <t>印花：披风装备，增加披风属性</t>
  </si>
  <si>
    <t>一级印花（披风装备）</t>
  </si>
  <si>
    <t>一级印花</t>
  </si>
  <si>
    <t>二级印花（披风装备）</t>
  </si>
  <si>
    <t>二级印花</t>
  </si>
  <si>
    <t>三级印花（披风装备）</t>
  </si>
  <si>
    <t>三级印花</t>
  </si>
  <si>
    <t>四级印花（披风装备）</t>
  </si>
  <si>
    <t>四级印花</t>
  </si>
  <si>
    <t>五级印花（披风装备）</t>
  </si>
  <si>
    <t>五级印花</t>
  </si>
  <si>
    <t>六级印花（披风装备）</t>
  </si>
  <si>
    <t>六级印花</t>
  </si>
  <si>
    <t>七级印花（披风装备）</t>
  </si>
  <si>
    <t>七级印花</t>
  </si>
  <si>
    <t>八级印花（披风装备）</t>
  </si>
  <si>
    <t>八级印花</t>
  </si>
  <si>
    <t>九级印花（披风装备）</t>
  </si>
  <si>
    <t>九级印花</t>
  </si>
  <si>
    <t>十级印花（披风装备）</t>
  </si>
  <si>
    <t>十级印花</t>
  </si>
  <si>
    <t>十一级印花（披风装备）</t>
  </si>
  <si>
    <t>十一级印花</t>
  </si>
  <si>
    <t>十二级印花（披风装备）</t>
  </si>
  <si>
    <t>十二级印花</t>
  </si>
  <si>
    <t>十三级印花（披风装备）</t>
  </si>
  <si>
    <t>十三级印花</t>
  </si>
  <si>
    <t>十四级印花（披风装备）</t>
  </si>
  <si>
    <t>十四级印花</t>
  </si>
  <si>
    <t>十五级印花（披风装备）</t>
  </si>
  <si>
    <t>十五级印花</t>
  </si>
  <si>
    <t>法决：凝神装备，增加凝神属性</t>
  </si>
  <si>
    <t>一级法决（凝神装备）</t>
  </si>
  <si>
    <t>一级法决</t>
  </si>
  <si>
    <t>二级法决（凝神装备）</t>
  </si>
  <si>
    <t>二级法决</t>
  </si>
  <si>
    <t>三级法决（凝神装备）</t>
  </si>
  <si>
    <t>三级法决</t>
  </si>
  <si>
    <t>四级法决（凝神装备）</t>
  </si>
  <si>
    <t>四级法决</t>
  </si>
  <si>
    <t>五级法决（凝神装备）</t>
  </si>
  <si>
    <t>五级法决</t>
  </si>
  <si>
    <t>六级法决（凝神装备）</t>
  </si>
  <si>
    <t>六级法决</t>
  </si>
  <si>
    <t>七级法决（凝神装备）</t>
  </si>
  <si>
    <t>七级法决</t>
  </si>
  <si>
    <t>八级法决（凝神装备）</t>
  </si>
  <si>
    <t>八级法决</t>
  </si>
  <si>
    <t>九级法决（凝神装备）</t>
  </si>
  <si>
    <t>九级法决</t>
  </si>
  <si>
    <t>十级法决（凝神装备）</t>
  </si>
  <si>
    <t>十级法决</t>
  </si>
  <si>
    <t>十一级法决（凝神装备）</t>
  </si>
  <si>
    <t>十一级法决</t>
  </si>
  <si>
    <t>十二级法决（凝神装备）</t>
  </si>
  <si>
    <t>十二级法决</t>
  </si>
  <si>
    <t>十三级法决（凝神装备）</t>
  </si>
  <si>
    <t>十三级法决</t>
  </si>
  <si>
    <t>十四级法决（凝神装备）</t>
  </si>
  <si>
    <t>十四级法决</t>
  </si>
  <si>
    <t>十五级法决（凝神装备）</t>
  </si>
  <si>
    <t>十五级法决</t>
  </si>
  <si>
    <t>剑谱：凝神装备，增加凝神属性</t>
  </si>
  <si>
    <t>一级剑谱（凝神装备）</t>
  </si>
  <si>
    <t>一级剑谱</t>
  </si>
  <si>
    <t>二级剑谱（凝神装备）</t>
  </si>
  <si>
    <t>二级剑谱</t>
  </si>
  <si>
    <t>三级剑谱（凝神装备）</t>
  </si>
  <si>
    <t>三级剑谱</t>
  </si>
  <si>
    <t>四级剑谱（凝神装备）</t>
  </si>
  <si>
    <t>四级剑谱</t>
  </si>
  <si>
    <t>五级剑谱（凝神装备）</t>
  </si>
  <si>
    <t>五级剑谱</t>
  </si>
  <si>
    <t>六级剑谱（凝神装备）</t>
  </si>
  <si>
    <t>六级剑谱</t>
  </si>
  <si>
    <t>七级剑谱（凝神装备）</t>
  </si>
  <si>
    <t>七级剑谱</t>
  </si>
  <si>
    <t>八级剑谱（凝神装备）</t>
  </si>
  <si>
    <t>八级剑谱</t>
  </si>
  <si>
    <t>九级剑谱（凝神装备）</t>
  </si>
  <si>
    <t>九级剑谱</t>
  </si>
  <si>
    <t>十级剑谱（凝神装备）</t>
  </si>
  <si>
    <t>十级剑谱</t>
  </si>
  <si>
    <t>十一级剑谱（凝神装备）</t>
  </si>
  <si>
    <t>十一级剑谱</t>
  </si>
  <si>
    <t>十二级剑谱（凝神装备）</t>
  </si>
  <si>
    <t>十二级剑谱</t>
  </si>
  <si>
    <t>十三级剑谱（凝神装备）</t>
  </si>
  <si>
    <t>十三级剑谱</t>
  </si>
  <si>
    <t>十四级剑谱（凝神装备）</t>
  </si>
  <si>
    <t>十四级剑谱</t>
  </si>
  <si>
    <t>十五级剑谱（凝神装备）</t>
  </si>
  <si>
    <t>十五级剑谱</t>
  </si>
  <si>
    <t>气法：凝神装备，增加凝神属性</t>
  </si>
  <si>
    <t>一级气法（凝神装备）</t>
  </si>
  <si>
    <t>一级气法</t>
  </si>
  <si>
    <t>二级气法（凝神装备）</t>
  </si>
  <si>
    <t>二级气法</t>
  </si>
  <si>
    <t>三级气法（凝神装备）</t>
  </si>
  <si>
    <t>三级气法</t>
  </si>
  <si>
    <t>四级气法（凝神装备）</t>
  </si>
  <si>
    <t>四级气法</t>
  </si>
  <si>
    <t>五级气法（凝神装备）</t>
  </si>
  <si>
    <t>五级气法</t>
  </si>
  <si>
    <t>六级气法（凝神装备）</t>
  </si>
  <si>
    <t>六级气法</t>
  </si>
  <si>
    <t>七级气法（凝神装备）</t>
  </si>
  <si>
    <t>七级气法</t>
  </si>
  <si>
    <t>八级气法（凝神装备）</t>
  </si>
  <si>
    <t>八级气法</t>
  </si>
  <si>
    <t>九级气法（凝神装备）</t>
  </si>
  <si>
    <t>九级气法</t>
  </si>
  <si>
    <t>十级气法（凝神装备）</t>
  </si>
  <si>
    <t>十级气法</t>
  </si>
  <si>
    <t>十一级气法（凝神装备）</t>
  </si>
  <si>
    <t>十一级气法</t>
  </si>
  <si>
    <t>十二级气法（凝神装备）</t>
  </si>
  <si>
    <t>十二级气法</t>
  </si>
  <si>
    <t>十三级气法（凝神装备）</t>
  </si>
  <si>
    <t>十三级气法</t>
  </si>
  <si>
    <t>十四级气法（凝神装备）</t>
  </si>
  <si>
    <t>十四级气法</t>
  </si>
  <si>
    <t>十五级气法（凝神装备）</t>
  </si>
  <si>
    <t>十五级气法</t>
  </si>
  <si>
    <t>心经：凝神装备，增加凝神属性</t>
  </si>
  <si>
    <t>一级心经（凝神装备）</t>
  </si>
  <si>
    <t>一级心经</t>
  </si>
  <si>
    <t>二级心经（凝神装备）</t>
  </si>
  <si>
    <t>二级心经</t>
  </si>
  <si>
    <t>三级心经（凝神装备）</t>
  </si>
  <si>
    <t>三级心经</t>
  </si>
  <si>
    <t>四级心经（凝神装备）</t>
  </si>
  <si>
    <t>四级心经</t>
  </si>
  <si>
    <t>五级心经（凝神装备）</t>
  </si>
  <si>
    <t>五级心经</t>
  </si>
  <si>
    <t>六级心经（凝神装备）</t>
  </si>
  <si>
    <t>六级心经</t>
  </si>
  <si>
    <t>七级心经（凝神装备）</t>
  </si>
  <si>
    <t>七级心经</t>
  </si>
  <si>
    <t>八级心经（凝神装备）</t>
  </si>
  <si>
    <t>八级心经</t>
  </si>
  <si>
    <t>九级心经（凝神装备）</t>
  </si>
  <si>
    <t>九级心经</t>
  </si>
  <si>
    <t>十级心经（凝神装备）</t>
  </si>
  <si>
    <t>十级心经</t>
  </si>
  <si>
    <t>十一级心经（凝神装备）</t>
  </si>
  <si>
    <t>十一级心经</t>
  </si>
  <si>
    <t>十二级心经（凝神装备）</t>
  </si>
  <si>
    <t>十二级心经</t>
  </si>
  <si>
    <t>十三级心经（凝神装备）</t>
  </si>
  <si>
    <t>十三级心经</t>
  </si>
  <si>
    <t>十四级心经（凝神装备）</t>
  </si>
  <si>
    <t>十四级心经</t>
  </si>
  <si>
    <t>十五级心经（凝神装备）</t>
  </si>
  <si>
    <t>十五级心经</t>
  </si>
  <si>
    <t>佩饰：时装装备，增加时装属性</t>
  </si>
  <si>
    <t>一级佩饰（时装装备）</t>
  </si>
  <si>
    <t>一级佩饰</t>
  </si>
  <si>
    <t>二级佩饰（时装装备）</t>
  </si>
  <si>
    <t>二级佩饰</t>
  </si>
  <si>
    <t>三级佩饰（时装装备）</t>
  </si>
  <si>
    <t>三级佩饰</t>
  </si>
  <si>
    <t>四级佩饰（时装装备）</t>
  </si>
  <si>
    <t>四级佩饰</t>
  </si>
  <si>
    <t>五级佩饰（时装装备）</t>
  </si>
  <si>
    <t>五级佩饰</t>
  </si>
  <si>
    <t>六级佩饰（时装装备）</t>
  </si>
  <si>
    <t>六级佩饰</t>
  </si>
  <si>
    <t>七级佩饰（时装装备）</t>
  </si>
  <si>
    <t>七级佩饰</t>
  </si>
  <si>
    <t>八级佩饰（时装装备）</t>
  </si>
  <si>
    <t>八级佩饰</t>
  </si>
  <si>
    <t>九级佩饰（时装装备）</t>
  </si>
  <si>
    <t>九级佩饰</t>
  </si>
  <si>
    <t>十级佩饰（时装装备）</t>
  </si>
  <si>
    <t>十级佩饰</t>
  </si>
  <si>
    <t>十一级佩饰（时装装备）</t>
  </si>
  <si>
    <t>十一级佩饰</t>
  </si>
  <si>
    <t>十二级佩饰（时装装备）</t>
  </si>
  <si>
    <t>十二级佩饰</t>
  </si>
  <si>
    <t>十三级佩饰（时装装备）</t>
  </si>
  <si>
    <t>十三级佩饰</t>
  </si>
  <si>
    <t>十四级佩饰（时装装备）</t>
  </si>
  <si>
    <t>十四级佩饰</t>
  </si>
  <si>
    <t>十五级佩饰（时装装备）</t>
  </si>
  <si>
    <t>十五级佩饰</t>
  </si>
  <si>
    <t>护甲：时装装备，增加时装属性</t>
  </si>
  <si>
    <t>一级护甲（时装装备）</t>
  </si>
  <si>
    <t>一级护甲</t>
  </si>
  <si>
    <t>二级护甲（时装装备）</t>
  </si>
  <si>
    <t>二级护甲</t>
  </si>
  <si>
    <t>三级护甲（时装装备）</t>
  </si>
  <si>
    <t>三级护甲</t>
  </si>
  <si>
    <t>四级护甲（时装装备）</t>
  </si>
  <si>
    <t>四级护甲</t>
  </si>
  <si>
    <t>五级护甲（时装装备）</t>
  </si>
  <si>
    <t>五级护甲</t>
  </si>
  <si>
    <t>六级护甲（时装装备）</t>
  </si>
  <si>
    <t>六级护甲</t>
  </si>
  <si>
    <t>七级护甲（时装装备）</t>
  </si>
  <si>
    <t>七级护甲</t>
  </si>
  <si>
    <t>八级护甲（时装装备）</t>
  </si>
  <si>
    <t>八级护甲</t>
  </si>
  <si>
    <t>九级护甲（时装装备）</t>
  </si>
  <si>
    <t>九级护甲</t>
  </si>
  <si>
    <t>十级护甲（时装装备）</t>
  </si>
  <si>
    <t>十级护甲</t>
  </si>
  <si>
    <t>十一级护甲（时装装备）</t>
  </si>
  <si>
    <t>十一级护甲</t>
  </si>
  <si>
    <t>十二级护甲（时装装备）</t>
  </si>
  <si>
    <t>十二级护甲</t>
  </si>
  <si>
    <t>十三级护甲（时装装备）</t>
  </si>
  <si>
    <t>十三级护甲</t>
  </si>
  <si>
    <t>十四级护甲（时装装备）</t>
  </si>
  <si>
    <t>十四级护甲</t>
  </si>
  <si>
    <t>十五级护甲（时装装备）</t>
  </si>
  <si>
    <t>十五级护甲</t>
  </si>
  <si>
    <t>心甲：时装装备，增加时装属性</t>
  </si>
  <si>
    <t>一级心甲（时装装备）</t>
  </si>
  <si>
    <t>一级心甲</t>
  </si>
  <si>
    <t>二级心甲（时装装备）</t>
  </si>
  <si>
    <t>二级心甲</t>
  </si>
  <si>
    <t>三级心甲（时装装备）</t>
  </si>
  <si>
    <t>三级心甲</t>
  </si>
  <si>
    <t>四级心甲（时装装备）</t>
  </si>
  <si>
    <t>四级心甲</t>
  </si>
  <si>
    <t>五级心甲（时装装备）</t>
  </si>
  <si>
    <t>五级心甲</t>
  </si>
  <si>
    <t>六级心甲（时装装备）</t>
  </si>
  <si>
    <t>六级心甲</t>
  </si>
  <si>
    <t>七级心甲（时装装备）</t>
  </si>
  <si>
    <t>七级心甲</t>
  </si>
  <si>
    <t>八级心甲（时装装备）</t>
  </si>
  <si>
    <t>八级心甲</t>
  </si>
  <si>
    <t>九级心甲（时装装备）</t>
  </si>
  <si>
    <t>九级心甲</t>
  </si>
  <si>
    <t>十级心甲（时装装备）</t>
  </si>
  <si>
    <t>十级心甲</t>
  </si>
  <si>
    <t>十一级心甲（时装装备）</t>
  </si>
  <si>
    <t>十一级心甲</t>
  </si>
  <si>
    <t>十二级心甲（时装装备）</t>
  </si>
  <si>
    <t>十二级心甲</t>
  </si>
  <si>
    <t>十三级心甲（时装装备）</t>
  </si>
  <si>
    <t>十三级心甲</t>
  </si>
  <si>
    <t>十四级心甲（时装装备）</t>
  </si>
  <si>
    <t>十四级心甲</t>
  </si>
  <si>
    <t>十五级心甲（时装装备）</t>
  </si>
  <si>
    <t>十五级心甲</t>
  </si>
  <si>
    <t>腰饰：时装装备，增加时装属性</t>
  </si>
  <si>
    <t>一级腰饰（时装装备）</t>
  </si>
  <si>
    <t>一级腰饰</t>
  </si>
  <si>
    <t>二级腰饰（时装装备）</t>
  </si>
  <si>
    <t>二级腰饰</t>
  </si>
  <si>
    <t>三级腰饰（时装装备）</t>
  </si>
  <si>
    <t>三级腰饰</t>
  </si>
  <si>
    <t>四级腰饰（时装装备）</t>
  </si>
  <si>
    <t>四级腰饰</t>
  </si>
  <si>
    <t>五级腰饰（时装装备）</t>
  </si>
  <si>
    <t>五级腰饰</t>
  </si>
  <si>
    <t>六级腰饰（时装装备）</t>
  </si>
  <si>
    <t>六级腰饰</t>
  </si>
  <si>
    <t>七级腰饰（时装装备）</t>
  </si>
  <si>
    <t>七级腰饰</t>
  </si>
  <si>
    <t>八级腰饰（时装装备）</t>
  </si>
  <si>
    <t>八级腰饰</t>
  </si>
  <si>
    <t>九级腰饰（时装装备）</t>
  </si>
  <si>
    <t>九级腰饰</t>
  </si>
  <si>
    <t>十级腰饰（时装装备）</t>
  </si>
  <si>
    <t>十级腰饰</t>
  </si>
  <si>
    <t>十一级腰饰（时装装备）</t>
  </si>
  <si>
    <t>十一级腰饰</t>
  </si>
  <si>
    <t>十二级腰饰（时装装备）</t>
  </si>
  <si>
    <t>十二级腰饰</t>
  </si>
  <si>
    <t>十三级腰饰（时装装备）</t>
  </si>
  <si>
    <t>十三级腰饰</t>
  </si>
  <si>
    <t>十四级腰饰（时装装备）</t>
  </si>
  <si>
    <t>十四级腰饰</t>
  </si>
  <si>
    <t>十五级腰饰（时装装备）</t>
  </si>
  <si>
    <t>十五级腰饰</t>
  </si>
  <si>
    <t>发簪：发型装备，增加时装属性</t>
  </si>
  <si>
    <t>一级发簪（发型装备）</t>
  </si>
  <si>
    <t>一级发簪</t>
  </si>
  <si>
    <t>二级发簪（发型装备）</t>
  </si>
  <si>
    <t>二级发簪</t>
  </si>
  <si>
    <t>三级发簪（发型装备）</t>
  </si>
  <si>
    <t>三级发簪</t>
  </si>
  <si>
    <t>四级发簪（发型装备）</t>
  </si>
  <si>
    <t>四级发簪</t>
  </si>
  <si>
    <t>五级发簪（发型装备）</t>
  </si>
  <si>
    <t>五级发簪</t>
  </si>
  <si>
    <t>六级发簪（发型装备）</t>
  </si>
  <si>
    <t>六级发簪</t>
  </si>
  <si>
    <t>七级发簪（发型装备）</t>
  </si>
  <si>
    <t>七级发簪</t>
  </si>
  <si>
    <t>八级发簪（发型装备）</t>
  </si>
  <si>
    <t>八级发簪</t>
  </si>
  <si>
    <t>九级发簪（发型装备）</t>
  </si>
  <si>
    <t>九级发簪</t>
  </si>
  <si>
    <t>十级发簪（发型装备）</t>
  </si>
  <si>
    <t>十级发簪</t>
  </si>
  <si>
    <t>十一级发簪（发型装备）</t>
  </si>
  <si>
    <t>十一级发簪</t>
  </si>
  <si>
    <t>十二级发簪（发型装备）</t>
  </si>
  <si>
    <t>十二级发簪</t>
  </si>
  <si>
    <t>十三级发簪（发型装备）</t>
  </si>
  <si>
    <t>十三级发簪</t>
  </si>
  <si>
    <t>十四级发簪（发型装备）</t>
  </si>
  <si>
    <t>十四级发簪</t>
  </si>
  <si>
    <t>十五级发簪（发型装备）</t>
  </si>
  <si>
    <t>十五级发簪</t>
  </si>
  <si>
    <t>珠钿：发型装备，增加时装属性</t>
  </si>
  <si>
    <t>一级珠钿（发型装备）</t>
  </si>
  <si>
    <t>一级珠钿</t>
  </si>
  <si>
    <t>二级珠钿（发型装备）</t>
  </si>
  <si>
    <t>二级珠钿</t>
  </si>
  <si>
    <t>三级珠钿（发型装备）</t>
  </si>
  <si>
    <t>三级珠钿</t>
  </si>
  <si>
    <t>四级珠钿（发型装备）</t>
  </si>
  <si>
    <t>四级珠钿</t>
  </si>
  <si>
    <t>五级珠钿（发型装备）</t>
  </si>
  <si>
    <t>五级珠钿</t>
  </si>
  <si>
    <t>六级珠钿（发型装备）</t>
  </si>
  <si>
    <t>六级珠钿</t>
  </si>
  <si>
    <t>七级珠钿（发型装备）</t>
  </si>
  <si>
    <t>七级珠钿</t>
  </si>
  <si>
    <t>八级珠钿（发型装备）</t>
  </si>
  <si>
    <t>八级珠钿</t>
  </si>
  <si>
    <t>九级珠钿（发型装备）</t>
  </si>
  <si>
    <t>九级珠钿</t>
  </si>
  <si>
    <t>十级珠钿（发型装备）</t>
  </si>
  <si>
    <t>十级珠钿</t>
  </si>
  <si>
    <t>十一级珠钿（发型装备）</t>
  </si>
  <si>
    <t>十一级珠钿</t>
  </si>
  <si>
    <t>十二级珠钿（发型装备）</t>
  </si>
  <si>
    <t>十二级珠钿</t>
  </si>
  <si>
    <t>十三级珠钿（发型装备）</t>
  </si>
  <si>
    <t>十三级珠钿</t>
  </si>
  <si>
    <t>十四级珠钿（发型装备）</t>
  </si>
  <si>
    <t>十四级珠钿</t>
  </si>
  <si>
    <t>十五级珠钿（发型装备）</t>
  </si>
  <si>
    <t>十五级珠钿</t>
  </si>
  <si>
    <t>华胜：发型装备，增加时装属性</t>
  </si>
  <si>
    <t>一级华胜（发型装备）</t>
  </si>
  <si>
    <t>一级华胜</t>
  </si>
  <si>
    <t>二级华胜（发型装备）</t>
  </si>
  <si>
    <t>二级华胜</t>
  </si>
  <si>
    <t>三级华胜（发型装备）</t>
  </si>
  <si>
    <t>三级华胜</t>
  </si>
  <si>
    <t>四级华胜（发型装备）</t>
  </si>
  <si>
    <t>四级华胜</t>
  </si>
  <si>
    <t>五级华胜（发型装备）</t>
  </si>
  <si>
    <t>五级华胜</t>
  </si>
  <si>
    <t>六级华胜（发型装备）</t>
  </si>
  <si>
    <t>六级华胜</t>
  </si>
  <si>
    <t>七级华胜（发型装备）</t>
  </si>
  <si>
    <t>七级华胜</t>
  </si>
  <si>
    <t>八级华胜（发型装备）</t>
  </si>
  <si>
    <t>八级华胜</t>
  </si>
  <si>
    <t>九级华胜（发型装备）</t>
  </si>
  <si>
    <t>九级华胜</t>
  </si>
  <si>
    <t>十级华胜（发型装备）</t>
  </si>
  <si>
    <t>十级华胜</t>
  </si>
  <si>
    <t>十一级华胜（发型装备）</t>
  </si>
  <si>
    <t>十一级华胜</t>
  </si>
  <si>
    <t>十二级华胜（发型装备）</t>
  </si>
  <si>
    <t>十二级华胜</t>
  </si>
  <si>
    <t>十三级华胜（发型装备）</t>
  </si>
  <si>
    <t>十三级华胜</t>
  </si>
  <si>
    <t>十四级华胜（发型装备）</t>
  </si>
  <si>
    <t>十四级华胜</t>
  </si>
  <si>
    <t>十五级华胜（发型装备）</t>
  </si>
  <si>
    <t>十五级华胜</t>
  </si>
  <si>
    <t>凤冠：发型装备，增加时装属性</t>
  </si>
  <si>
    <t>一级凤冠（发型装备）</t>
  </si>
  <si>
    <t>一级凤冠</t>
  </si>
  <si>
    <t>二级凤冠（发型装备）</t>
  </si>
  <si>
    <t>二级凤冠</t>
  </si>
  <si>
    <t>三级凤冠（发型装备）</t>
  </si>
  <si>
    <t>三级凤冠</t>
  </si>
  <si>
    <t>四级凤冠（发型装备）</t>
  </si>
  <si>
    <t>四级凤冠</t>
  </si>
  <si>
    <t>五级凤冠（发型装备）</t>
  </si>
  <si>
    <t>五级凤冠</t>
  </si>
  <si>
    <t>六级凤冠（发型装备）</t>
  </si>
  <si>
    <t>六级凤冠</t>
  </si>
  <si>
    <t>七级凤冠（发型装备）</t>
  </si>
  <si>
    <t>七级凤冠</t>
  </si>
  <si>
    <t>八级凤冠（发型装备）</t>
  </si>
  <si>
    <t>八级凤冠</t>
  </si>
  <si>
    <t>九级凤冠（发型装备）</t>
  </si>
  <si>
    <t>九级凤冠</t>
  </si>
  <si>
    <t>十级凤冠（发型装备）</t>
  </si>
  <si>
    <t>十级凤冠</t>
  </si>
  <si>
    <t>十一级凤冠（发型装备）</t>
  </si>
  <si>
    <t>十一级凤冠</t>
  </si>
  <si>
    <t>十二级凤冠（发型装备）</t>
  </si>
  <si>
    <t>十二级凤冠</t>
  </si>
  <si>
    <t>十三级凤冠（发型装备）</t>
  </si>
  <si>
    <t>十三级凤冠</t>
  </si>
  <si>
    <t>十四级凤冠（发型装备）</t>
  </si>
  <si>
    <t>十四级凤冠</t>
  </si>
  <si>
    <t>十五级凤冠（发型装备）</t>
  </si>
  <si>
    <t>十五级凤冠</t>
  </si>
  <si>
    <t>卷轴：发型装备，增加时装属性</t>
  </si>
  <si>
    <t>一级卷轴</t>
  </si>
  <si>
    <t>二级卷轴</t>
  </si>
  <si>
    <t>三级卷轴</t>
  </si>
  <si>
    <t>四级卷轴</t>
  </si>
  <si>
    <t>五级卷轴</t>
  </si>
  <si>
    <t>六级卷轴</t>
  </si>
  <si>
    <t>七级卷轴</t>
  </si>
  <si>
    <t>八级卷轴</t>
  </si>
  <si>
    <t>九级卷轴</t>
  </si>
  <si>
    <t>十级卷轴</t>
  </si>
  <si>
    <t>十一级卷轴</t>
  </si>
  <si>
    <t>十二级卷轴</t>
  </si>
  <si>
    <t>十三级卷轴</t>
  </si>
  <si>
    <t>十四级卷轴</t>
  </si>
  <si>
    <t>十五级卷轴</t>
  </si>
  <si>
    <t>雕饰：发型装备，增加时装属性</t>
  </si>
  <si>
    <t>一级雕饰</t>
  </si>
  <si>
    <t>二级雕饰</t>
  </si>
  <si>
    <t>三级雕饰</t>
  </si>
  <si>
    <t>四级雕饰</t>
  </si>
  <si>
    <t>五级雕饰</t>
  </si>
  <si>
    <t>六级雕饰</t>
  </si>
  <si>
    <t>七级雕饰</t>
  </si>
  <si>
    <t>八级雕饰</t>
  </si>
  <si>
    <t>九级雕饰</t>
  </si>
  <si>
    <t>十级雕饰</t>
  </si>
  <si>
    <t>十一级雕饰</t>
  </si>
  <si>
    <t>十二级雕饰</t>
  </si>
  <si>
    <t>十三级雕饰</t>
  </si>
  <si>
    <t>十四级雕饰</t>
  </si>
  <si>
    <t>十五级雕饰</t>
  </si>
  <si>
    <t>吊坠：发型装备，增加时装属性</t>
  </si>
  <si>
    <t>一级吊坠</t>
  </si>
  <si>
    <t>二级吊坠</t>
  </si>
  <si>
    <t>三级吊坠</t>
  </si>
  <si>
    <t>四级吊坠</t>
  </si>
  <si>
    <t>五级吊坠</t>
  </si>
  <si>
    <t>六级吊坠</t>
  </si>
  <si>
    <t>七级吊坠</t>
  </si>
  <si>
    <t>八级吊坠</t>
  </si>
  <si>
    <t>九级吊坠</t>
  </si>
  <si>
    <t>十级吊坠</t>
  </si>
  <si>
    <t>十一级吊坠</t>
  </si>
  <si>
    <t>十二级吊坠</t>
  </si>
  <si>
    <t>十三级吊坠</t>
  </si>
  <si>
    <t>十四级吊坠</t>
  </si>
  <si>
    <t>十五级吊坠</t>
  </si>
  <si>
    <t>绳结：发型装备，增加时装属性</t>
  </si>
  <si>
    <t>一级绳结</t>
  </si>
  <si>
    <t>二级绳结</t>
  </si>
  <si>
    <t>三级绳结</t>
  </si>
  <si>
    <t>四级绳结</t>
  </si>
  <si>
    <t>五级绳结</t>
  </si>
  <si>
    <t>六级绳结</t>
  </si>
  <si>
    <t>七级绳结</t>
  </si>
  <si>
    <t>八级绳结</t>
  </si>
  <si>
    <t>九级绳结</t>
  </si>
  <si>
    <t>十级绳结</t>
  </si>
  <si>
    <t>十一级绳结</t>
  </si>
  <si>
    <t>十二级绳结</t>
  </si>
  <si>
    <t>十三级绳结</t>
  </si>
  <si>
    <t>十四级绳结</t>
  </si>
  <si>
    <t>十五级绳结</t>
  </si>
  <si>
    <t>可用于坐骑进阶</t>
  </si>
  <si>
    <t>签到奖励\n帮派争霸战\n挑战剑魔\n武林秘宝等</t>
  </si>
  <si>
    <t>一级遁符</t>
  </si>
  <si>
    <t>可用于宠物进阶</t>
  </si>
  <si>
    <t>二级遁符</t>
  </si>
  <si>
    <t>可用于奇门进阶</t>
  </si>
  <si>
    <t>帮派副本\n江湖行商\n天降福袋\n组队副本等</t>
  </si>
  <si>
    <t>三级遁符</t>
  </si>
  <si>
    <t>可用于轻功进阶</t>
  </si>
  <si>
    <t>四级遁符</t>
  </si>
  <si>
    <t>可用于暗器进阶</t>
  </si>
  <si>
    <t>五级遁符</t>
  </si>
  <si>
    <t>可用于披风进阶</t>
  </si>
  <si>
    <t>六级遁符</t>
  </si>
  <si>
    <t>可用于凝神进阶</t>
  </si>
  <si>
    <t>帮派副本\n江湖行商\n天降福袋等</t>
  </si>
  <si>
    <t>七级遁符</t>
  </si>
  <si>
    <t>可用于时装进阶</t>
  </si>
  <si>
    <t>八级遁符</t>
  </si>
  <si>
    <t>可用于发型进阶</t>
  </si>
  <si>
    <t>九级遁符</t>
  </si>
  <si>
    <t>可用于挂件进阶</t>
  </si>
  <si>
    <t>十级遁符</t>
  </si>
  <si>
    <t>用于内功进阶</t>
  </si>
  <si>
    <t>紫陨商店\n荣誉商店\n元宝商城等</t>
  </si>
  <si>
    <t>十一级遁符</t>
  </si>
  <si>
    <t>道具合成\n元宝商城等</t>
  </si>
  <si>
    <t>十二级遁符</t>
  </si>
  <si>
    <t>十三级遁符</t>
  </si>
  <si>
    <t>可用于驭兽战纹升级，角色55级坐骑4阶后开启驭兽战纹</t>
  </si>
  <si>
    <t>荣誉商店\n元宝商城等</t>
  </si>
  <si>
    <t>十四级遁符</t>
  </si>
  <si>
    <t>十五级遁符</t>
  </si>
  <si>
    <t>可用于坐骑培养</t>
  </si>
  <si>
    <t>一级阵纹</t>
  </si>
  <si>
    <t>可用于宠物培养</t>
  </si>
  <si>
    <t>二级阵纹</t>
  </si>
  <si>
    <t>可用于奇门培养</t>
  </si>
  <si>
    <t>三级阵纹</t>
  </si>
  <si>
    <t>可用于轻功培养</t>
  </si>
  <si>
    <t>四级阵纹</t>
  </si>
  <si>
    <t>可用于暗器培养</t>
  </si>
  <si>
    <t>五级阵纹</t>
  </si>
  <si>
    <t>可用于披风培养</t>
  </si>
  <si>
    <t>六级阵纹</t>
  </si>
  <si>
    <t>可用于凝神培养</t>
  </si>
  <si>
    <t>七级阵纹</t>
  </si>
  <si>
    <t>可用于时装培养</t>
  </si>
  <si>
    <t>八级阵纹</t>
  </si>
  <si>
    <t>可用于发型培养</t>
  </si>
  <si>
    <t>九级阵纹</t>
  </si>
  <si>
    <t>可用于挂件培养</t>
  </si>
  <si>
    <t>十级阵纹</t>
  </si>
  <si>
    <t>可用于强化经脉</t>
  </si>
  <si>
    <t>十一级阵纹</t>
  </si>
  <si>
    <t>用于内功修炼</t>
  </si>
  <si>
    <t>十二级阵纹</t>
  </si>
  <si>
    <t>用于衣服，头盔，护肩，护手，裤子，鞋子进阶为【八荒套装】</t>
  </si>
  <si>
    <t>荣誉商店，运营活动等</t>
  </si>
  <si>
    <t>十三级阵纹</t>
  </si>
  <si>
    <t>用于衣服，头盔，护肩，护手，裤子，鞋子进阶为【九天套装】</t>
  </si>
  <si>
    <t>道具合成，运营活动等</t>
  </si>
  <si>
    <t>十四级阵纹</t>
  </si>
  <si>
    <t>用于项链，腰带，戒指，玉佩进阶为【八荒套装】</t>
  </si>
  <si>
    <t>十五级阵纹</t>
  </si>
  <si>
    <t>用于项链，腰带，戒指，玉佩进阶为【九天套装】</t>
  </si>
  <si>
    <t>一级符咒</t>
  </si>
  <si>
    <t>可用于初始橙色品质兵器的血炼觉醒，在兵器信物收集满后使用</t>
  </si>
  <si>
    <t>二级符咒</t>
  </si>
  <si>
    <t>可用于初始金色及其以下品质兵器的血炼觉醒，在兵器信物收集满后使用</t>
  </si>
  <si>
    <t>三级符咒</t>
  </si>
  <si>
    <t>坐骑品阶达到&lt;font color='#DB5FFF' &gt;四阶&lt;/font&gt;可服用，增加角色属性，坐骑的品阶越高服用的数量就越多。\n&lt;font color='#00BFFF' &gt;\n商城-功勋商城兑换&lt;/font&gt;</t>
  </si>
  <si>
    <t>四级符咒</t>
  </si>
  <si>
    <t>宠物品阶达到&lt;font color='#DB5FFF' &gt;四阶&lt;/font&gt;可服用，增加角色属性，宠物的品阶越高服用的数量就越多。\n&lt;font color='#00BFFF' &gt;\n商城-功勋商城兑换&lt;/font&gt;</t>
  </si>
  <si>
    <t>五级符咒</t>
  </si>
  <si>
    <t>奇门品阶达到&lt;font color='#DB5FFF' &gt;四阶&lt;/font&gt;可服用，增加角色属性，奇门的品阶越高服用的数量就越多。\n&lt;font color='#00BFFF' &gt;\n商城-功勋商城兑换&lt;/font&gt;</t>
  </si>
  <si>
    <t>六级符咒</t>
  </si>
  <si>
    <t>轻功品阶达到&lt;font color='#DB5FFF' &gt;四阶&lt;/font&gt;可服用，增加角色属性，轻功的品阶越高服用的数量就越多。\n&lt;font color='#00BFFF' &gt;\n商城-功勋商城兑换&lt;/font&gt;</t>
  </si>
  <si>
    <t>七级符咒</t>
  </si>
  <si>
    <t>暗器品阶达到&lt;font color='#DB5FFF' &gt;四阶&lt;/font&gt;可服用，增加角色属性，暗器的品阶越高服用的数量就越多。\n&lt;font color='#00BFFF' &gt;\n商城-功勋商城兑换&lt;/font&gt;</t>
  </si>
  <si>
    <t>八级符咒</t>
  </si>
  <si>
    <t>披风品阶达到&lt;font color='#DB5FFF' &gt;四阶&lt;/font&gt;可服用，增加角色属性，披风的品阶越高服用的数量就越多。\n&lt;font color='#00BFFF' &gt;\n商城-功勋商城兑换&lt;/font&gt;</t>
  </si>
  <si>
    <t>九级符咒</t>
  </si>
  <si>
    <t>凝神品阶达到&lt;font color='#DB5FFF' &gt;四阶&lt;/font&gt;可服用，增加角色属性，凝神的品阶越高服用的数量就越多。\n&lt;font color='#00BFFF' &gt;\n商城-功勋商城兑换&lt;/font&gt;</t>
  </si>
  <si>
    <t>十级符咒</t>
  </si>
  <si>
    <t>十一级符咒</t>
  </si>
  <si>
    <t>十二级符咒</t>
  </si>
  <si>
    <t>十三级符咒</t>
  </si>
  <si>
    <t>十四级符咒</t>
  </si>
  <si>
    <t>十五级符咒</t>
  </si>
  <si>
    <t>一级卦图</t>
  </si>
  <si>
    <t>二级卦图</t>
  </si>
  <si>
    <t>三级卦图</t>
  </si>
  <si>
    <t>四级卦图</t>
  </si>
  <si>
    <t>五级卦图</t>
  </si>
  <si>
    <t>六级卦图</t>
  </si>
  <si>
    <t>七级卦图</t>
  </si>
  <si>
    <t>可用于坐骑喂养</t>
  </si>
  <si>
    <t>江湖传说\n龙门悬赏\n守护剑炉\n血战天策\n天策秘境\nＶＩＰ副本等</t>
  </si>
  <si>
    <t>八级卦图</t>
  </si>
  <si>
    <t>可用于宠物喂养</t>
  </si>
  <si>
    <t>江湖传说\n龙门悬赏\n守护剑炉\n天策秘境\n帮派试炼\nＶＩＰ副本等</t>
  </si>
  <si>
    <t>九级卦图</t>
  </si>
  <si>
    <t>用于披风技能升级</t>
  </si>
  <si>
    <t>十级卦图</t>
  </si>
  <si>
    <t>用于时装技能升级</t>
  </si>
  <si>
    <t>十一级卦图</t>
  </si>
  <si>
    <t>用于发型技能升级</t>
  </si>
  <si>
    <t>十二级卦图</t>
  </si>
  <si>
    <t>用于挂件技能升级</t>
  </si>
  <si>
    <t>十三级卦图</t>
  </si>
  <si>
    <t>用于轻功技能升级</t>
  </si>
  <si>
    <t>十四级卦图</t>
  </si>
  <si>
    <t>用于奇门技能升级</t>
  </si>
  <si>
    <t>十五级卦图</t>
  </si>
  <si>
    <t>用于凝神技能升级</t>
  </si>
  <si>
    <t>坐骑进阶丹（精魄丹）</t>
  </si>
  <si>
    <t>精魄丹</t>
  </si>
  <si>
    <t>用于提升被动绝技中意守乾坤的等级</t>
  </si>
  <si>
    <t>宠物进阶丹（蜕凡丹）</t>
  </si>
  <si>
    <t>蜕凡丹</t>
  </si>
  <si>
    <t>用于提升被动绝技中不生不灭的等级</t>
  </si>
  <si>
    <t>奇门进阶道具（奇门阵法）</t>
  </si>
  <si>
    <t>奇门阵法</t>
  </si>
  <si>
    <t>白银特权卡专属\n免费开启&lt;font color='#17FF48'&gt;7格&lt;/font&gt;背包格子\n免费开启&lt;font color='#17FF48'&gt;6格&lt;/font&gt;仓库格子\n天策秘境经验额外加成&lt;font color='#17FF48'&gt;10%&lt;/font&gt;</t>
  </si>
  <si>
    <t>轻功进阶道具（神行口诀）</t>
  </si>
  <si>
    <t>神行口诀</t>
  </si>
  <si>
    <t>白银特权卡专属\n古陵摸金银两加成&lt;font color='#17FF48'&gt;20%&lt;/font&gt;\n古陵摸金免费次数增加&lt;font color='#17FF48'&gt;1次&lt;/font&gt;</t>
  </si>
  <si>
    <t>暗器进阶道具（化影模具）</t>
  </si>
  <si>
    <t>化影模具</t>
  </si>
  <si>
    <t>白银特权卡专属\n时装进阶属性加成&lt;font color='#17FF48'&gt;2%&lt;/font&gt;</t>
  </si>
  <si>
    <t>披风进阶道具（乘风丝绒）</t>
  </si>
  <si>
    <t>乘风丝绒</t>
  </si>
  <si>
    <t>黄金特权卡专属\n获得额外签到奖励\n侠客试炼无冷却时间</t>
  </si>
  <si>
    <t>凝神进阶道具（静气宝典）</t>
  </si>
  <si>
    <t>静气宝典</t>
  </si>
  <si>
    <t>黄金特权卡专属\n日环任务经验加成&lt;font color='#17FF48'&gt;10%&lt;/font&gt;\n野外打怪经验加成&lt;font color='#17FF48'&gt;5%&lt;/font&gt;</t>
  </si>
  <si>
    <t>时装进阶道具（炫彩织锦）</t>
  </si>
  <si>
    <t>炫彩织锦</t>
  </si>
  <si>
    <t>黄金特权卡专属\n轻功进阶属性加成&lt;font color='#17FF48'&gt;2%&lt;/font&gt;\n披风进阶属性加成&lt;font color='#17FF48'&gt;2%&lt;/font&gt;\n奇门进阶属性加成&lt;font color='#17FF48'&gt;2%&lt;/font&gt;</t>
  </si>
  <si>
    <t>发型进阶道具（天冠彩饰）</t>
  </si>
  <si>
    <t>天冠彩饰</t>
  </si>
  <si>
    <t>钻石特权卡专属\n美食可食用上限加成&lt;font color='#17FF48'&gt;10%&lt;/font&gt;\n传功及被传功次数额外增加&lt;font color='#17FF48'&gt;1次&lt;/font&gt;</t>
  </si>
  <si>
    <t>挂件进阶道具（天青图谱）</t>
  </si>
  <si>
    <t>天青图谱</t>
  </si>
  <si>
    <t>钻石特权卡专属\n帮派任务经验加成&lt;font color='#17FF48'&gt;10%&lt;/font&gt;\n练功房兵器熟练度加成&lt;font color='#17FF48'&gt;10%&lt;/font&gt;</t>
  </si>
  <si>
    <t>菩提丹（内功）</t>
  </si>
  <si>
    <t>菩提丹</t>
  </si>
  <si>
    <t>钻石特权卡专属\n发型进阶属性加成&lt;font color='#17FF48'&gt;2%&lt;/font&gt;\n挂件进阶属性加成&lt;font color='#17FF48'&gt;2%&lt;/font&gt;\n凝神进阶属性加成&lt;font color='#17FF48'&gt;2%&lt;/font&gt;</t>
  </si>
  <si>
    <t>百转菩提丹（内功）</t>
  </si>
  <si>
    <t>百转菩提丹</t>
  </si>
  <si>
    <t>关注公众微信号即可获得奖励</t>
  </si>
  <si>
    <t>乾坤菩提丹（内功）</t>
  </si>
  <si>
    <t>乾坤菩提丹</t>
  </si>
  <si>
    <t>驭兽谱（战纹道具）</t>
  </si>
  <si>
    <t>驭兽谱</t>
  </si>
  <si>
    <t>升级为ＶＩＰ5获得</t>
  </si>
  <si>
    <t>驯宠图（战纹道具）</t>
  </si>
  <si>
    <t>驯宠图</t>
  </si>
  <si>
    <t>遁甲进阶道具（遁甲阵法）</t>
  </si>
  <si>
    <t>遁甲阵法</t>
  </si>
  <si>
    <t>任务集市</t>
  </si>
  <si>
    <t>坐骑4阶道具（千骑纹）</t>
  </si>
  <si>
    <t>千骑纹</t>
  </si>
  <si>
    <t>宠物4阶道具（百兽纹）</t>
  </si>
  <si>
    <t>百兽纹</t>
  </si>
  <si>
    <t>奇门4阶道具（奇门丹）</t>
  </si>
  <si>
    <t>奇门丹</t>
  </si>
  <si>
    <t>轻功4阶道具（神行丹）</t>
  </si>
  <si>
    <t>神行丹</t>
  </si>
  <si>
    <t>暗器4阶道具（化影丹）</t>
  </si>
  <si>
    <t>化影丹</t>
  </si>
  <si>
    <t>披风4阶道具（乘风羽）</t>
  </si>
  <si>
    <t>乘风羽</t>
  </si>
  <si>
    <t>凝神4阶道具（静气丹）</t>
  </si>
  <si>
    <t>静气丹</t>
  </si>
  <si>
    <t>时装4阶道具（炫彩羽）</t>
  </si>
  <si>
    <t>炫彩羽</t>
  </si>
  <si>
    <t>发型4阶道具（天冠羽）</t>
  </si>
  <si>
    <t>天冠羽</t>
  </si>
  <si>
    <t>挂件4阶道具（天青玉）</t>
  </si>
  <si>
    <t>天青玉</t>
  </si>
  <si>
    <t>经脉4重道具（易筋丹）</t>
  </si>
  <si>
    <t>易筋丹</t>
  </si>
  <si>
    <t>内功4阶道具（小还丹）</t>
  </si>
  <si>
    <t>小还丹</t>
  </si>
  <si>
    <t>遁甲4阶道具（遁甲丹）</t>
  </si>
  <si>
    <t>遁甲丹</t>
  </si>
  <si>
    <t>续费蓝钻大礼包</t>
  </si>
  <si>
    <t>八荒防御进阶石（八荒煅铁）</t>
  </si>
  <si>
    <t>八荒煅铁</t>
  </si>
  <si>
    <t>单个永久增加兵器属性\n攻击: &lt;font color='#E6E6E6'&gt;%s&lt;/font&gt;</t>
  </si>
  <si>
    <t>通天塔\n龙门悬赏\n暗器升级</t>
  </si>
  <si>
    <t>九天防御进阶石（九天陨金）</t>
  </si>
  <si>
    <t>九天陨金</t>
  </si>
  <si>
    <t>单个永久增加兵器属性\n气血: &lt;font color='#E6E6E6'&gt;%s&lt;/font&gt;</t>
  </si>
  <si>
    <t>八荒饰品进阶石（八荒紫玉）</t>
  </si>
  <si>
    <t>八荒紫玉</t>
  </si>
  <si>
    <t>单个永久增加兵器属性\n防御: &lt;font color='#E6E6E6'&gt;%s&lt;/font&gt;</t>
  </si>
  <si>
    <t>九天饰品进阶石（九天玉魄）</t>
  </si>
  <si>
    <t>九天玉魄</t>
  </si>
  <si>
    <t>血炼进阶丹（皇级血炼石）</t>
  </si>
  <si>
    <t>皇级血炼石</t>
  </si>
  <si>
    <t>血炼进阶丹（血炼石）</t>
  </si>
  <si>
    <t>血炼石</t>
  </si>
  <si>
    <t>启魂丹</t>
  </si>
  <si>
    <t>启灵丹</t>
  </si>
  <si>
    <t>两仪丹</t>
  </si>
  <si>
    <t>无痕丹</t>
  </si>
  <si>
    <t>灵犀丹</t>
  </si>
  <si>
    <t>乏髓丹</t>
  </si>
  <si>
    <t>寂灭丹</t>
  </si>
  <si>
    <t>坐骑6阶道具（千骑灵纹）</t>
  </si>
  <si>
    <t>千骑灵纹</t>
  </si>
  <si>
    <t>宠物6阶道具（百兽灵纹）</t>
  </si>
  <si>
    <t>百兽灵纹</t>
  </si>
  <si>
    <t>奇门6阶道具（奇门仙丹）</t>
  </si>
  <si>
    <t>奇门仙丹</t>
  </si>
  <si>
    <t>轻功6阶道具（神行仙丹）</t>
  </si>
  <si>
    <t>神行仙丹</t>
  </si>
  <si>
    <t>暗器6阶道具（化影仙丹）</t>
  </si>
  <si>
    <t>化影仙丹</t>
  </si>
  <si>
    <t>披风6阶道具（乘风翎羽）</t>
  </si>
  <si>
    <t>乘风翎羽</t>
  </si>
  <si>
    <t>凝神6阶道具（静气仙丹）</t>
  </si>
  <si>
    <t>静气仙丹</t>
  </si>
  <si>
    <t>时装6阶道具（炫彩翎羽）</t>
  </si>
  <si>
    <t>炫彩翎羽</t>
  </si>
  <si>
    <t>发型6阶道具（天冠翎羽）</t>
  </si>
  <si>
    <t>天冠翎羽</t>
  </si>
  <si>
    <t>挂件6阶道具（天青灵玉）</t>
  </si>
  <si>
    <t>天青灵玉</t>
  </si>
  <si>
    <t>经脉6重道具（乏髓丹）</t>
  </si>
  <si>
    <t>内功6阶道具（大还丹）</t>
  </si>
  <si>
    <t>大还丹</t>
  </si>
  <si>
    <t>遁甲6阶道具（遁甲仙丹）</t>
  </si>
  <si>
    <t>遁甲仙丹</t>
  </si>
  <si>
    <t>坐骑喂养丹（饲骑丹）</t>
  </si>
  <si>
    <t>饲骑丹</t>
  </si>
  <si>
    <t>宠物喂养丹（育宠丹）</t>
  </si>
  <si>
    <t>育宠丹</t>
  </si>
  <si>
    <t>披风技能书</t>
  </si>
  <si>
    <t>时装技能书</t>
  </si>
  <si>
    <t>发型技能书</t>
  </si>
  <si>
    <t>挂件技能书</t>
  </si>
  <si>
    <t>轻功技能书</t>
  </si>
  <si>
    <t>奇门技能书</t>
  </si>
  <si>
    <t>凝神技能书</t>
  </si>
  <si>
    <t>遁甲技能书</t>
  </si>
  <si>
    <t>乾坤图录（被动绝技）</t>
  </si>
  <si>
    <t>乾坤图录</t>
  </si>
  <si>
    <t>不生不灭（被动绝技）</t>
  </si>
  <si>
    <t>涅槃秘典</t>
  </si>
  <si>
    <t>白银特权(仅作展示)</t>
  </si>
  <si>
    <t>白银专属特权</t>
  </si>
  <si>
    <t>白银特权银两加成(仅作展示)</t>
  </si>
  <si>
    <t>白银额外特权</t>
  </si>
  <si>
    <t>白银额外特权(仅作展示)</t>
  </si>
  <si>
    <t>白银属性加成</t>
  </si>
  <si>
    <t>黄金特权(仅作展示)</t>
  </si>
  <si>
    <t>黄金专属特权</t>
  </si>
  <si>
    <t>黄金特权经验加成(仅作展示)</t>
  </si>
  <si>
    <t>黄金额外特权</t>
  </si>
  <si>
    <t>黄金额外特权(仅作展示)</t>
  </si>
  <si>
    <t>黄金属性加成</t>
  </si>
  <si>
    <t>钻石特权(仅作展示)</t>
  </si>
  <si>
    <t>钻石专属特权</t>
  </si>
  <si>
    <t>钻石特权经验加成(仅作展示)</t>
  </si>
  <si>
    <t>钻石额外特权</t>
  </si>
  <si>
    <t>&lt;font color='#17FF48' &gt;绿色招式*1&lt;/font&gt;</t>
  </si>
  <si>
    <t>秘籍黑市</t>
  </si>
  <si>
    <t>钻石额外特权(仅作展示)</t>
  </si>
  <si>
    <t>钻石属性加成</t>
  </si>
  <si>
    <t>&lt;font color='#17FF48' &gt;绿色招式*1&lt;/font&gt;\n&lt;font color='#3eebff' &gt;蓝色招式*1&lt;/font&gt;</t>
  </si>
  <si>
    <t>豪侠披风</t>
  </si>
  <si>
    <t>&lt;font color='#17FF48' &gt;绿色招式*1&lt;/font&gt;\n&lt;font color='#3eebff' &gt;蓝色招式*1&lt;/font&gt;\n&lt;font color='#db5fff' &gt;紫色招式*1&lt;/font&gt;</t>
  </si>
  <si>
    <t>五彩仙鹤</t>
  </si>
  <si>
    <t>&lt;font color='#3eebff' &gt;蓝色招式*1&lt;/font&gt;\n&lt;font color='#db5fff' &gt;紫色招式*1&lt;/font&gt;\n&lt;font color='#fffb85' &gt;金色招式*1&lt;/font&gt;</t>
  </si>
  <si>
    <t>媒体邀请礼包</t>
  </si>
  <si>
    <t>&lt;font color='#3eebff' &gt;蓝色招式*1&lt;/font&gt;\n&lt;font color='#db5fff' &gt;紫色招式*1&lt;/font&gt;\n&lt;font color='#fffb85' &gt;金色招式*1&lt;/font&gt;\n&lt;font color='#ff962f' &gt;橙色招式*1&lt;/font&gt;</t>
  </si>
  <si>
    <t>媒体定制礼包</t>
  </si>
  <si>
    <t>初入江湖礼包（腾讯-任务集市）</t>
  </si>
  <si>
    <t>初入江湖礼包</t>
  </si>
  <si>
    <t>关注并参与微信公众号中相关活动</t>
  </si>
  <si>
    <t>行走江湖礼包（腾讯-任务集市）</t>
  </si>
  <si>
    <t>行走江湖礼包</t>
  </si>
  <si>
    <t>TGP专属预约活动发放</t>
  </si>
  <si>
    <t>快意江湖礼包（腾讯-任务集市）</t>
  </si>
  <si>
    <t>快意江湖礼包</t>
  </si>
  <si>
    <t>微信礼包</t>
  </si>
  <si>
    <t>微信福利</t>
  </si>
  <si>
    <t>通过《剑侠情缘兵器谱》兴趣部落活动获得</t>
  </si>
  <si>
    <t>预约激活大礼包</t>
  </si>
  <si>
    <t>删档回馈大礼包(45级)</t>
  </si>
  <si>
    <t>删档回馈大礼包(50级)</t>
  </si>
  <si>
    <t>删档回馈大礼包(55级)</t>
  </si>
  <si>
    <t>删档回馈大礼包(60级)</t>
  </si>
  <si>
    <t>档测试在线礼包一</t>
  </si>
  <si>
    <t>从QQ游戏大厅登录享受以下特权：\n1.新手注册礼包\n2.每日活跃礼包\n3.游戏成长礼包\n4.尊贵特权礼包</t>
  </si>
  <si>
    <t>档测试在线礼包二</t>
  </si>
  <si>
    <t>“天地不仁，以万物为刍狗；圣人不仁，以百姓为刍狗”|老子于乱世中品天下之道，待百岁仙逝|《兵器谱》托于欧冶子收集打造天下神兵|然《兵器谱》神物自晦，凡人不能明，后世能人悟炼兵之法以增其效|有江湖传言，得《兵器谱》者可称霸武林|得《兵器谱》而能悟得炼兵满重者则可替天行道!</t>
  </si>
  <si>
    <t>档测试在线礼包三</t>
  </si>
  <si>
    <t>当达成一个目标后，将可获得一次抽奖机会\n达成所有目标后，即可获得全部奖励！</t>
  </si>
  <si>
    <t>档测试在线礼包四</t>
  </si>
  <si>
    <t>参与乾坤宝盆，100%必得超值非绑定元宝！！！</t>
  </si>
  <si>
    <t>蓝钻续费礼包</t>
  </si>
  <si>
    <t>蓝钻续费大礼包</t>
  </si>
  <si>
    <t>精炼攻击丹（庚金石）</t>
  </si>
  <si>
    <t>庚金石</t>
  </si>
  <si>
    <t>精炼气血丹（甲木石）</t>
  </si>
  <si>
    <t>甲木石</t>
  </si>
  <si>
    <t>精炼防御丹（戊土石）</t>
  </si>
  <si>
    <t>戊土石</t>
  </si>
  <si>
    <t>连开礼包1</t>
  </si>
  <si>
    <t>连开大礼包</t>
  </si>
  <si>
    <t>连开礼包2</t>
  </si>
  <si>
    <t>时装元宝连开1</t>
  </si>
  <si>
    <t>时装返利礼包</t>
  </si>
  <si>
    <t>时装元宝连开2</t>
  </si>
  <si>
    <t>时装福利礼包</t>
  </si>
  <si>
    <t>披风元宝连开1</t>
  </si>
  <si>
    <t>披风返利礼包</t>
  </si>
  <si>
    <t>披风元宝连开2</t>
  </si>
  <si>
    <t>披风福利礼包</t>
  </si>
  <si>
    <t>发型元宝连开1</t>
  </si>
  <si>
    <t>发型返利礼包</t>
  </si>
  <si>
    <t>发型元宝连开2</t>
  </si>
  <si>
    <t>发型福利礼包</t>
  </si>
  <si>
    <t>挂件元宝连开1</t>
  </si>
  <si>
    <t>挂件返利礼包</t>
  </si>
  <si>
    <t>挂件元宝连开2</t>
  </si>
  <si>
    <t>挂件福利礼包</t>
  </si>
  <si>
    <t>轻功元宝连开1</t>
  </si>
  <si>
    <t>轻功返利礼包</t>
  </si>
  <si>
    <t>轻功元宝连开2</t>
  </si>
  <si>
    <t>轻功福利礼包</t>
  </si>
  <si>
    <t>奇门元宝连开1</t>
  </si>
  <si>
    <t>奇门返利礼包</t>
  </si>
  <si>
    <t>奇门元宝连开2</t>
  </si>
  <si>
    <t>奇门福利礼包</t>
  </si>
  <si>
    <t>女侠征集活动第11-200名</t>
  </si>
  <si>
    <t>凝神元宝连开1</t>
  </si>
  <si>
    <t>凝神返利礼包</t>
  </si>
  <si>
    <t>女侠征集活动第4-10名</t>
  </si>
  <si>
    <t>凝神元宝连开2</t>
  </si>
  <si>
    <t>凝神福利礼包</t>
  </si>
  <si>
    <t>女侠征集活动第2-3名</t>
  </si>
  <si>
    <t>装备1绑元连开1</t>
  </si>
  <si>
    <t>装备返利礼包</t>
  </si>
  <si>
    <t>女侠征集活动第1名</t>
  </si>
  <si>
    <t>装备1绑元连开2</t>
  </si>
  <si>
    <t>装备福利礼包</t>
  </si>
  <si>
    <t>女侠征集活动第3名所属帮派</t>
  </si>
  <si>
    <t>装备2绑元连开1</t>
  </si>
  <si>
    <t>装备限定礼包</t>
  </si>
  <si>
    <t>装备2绑元连开2</t>
  </si>
  <si>
    <t>特惠装备礼包</t>
  </si>
  <si>
    <t>YY活动</t>
  </si>
  <si>
    <t>坐骑绑元连开1</t>
  </si>
  <si>
    <t>坐骑返利礼包</t>
  </si>
  <si>
    <t>QQ群活动</t>
  </si>
  <si>
    <t>坐骑绑元连开2</t>
  </si>
  <si>
    <t>坐骑福利礼包</t>
  </si>
  <si>
    <t>宠物绑元连开1</t>
  </si>
  <si>
    <t>宠物返利礼包</t>
  </si>
  <si>
    <t>宠物绑元连开2</t>
  </si>
  <si>
    <t>宠物福利礼包</t>
  </si>
  <si>
    <t>经验卡绑元连开1</t>
  </si>
  <si>
    <t>经验卡返利礼包</t>
  </si>
  <si>
    <t>经验卡绑元连开2</t>
  </si>
  <si>
    <t>经验卡福利礼包</t>
  </si>
  <si>
    <t>宝石绑元连开1</t>
  </si>
  <si>
    <t>宝石返利礼包</t>
  </si>
  <si>
    <t>宝石绑元连开2</t>
  </si>
  <si>
    <t>宝石返福利礼包</t>
  </si>
  <si>
    <t>新手礼包</t>
  </si>
  <si>
    <t>精英礼包</t>
  </si>
  <si>
    <t>豪华礼包</t>
  </si>
  <si>
    <t>52pk独家礼包</t>
  </si>
  <si>
    <t>页游天下独家礼包</t>
  </si>
  <si>
    <t>40407独家礼包</t>
  </si>
  <si>
    <t>北方游戏独家礼包</t>
  </si>
  <si>
    <t>兴趣部落签到</t>
  </si>
  <si>
    <t>游戏港口独家礼包</t>
  </si>
  <si>
    <t>开服网独家礼包</t>
  </si>
  <si>
    <t>9k9k独家礼包</t>
  </si>
  <si>
    <t>兴趣部落</t>
  </si>
  <si>
    <t>聚侠网独家礼包</t>
  </si>
  <si>
    <t>E窝卡独家礼包</t>
  </si>
  <si>
    <t>7073独家礼包</t>
  </si>
  <si>
    <t>265G独家礼包</t>
  </si>
  <si>
    <t>绿色招式礼包</t>
  </si>
  <si>
    <t>蓝色招式礼包</t>
  </si>
  <si>
    <t>使用后可以自行选择其中一种奖励：&lt;font color='#db5fff' &gt;凤羽碎片*30&lt;/font&gt;或&lt;font color='#fff600' &gt;凤尾羽*5&lt;/font&gt;</t>
  </si>
  <si>
    <t>紫色招式礼包</t>
  </si>
  <si>
    <t>使用后可以自行选择其中一种奖励：&lt;font color='#ff962f' &gt;天陨石*110&lt;/font&gt;或&lt;font color='#ff962f' &gt;星辉银*110&lt;/font&gt;或&lt;font color='#ff962f' &gt;莽牛筋*110&lt;/font&gt;或&lt;font color='#ff962f' &gt;碧海沉银*110&lt;/font&gt;或&lt;font color='#ff962f' &gt;皇级血炼石*150&lt;/font&gt;</t>
  </si>
  <si>
    <t>金色招式礼包</t>
  </si>
  <si>
    <t>橙色招式礼包</t>
  </si>
  <si>
    <t>使用后可以自行选择其中一种奖励：&lt;font color='#ff962f' &gt;天风霄灵碎片*10&lt;/font&gt;或&lt;font color='#ff962f' &gt;邪灵血咒*3&lt;/font&gt;</t>
  </si>
  <si>
    <t>微信周礼包</t>
  </si>
  <si>
    <t>微信活动礼包</t>
  </si>
  <si>
    <t>TGP预约礼包</t>
  </si>
  <si>
    <t>藏剑山庄入门之招，以心为剑，人随剑动，剑随心动。</t>
  </si>
  <si>
    <t>名将试炼\n秘籍抽奖\n黑市</t>
  </si>
  <si>
    <t>运营活动：招贤纳士(微信活动的扫码界面)</t>
  </si>
  <si>
    <t>天策府军士初学武功，声势惊人，让对手胆寒。</t>
  </si>
  <si>
    <t>兴趣部落礼包1</t>
  </si>
  <si>
    <t>行侠仗义礼包</t>
  </si>
  <si>
    <t>少林武僧必修之招，故犯嗔戒，坠身修罗，修为更进。</t>
  </si>
  <si>
    <t>兴趣部落礼包2</t>
  </si>
  <si>
    <t>纵横江湖礼包</t>
  </si>
  <si>
    <t>五毒教弟子所修第一课，以毒为医，以医为毒，杀人无形。</t>
  </si>
  <si>
    <t>兴趣部落礼包3</t>
  </si>
  <si>
    <t>逍遥红尘礼包</t>
  </si>
  <si>
    <t>丐帮寻常武功，招无定式，随意所欲，自在逍遥。</t>
  </si>
  <si>
    <t>TGP专享礼包</t>
  </si>
  <si>
    <t>唐门弟子必修之招，屏气凝神，方可百步穿杨。</t>
  </si>
  <si>
    <t>剑侠情缘兵器谱礼包1</t>
  </si>
  <si>
    <t>纯阳弟子入门之招，佳兵者，不祥之器，因而藏锋不出。</t>
  </si>
  <si>
    <t>剑侠情缘兵器谱礼包2</t>
  </si>
  <si>
    <t>七秀弟子舞技，霜回雪舞，云裳美袖，让人心清神爽。</t>
  </si>
  <si>
    <t>剑侠情缘兵器谱礼包3</t>
  </si>
  <si>
    <t>万花初传之招，餐风饮露，遍尝百草，发济世救人之宏愿。</t>
  </si>
  <si>
    <t>剑侠情缘兵器谱礼包4</t>
  </si>
  <si>
    <t>明教护教功法，以龟息大法为蓝本，加以改造，更具威力。</t>
  </si>
  <si>
    <t>剑侠情缘兵器谱礼包5</t>
  </si>
  <si>
    <t>苍云弟子必修之招，醉卧沙场君莫笑，古来征战几人回。</t>
  </si>
  <si>
    <t>剑侠情缘兵器谱礼包6</t>
  </si>
  <si>
    <t>藏剑山庄著名剑法，可谓一泓秋水落，万点桃花开。</t>
  </si>
  <si>
    <t>剑侠情缘兵器谱礼包7</t>
  </si>
  <si>
    <t>天策府李承恩从佛门所学，与大狮子吼并称江湖双声。</t>
  </si>
  <si>
    <t>剑侠情缘兵器谱礼包8</t>
  </si>
  <si>
    <t>少林寺最著名武功，达摩祖师所做，易筋换骨，起死回生。</t>
  </si>
  <si>
    <t>剑侠情缘兵器谱礼包9</t>
  </si>
  <si>
    <t>苗疆五毒著名武学，以自身精血养蛊，以蛊夺命，无法可医。</t>
  </si>
  <si>
    <t>剑侠情缘兵器谱礼包10</t>
  </si>
  <si>
    <t>丐帮长老成名之招，天子呼来不上船，自称臣时酒中仙。</t>
  </si>
  <si>
    <t>剑侠情缘兵器谱礼包11</t>
  </si>
  <si>
    <t>唐门著名武学，此招发出暗器，震惊四座，故名惊羽。</t>
  </si>
  <si>
    <t>剑侠情缘兵器谱礼包12</t>
  </si>
  <si>
    <t>纯阳真人创造此招，运用时紫气蒸腾，遮罩面容，故此得名。</t>
  </si>
  <si>
    <t>少侠回馈礼包</t>
  </si>
  <si>
    <t>七秀坊著名武学，心若冰清，天塌不惊，令人心台清明。</t>
  </si>
  <si>
    <t>大侠回馈礼包</t>
  </si>
  <si>
    <t>万花成名武功，东方宇轩所创，万花丛中过，片叶不沾身。</t>
  </si>
  <si>
    <t>豪侠回馈礼包</t>
  </si>
  <si>
    <t>明教成名武功，以此招令弟子看淡生死，因而绝无失手。</t>
  </si>
  <si>
    <t>管家壮士礼包</t>
  </si>
  <si>
    <t>苍云成名武学，朔气传金柝，寒光照铁衣，可以刀枪不入。</t>
  </si>
  <si>
    <t>管家少侠礼包</t>
  </si>
  <si>
    <t>长歌门著名琴曲，汉代琴曲高手所创，可谓江湖第一曲。</t>
  </si>
  <si>
    <t>管家大侠礼包</t>
  </si>
  <si>
    <t>叶孟秋经典之招，毫无机巧，败在此招之下的人都心服口服。</t>
  </si>
  <si>
    <t>管家豪侠礼包</t>
  </si>
  <si>
    <t>天策府经典之招，一股血性，护卫大唐，清除一切宵小。</t>
  </si>
  <si>
    <t>TGP少侠礼包</t>
  </si>
  <si>
    <t>达摩祖师所创，传说比易筋经更加神奇，但却未见有人练成。</t>
  </si>
  <si>
    <t>TGP大侠礼包</t>
  </si>
  <si>
    <t>五毒教招牌武学，以神兽精血入蛊，使得蛊毒具有洪荒之力。</t>
  </si>
  <si>
    <t>TGP豪侠礼包</t>
  </si>
  <si>
    <t>丐帮弟子经典武学，别人笑我太疯癫，我笑他人看不穿。</t>
  </si>
  <si>
    <t>TGP盟主礼包</t>
  </si>
  <si>
    <t>唐门经典武学，除了本身机巧之外，更在于给人信心。</t>
  </si>
  <si>
    <t>女侠定制礼包</t>
  </si>
  <si>
    <t>纯阳弟子经典武学，似乎包含着吕洞宾以武入道的秘密。</t>
  </si>
  <si>
    <t>女侠认证礼包</t>
  </si>
  <si>
    <t>七秀弟子从天竺学来的舞技，加以改造，奇幻华美。</t>
  </si>
  <si>
    <t>女侠代言礼包</t>
  </si>
  <si>
    <t>万花谷经典武学，习武以养心为先，心正，则武强。</t>
  </si>
  <si>
    <t>靠脸吃饭礼包</t>
  </si>
  <si>
    <t>明教经典武学，为圣女所写，招式随心所欲，逆转乾坤。</t>
  </si>
  <si>
    <t>女侠帮会礼包</t>
  </si>
  <si>
    <t>藏剑奥秘心法，舍弃剑法的轻灵，正是大巧不工，威力无穷。</t>
  </si>
  <si>
    <t>女侠区服礼包</t>
  </si>
  <si>
    <t>天策府不传之秘，傲立霜雪，不屈战意，誓守大唐魂。</t>
  </si>
  <si>
    <t>YY活动参与奖</t>
  </si>
  <si>
    <t>少林秘义武学，看似简单，却有最大的威力和最深的佛理。</t>
  </si>
  <si>
    <t>QQ群活动礼包</t>
  </si>
  <si>
    <t>五毒蛊术中的禁术，以精魂如蛊，杀意无穷，易反噬自身。</t>
  </si>
  <si>
    <t>TGP幸运礼包</t>
  </si>
  <si>
    <t>丐帮不传之秘，帮主才能习得，灵巧无双，天下棒法之极。</t>
  </si>
  <si>
    <t>TGP抽奖礼包</t>
  </si>
  <si>
    <t>唐门不传之秘，出手一击，快如闪电，例无虚发。</t>
  </si>
  <si>
    <t>凛冬召唤礼包</t>
  </si>
  <si>
    <t>纯阳不传之秘，以道为剑，十步杀一人，千里不留行。</t>
  </si>
  <si>
    <t>专属礼包</t>
  </si>
  <si>
    <t>七秀坊镇派秘法，传说杜甫观此招，为此写下长诗以称颂。</t>
  </si>
  <si>
    <t>少侠抽奖礼包</t>
  </si>
  <si>
    <t>万花镇派秘法，九针之下，无不能杀之人也无不可救之人。</t>
  </si>
  <si>
    <t>大侠抽奖礼包</t>
  </si>
  <si>
    <t>藏剑山庄镇派绝学，返璞归真，以峰为意向，又灵动非常。</t>
  </si>
  <si>
    <t>豪侠抽奖礼包</t>
  </si>
  <si>
    <t>天策府秘式，如游龙入海，万马之中取上将首级如探囊取物。</t>
  </si>
  <si>
    <t>盟主抽奖礼包</t>
  </si>
  <si>
    <t>少林绝学，能看懂之人寥寥无几，若修成可为神佛。</t>
  </si>
  <si>
    <t>自由主播日常奖励</t>
  </si>
  <si>
    <t>五毒教镇派心法，传说为上古女娲大神所创，可以逆天改命。</t>
  </si>
  <si>
    <t>直播幸运观众礼包</t>
  </si>
  <si>
    <t>丐帮镇派秘法，阳刚至极，出掌隐隐有龙吟之声。</t>
  </si>
  <si>
    <t>小米主题礼包</t>
  </si>
  <si>
    <t>唐门至高绝学，用者坠身魔道，此招一出，所在尽为无间。</t>
  </si>
  <si>
    <t>小米幸运礼包</t>
  </si>
  <si>
    <t>小米至尊礼包</t>
  </si>
  <si>
    <t>初心不泯</t>
  </si>
  <si>
    <t>侠骨柔情</t>
  </si>
  <si>
    <t>快意恩仇</t>
  </si>
  <si>
    <t>铁杆粉丝礼包</t>
  </si>
  <si>
    <t>真爱粉丝礼包</t>
  </si>
  <si>
    <t>微信微博国栋礼包</t>
  </si>
  <si>
    <t>微信微博活动礼包</t>
  </si>
  <si>
    <t>红色招式随机礼包（运营需求）</t>
  </si>
  <si>
    <t>红色随机礼包</t>
  </si>
  <si>
    <t>多选一测试礼包</t>
  </si>
  <si>
    <t>多选一凤羽礼包</t>
  </si>
  <si>
    <t>凤羽礼包</t>
  </si>
  <si>
    <t>碧月青弘觉醒礼包</t>
  </si>
  <si>
    <t>金色凤羽礼包</t>
  </si>
  <si>
    <t>天风宵灵觉醒礼包</t>
  </si>
  <si>
    <t>天风霄灵觉醒礼包</t>
  </si>
  <si>
    <t>血影妖刀觉醒礼包</t>
  </si>
  <si>
    <t>使用后可以自行选择其中一种奖励：&lt;font color='#ff962f' &gt;天陨石*110&lt;/font&gt;或&lt;font color='#ff962f' &gt;天影碎片*110&lt;/font&gt;或&lt;font color='#ff962f' &gt;九黎血石*110&lt;/font&gt;或&lt;font color='#ff962f' &gt;泣血琉金*110&lt;/font&gt;或&lt;font color='#ff962f' &gt;皇级血炼石*150&lt;/font&gt;</t>
  </si>
  <si>
    <t>天风宵灵信物礼包</t>
  </si>
  <si>
    <t>天风霄灵信物礼包</t>
  </si>
  <si>
    <t>使用后可以自行选择其中一种奖励：&lt;font color='#ff962f' &gt;天陨石*5&lt;/font&gt;或&lt;font color='#ff962f' &gt;邪灵血咒*5&lt;/font&gt;或&lt;font color='#ff962f' &gt;龙炎星砂*5&lt;/font&gt;或&lt;font color='#ff962f' &gt;冰血玄玉*5&lt;/font&gt;</t>
  </si>
  <si>
    <t>心剑</t>
  </si>
  <si>
    <t>军临</t>
  </si>
  <si>
    <t>佛嗔</t>
  </si>
  <si>
    <t>毒经</t>
  </si>
  <si>
    <t>逍遥</t>
  </si>
  <si>
    <t>凝神</t>
  </si>
  <si>
    <t>藏锋</t>
  </si>
  <si>
    <t>霜回</t>
  </si>
  <si>
    <t>饮露</t>
  </si>
  <si>
    <t>灵息</t>
  </si>
  <si>
    <t>无惧</t>
  </si>
  <si>
    <t>问水诀</t>
  </si>
  <si>
    <t>虎牙令</t>
  </si>
  <si>
    <t>易筋经</t>
  </si>
  <si>
    <t>夺命蛊</t>
  </si>
  <si>
    <t>酒中仙</t>
  </si>
  <si>
    <t>惊羽诀</t>
  </si>
  <si>
    <t>紫霞功</t>
  </si>
  <si>
    <t>冰心诀</t>
  </si>
  <si>
    <t>花间游</t>
  </si>
  <si>
    <t>生死劫</t>
  </si>
  <si>
    <t>寒铁诀</t>
  </si>
  <si>
    <t>广陵散</t>
  </si>
  <si>
    <t>君子风</t>
  </si>
  <si>
    <t>战八方</t>
  </si>
  <si>
    <t>洗髓经</t>
  </si>
  <si>
    <t>凤凰蛊</t>
  </si>
  <si>
    <t>笑尘决</t>
  </si>
  <si>
    <t>孔雀翎</t>
  </si>
  <si>
    <t>纯阳诀</t>
  </si>
  <si>
    <t>婆罗门</t>
  </si>
  <si>
    <t>养心决</t>
  </si>
  <si>
    <t>如意法</t>
  </si>
  <si>
    <t>山居剑意</t>
  </si>
  <si>
    <t>傲雪战意</t>
  </si>
  <si>
    <t>罗汉棍法</t>
  </si>
  <si>
    <t>引魂蛊术</t>
  </si>
  <si>
    <t>打狗棒法</t>
  </si>
  <si>
    <t>乾坤一掷</t>
  </si>
  <si>
    <t>天道剑势</t>
  </si>
  <si>
    <t>霓裳羽衣</t>
  </si>
  <si>
    <t>太素九针</t>
  </si>
  <si>
    <t>灵峰剑式</t>
  </si>
  <si>
    <t>游龙骑法</t>
  </si>
  <si>
    <t>达摩武诀</t>
  </si>
  <si>
    <t>补天心经</t>
  </si>
  <si>
    <t>降龙掌法</t>
  </si>
  <si>
    <t>无魔无相</t>
  </si>
  <si>
    <t>焚影圣诀</t>
  </si>
  <si>
    <t>攻其所不备，却必救之处，寻觅机会，一击挫敌。</t>
  </si>
  <si>
    <t>日月净世</t>
  </si>
  <si>
    <t>以不可撼动之信念去净化世间邪恶，为明教至秒心法之一。</t>
  </si>
  <si>
    <t>幻魔妙相</t>
  </si>
  <si>
    <t>陆危楼取明教圣典中诸般明王暗母法相之意念，潜心所创。</t>
  </si>
  <si>
    <t>百步穿杨</t>
  </si>
  <si>
    <t>相传此乃蜀国大将黄忠所遗箭法心得，后被唐仲玄所得。</t>
  </si>
  <si>
    <t>此功着重剑形，以剑为主，以气为辅，招式繁多攻势凌厉。</t>
  </si>
  <si>
    <t>秘籍抽奖\n黑市</t>
  </si>
  <si>
    <t>云裳心经</t>
  </si>
  <si>
    <t>此功舞乐相合，不仅能令自身精神振奋，亦可增益他人。</t>
  </si>
  <si>
    <t>黑市\n运营活动</t>
  </si>
  <si>
    <t>驱虫奇术</t>
  </si>
  <si>
    <t>以此心法与强大的蛊虫建立联系，由此来自由操控蛊虫。</t>
  </si>
  <si>
    <t>剑器浑脱</t>
  </si>
  <si>
    <t>公孙大娘取大将军裴旻剑舞精华，刚柔交织，终成此绝学。</t>
  </si>
  <si>
    <t>点穴截脉</t>
  </si>
  <si>
    <t>药王秘传之术，即可提升战力，也可制人与瞬息之间。</t>
  </si>
  <si>
    <t>奔雷枪术</t>
  </si>
  <si>
    <t>此枪术至刚至猛，可令人不战而怯，为天策不传之秘。</t>
  </si>
  <si>
    <t>时装3-4直升丹</t>
  </si>
  <si>
    <t>时装4-5直升丹</t>
  </si>
  <si>
    <t>时装5-6直升丹</t>
  </si>
  <si>
    <t>披风3-4直升丹</t>
  </si>
  <si>
    <t>披风4-5直升丹</t>
  </si>
  <si>
    <t>披风5-6直升丹</t>
  </si>
  <si>
    <t>发型3-4直升丹</t>
  </si>
  <si>
    <t>发型4-5直升丹</t>
  </si>
  <si>
    <t>发型5-6直升丹</t>
  </si>
  <si>
    <t>挂件3-4直升丹</t>
  </si>
  <si>
    <t>挂件4-5直升丹</t>
  </si>
  <si>
    <t>挂件5-6直升丹</t>
  </si>
  <si>
    <t>轻功3-4直升丹</t>
  </si>
  <si>
    <t>轻功4-5直升丹</t>
  </si>
  <si>
    <t>轻功5-6直升丹</t>
  </si>
  <si>
    <t>奇门3-4直升丹</t>
  </si>
  <si>
    <t>奇门4-5直升丹</t>
  </si>
  <si>
    <t>奇门5-6直升丹</t>
  </si>
  <si>
    <t>凝神3-4直升丹</t>
  </si>
  <si>
    <t>凝神4-5直升丹</t>
  </si>
  <si>
    <t>凝神5-6直升丹</t>
  </si>
  <si>
    <t>遁甲3-4直升丹</t>
  </si>
  <si>
    <t>遁甲4-5直升丹</t>
  </si>
  <si>
    <t>遁甲5-6直升丹</t>
  </si>
  <si>
    <t>侠骨令</t>
  </si>
  <si>
    <t>豪侠令</t>
  </si>
  <si>
    <t>盟主令</t>
  </si>
  <si>
    <t>至尊令</t>
  </si>
  <si>
    <t>劳动最光荣</t>
  </si>
  <si>
    <t>剑侠劳模</t>
  </si>
  <si>
    <t>外显类型</t>
  </si>
  <si>
    <t>合成消耗</t>
  </si>
  <si>
    <t>投放时间</t>
  </si>
  <si>
    <t>投放方式</t>
  </si>
  <si>
    <r>
      <rPr>
        <sz val="9"/>
        <color theme="1"/>
        <rFont val="微软雅黑"/>
        <family val="2"/>
        <charset val="134"/>
      </rPr>
      <t>价值（Y</t>
    </r>
    <r>
      <rPr>
        <sz val="9"/>
        <color theme="1"/>
        <rFont val="微软雅黑"/>
        <family val="2"/>
        <charset val="134"/>
      </rPr>
      <t>B</t>
    </r>
    <r>
      <rPr>
        <sz val="9"/>
        <color theme="1"/>
        <rFont val="微软雅黑"/>
        <family val="2"/>
        <charset val="134"/>
      </rPr>
      <t>）</t>
    </r>
  </si>
  <si>
    <t>活跃</t>
  </si>
  <si>
    <t>消费</t>
  </si>
  <si>
    <t>武器</t>
  </si>
  <si>
    <t>大转盘</t>
  </si>
  <si>
    <t>累计登录</t>
  </si>
  <si>
    <t>累计消费</t>
  </si>
  <si>
    <t>打怪掉字</t>
  </si>
  <si>
    <t>超值乐购</t>
  </si>
  <si>
    <t>坐骑</t>
  </si>
  <si>
    <t>开服活动</t>
  </si>
  <si>
    <t>百倍返利</t>
  </si>
  <si>
    <t>集字兑换</t>
  </si>
  <si>
    <t>等级特卖</t>
  </si>
  <si>
    <t>龙龟</t>
  </si>
  <si>
    <t>道具兑换</t>
  </si>
  <si>
    <t>折扣特卖</t>
  </si>
  <si>
    <t>等级投资</t>
  </si>
  <si>
    <t>角羊翟车</t>
  </si>
  <si>
    <t>充值</t>
  </si>
  <si>
    <t>货币基金</t>
  </si>
  <si>
    <t>皮皮虾</t>
  </si>
  <si>
    <t>充值有礼</t>
  </si>
  <si>
    <t>外显特卖</t>
  </si>
  <si>
    <t>宠物</t>
  </si>
  <si>
    <t>圣·当康</t>
  </si>
  <si>
    <t>狐·玄狐</t>
  </si>
  <si>
    <t>单日累冲</t>
  </si>
  <si>
    <t>孙小圣</t>
  </si>
  <si>
    <t>清明节活动（4.2-4.4）</t>
  </si>
  <si>
    <t>累计充值</t>
  </si>
  <si>
    <t>投资计划</t>
  </si>
  <si>
    <t>小狸</t>
  </si>
  <si>
    <t>时装</t>
  </si>
  <si>
    <t>碧影浮空·墨魂</t>
  </si>
  <si>
    <t>七天登陆奖励</t>
  </si>
  <si>
    <t>暮雨乘风·苍木</t>
  </si>
  <si>
    <t>流云伏月·青玫</t>
  </si>
  <si>
    <t>焚身碎影·寂梦</t>
  </si>
  <si>
    <t>披风</t>
  </si>
  <si>
    <t>火候披风</t>
  </si>
  <si>
    <t>黄龙乘云</t>
  </si>
  <si>
    <t>浴血龙皇</t>
  </si>
  <si>
    <t>开服帮战活动</t>
  </si>
  <si>
    <t>发型</t>
  </si>
  <si>
    <t>宇落青冥·缘风</t>
  </si>
  <si>
    <t>大富翁</t>
  </si>
  <si>
    <t>溯雪凝冰·浮华</t>
  </si>
  <si>
    <t>挂件</t>
  </si>
  <si>
    <t>隐元秘宝·望舒灵烛</t>
  </si>
  <si>
    <t>隐元秘宝·烟雨留情</t>
  </si>
  <si>
    <t>隐元秘宝·明月幽昙</t>
  </si>
  <si>
    <t xml:space="preserve">                   开服天数
     活动名称</t>
  </si>
  <si>
    <t>第1天</t>
  </si>
  <si>
    <t>第2天</t>
  </si>
  <si>
    <t>第3天</t>
  </si>
  <si>
    <t>第4天</t>
  </si>
  <si>
    <t>第5天</t>
  </si>
  <si>
    <t>第6天</t>
  </si>
  <si>
    <t>第7天</t>
  </si>
  <si>
    <t>新服冲榜/目标</t>
  </si>
  <si>
    <t>目标</t>
  </si>
  <si>
    <t>全民冲级</t>
  </si>
  <si>
    <t>无双兵器谱1期</t>
  </si>
  <si>
    <t>通天排行</t>
  </si>
  <si>
    <t>血战天策</t>
  </si>
  <si>
    <t>轮循目标</t>
  </si>
  <si>
    <t>披风进阶</t>
  </si>
  <si>
    <t>时装进阶</t>
  </si>
  <si>
    <t>轻功进阶</t>
  </si>
  <si>
    <t>发型进阶</t>
  </si>
  <si>
    <t>挂件进阶</t>
  </si>
  <si>
    <t>奇门进阶</t>
  </si>
  <si>
    <t>凝神进阶</t>
  </si>
  <si>
    <t>道具基金</t>
  </si>
  <si>
    <t>小R</t>
  </si>
  <si>
    <t>百倍返利（88元宝超值购物外显类道具）</t>
  </si>
  <si>
    <t>888元宝（投资计划）购买期</t>
  </si>
  <si>
    <t>大中R</t>
  </si>
  <si>
    <t>全覆盖</t>
  </si>
  <si>
    <t>兑换活动</t>
  </si>
  <si>
    <t>道具兑换"剑侠情缘兵器谱"，通过打怪/活跃收集文字，兑换奖励</t>
  </si>
  <si>
    <t>永久活动</t>
  </si>
  <si>
    <t>首充</t>
  </si>
  <si>
    <t>等级基金（分成4档，每个档位每个角色一生可购买一次）</t>
  </si>
  <si>
    <t>等级特卖（按等级分档，每个角色每档可购买一次，可按需重置购买机会）</t>
  </si>
  <si>
    <t>全民进阶返利--披风</t>
  </si>
  <si>
    <t>全民进阶返利--时装</t>
  </si>
  <si>
    <t>全民进阶返利--轻功</t>
  </si>
  <si>
    <t>全民进阶返利--发型</t>
  </si>
  <si>
    <t>全民进阶返利--挂件</t>
  </si>
  <si>
    <t>全民进阶返利--奇门</t>
  </si>
  <si>
    <t>全民进阶返利--凝神</t>
  </si>
  <si>
    <t>全民进阶返利--坐骑</t>
  </si>
  <si>
    <t>全民进阶返利--宠物</t>
  </si>
  <si>
    <t>创角七天登录送礼</t>
  </si>
  <si>
    <t>0、活动入口：集成在剑侠庆典之下</t>
  </si>
  <si>
    <t>1、全面福利：累计登录，做3天的</t>
  </si>
  <si>
    <t>2、中小R充值：充值月卡，清明节当天累计充值1000元宝激活，领取天数为15天</t>
  </si>
  <si>
    <t>3、大中小R充值：累计充值，3天做到5000rmb</t>
  </si>
  <si>
    <t>4、消费类：大转盘，核心产出选定1个特殊化形外显，积分可限量兑换百分比丹、固定值丹</t>
  </si>
  <si>
    <t>这几类活动都有模板，明天安排奖励设定一下，先不填到活动后台，奖励excel配完先给我发一下</t>
  </si>
  <si>
    <t>累计登录（4.2-4.4）</t>
  </si>
  <si>
    <t>大转盘花费</t>
  </si>
  <si>
    <t>核心奖励单抽所得个数期望</t>
  </si>
  <si>
    <t>天数</t>
  </si>
  <si>
    <t>奖励1</t>
  </si>
  <si>
    <t>数量1</t>
  </si>
  <si>
    <t>奖励2</t>
  </si>
  <si>
    <t>数量2</t>
  </si>
  <si>
    <t>奖励3</t>
  </si>
  <si>
    <t>数量3</t>
  </si>
  <si>
    <t>奖励4</t>
  </si>
  <si>
    <t>数量4</t>
  </si>
  <si>
    <t>奖励5</t>
  </si>
  <si>
    <t>数量5</t>
  </si>
  <si>
    <t>总价值/元宝</t>
  </si>
  <si>
    <t>次数</t>
  </si>
  <si>
    <t>花费（元宝）</t>
  </si>
  <si>
    <t>获得积分</t>
  </si>
  <si>
    <t>积分价值</t>
  </si>
  <si>
    <t>折扣</t>
  </si>
  <si>
    <t>道具</t>
  </si>
  <si>
    <t>单抽个数</t>
  </si>
  <si>
    <t>抽满所需次数</t>
  </si>
  <si>
    <t>抽满所需元宝</t>
  </si>
  <si>
    <t>大转盘：配置的时候，注意把5个碎片的大奖分布均匀，不要堆在相邻的格子</t>
  </si>
  <si>
    <t>累计充值（4.2-4.4）</t>
  </si>
  <si>
    <t>大转盘概率配置</t>
  </si>
  <si>
    <t>消耗元宝</t>
  </si>
  <si>
    <t>所得总积分</t>
  </si>
  <si>
    <t>充值元宝</t>
  </si>
  <si>
    <t>累计返比</t>
  </si>
  <si>
    <t>单档返比</t>
  </si>
  <si>
    <t>循环次数</t>
  </si>
  <si>
    <t>数量</t>
  </si>
  <si>
    <t>价值</t>
  </si>
  <si>
    <t>贵重物品</t>
  </si>
  <si>
    <t>概率</t>
  </si>
  <si>
    <t>权重</t>
  </si>
  <si>
    <t>单次数量</t>
  </si>
  <si>
    <t>大转盘抽奖元宝消耗期望</t>
  </si>
  <si>
    <t>低</t>
  </si>
  <si>
    <t>所得数量</t>
  </si>
  <si>
    <t>高</t>
  </si>
  <si>
    <t>月卡（4.4）</t>
  </si>
  <si>
    <t>总天数</t>
  </si>
  <si>
    <t>充值价格/元宝</t>
  </si>
  <si>
    <t>返还总价</t>
  </si>
  <si>
    <t>返比</t>
  </si>
  <si>
    <t>总返比</t>
  </si>
  <si>
    <t>奖励</t>
  </si>
  <si>
    <t>道具ID</t>
  </si>
  <si>
    <t>大转盘积分兑换</t>
  </si>
  <si>
    <t>兑换道具</t>
  </si>
  <si>
    <t>积分消耗</t>
  </si>
  <si>
    <t>可兑换次数</t>
  </si>
  <si>
    <t>取整值</t>
  </si>
  <si>
    <t>七天累计登录（4.21-4.27）</t>
  </si>
  <si>
    <t>累计充值（4.21-4.27）（1W）</t>
  </si>
  <si>
    <r>
      <rPr>
        <b/>
        <sz val="9"/>
        <color theme="0"/>
        <rFont val="微软雅黑"/>
        <family val="2"/>
        <charset val="134"/>
      </rPr>
      <t>累计消费（4.21-4.27）（1W/</t>
    </r>
    <r>
      <rPr>
        <b/>
        <sz val="9"/>
        <color theme="9" tint="-0.249977111117893"/>
        <rFont val="微软雅黑"/>
        <family val="2"/>
        <charset val="134"/>
      </rPr>
      <t>老服</t>
    </r>
    <r>
      <rPr>
        <b/>
        <sz val="9"/>
        <color theme="0"/>
        <rFont val="微软雅黑"/>
        <family val="2"/>
        <charset val="134"/>
      </rPr>
      <t>）</t>
    </r>
  </si>
  <si>
    <t>活跃盛宴/单独充值/超值乐购新服和老服都不要了</t>
  </si>
  <si>
    <r>
      <rPr>
        <b/>
        <sz val="9"/>
        <color theme="0"/>
        <rFont val="微软雅黑"/>
        <family val="2"/>
        <charset val="134"/>
      </rPr>
      <t>披风排行榜（开服第1天/</t>
    </r>
    <r>
      <rPr>
        <b/>
        <sz val="9"/>
        <color rgb="FF00B0F0"/>
        <rFont val="微软雅黑"/>
        <family val="2"/>
        <charset val="134"/>
      </rPr>
      <t>新服</t>
    </r>
    <r>
      <rPr>
        <b/>
        <sz val="9"/>
        <color theme="0"/>
        <rFont val="微软雅黑"/>
        <family val="2"/>
        <charset val="134"/>
      </rPr>
      <t>）</t>
    </r>
  </si>
  <si>
    <t>消费元宝</t>
  </si>
  <si>
    <t>七日累消/月卡/大富翁(今天的新服不下架，明天及之后的新服不上架)</t>
  </si>
  <si>
    <t>名次</t>
  </si>
  <si>
    <t>阶位</t>
  </si>
  <si>
    <t>增加进阶排行榜活动（跟着开服时间走）</t>
  </si>
  <si>
    <t>3-10</t>
  </si>
  <si>
    <r>
      <rPr>
        <b/>
        <sz val="9"/>
        <color theme="0"/>
        <rFont val="微软雅黑"/>
        <family val="2"/>
        <charset val="134"/>
      </rPr>
      <t>时装排行榜（开服第2天/</t>
    </r>
    <r>
      <rPr>
        <b/>
        <sz val="9"/>
        <color rgb="FF00B0F0"/>
        <rFont val="微软雅黑"/>
        <family val="2"/>
        <charset val="134"/>
      </rPr>
      <t>新服</t>
    </r>
    <r>
      <rPr>
        <b/>
        <sz val="9"/>
        <color theme="0"/>
        <rFont val="微软雅黑"/>
        <family val="2"/>
        <charset val="134"/>
      </rPr>
      <t>）</t>
    </r>
  </si>
  <si>
    <t>注：有职业区分的外显注意分职业配置3个职业的道具id</t>
  </si>
  <si>
    <t>天降红包（4.21-4.27）</t>
  </si>
  <si>
    <t>连续多日充值（4.21-4.25）</t>
  </si>
  <si>
    <t>超值乐购（4.21-4.23）</t>
  </si>
  <si>
    <t>编号</t>
  </si>
  <si>
    <t>时间点</t>
  </si>
  <si>
    <t>结束时间</t>
  </si>
  <si>
    <t>每波间隔s</t>
  </si>
  <si>
    <t>每波持续s</t>
  </si>
  <si>
    <t>每波数量</t>
  </si>
  <si>
    <t>单人限量</t>
  </si>
  <si>
    <t>每轮次数</t>
  </si>
  <si>
    <t>道具权重</t>
  </si>
  <si>
    <t>连续天数</t>
  </si>
  <si>
    <t>乐购列表</t>
  </si>
  <si>
    <t>购买道具</t>
  </si>
  <si>
    <t>购买数量</t>
  </si>
  <si>
    <t>赠送奖励1</t>
  </si>
  <si>
    <t>赠送奖励2</t>
  </si>
  <si>
    <t>赠送奖励3</t>
  </si>
  <si>
    <t>赠送奖励4</t>
  </si>
  <si>
    <t>赠送奖励5</t>
  </si>
  <si>
    <t>原价</t>
  </si>
  <si>
    <t>赠物价值</t>
  </si>
  <si>
    <t>现价</t>
  </si>
  <si>
    <r>
      <rPr>
        <b/>
        <sz val="9"/>
        <color theme="0"/>
        <rFont val="微软雅黑"/>
        <family val="2"/>
        <charset val="134"/>
      </rPr>
      <t>轻功排行榜（开服第3天/</t>
    </r>
    <r>
      <rPr>
        <b/>
        <sz val="9"/>
        <color rgb="FF00B0F0"/>
        <rFont val="微软雅黑"/>
        <family val="2"/>
        <charset val="134"/>
      </rPr>
      <t>新服</t>
    </r>
    <r>
      <rPr>
        <b/>
        <sz val="9"/>
        <color theme="0"/>
        <rFont val="微软雅黑"/>
        <family val="2"/>
        <charset val="134"/>
      </rPr>
      <t>）</t>
    </r>
  </si>
  <si>
    <t>全买赠送</t>
  </si>
  <si>
    <r>
      <rPr>
        <b/>
        <sz val="9"/>
        <color theme="0"/>
        <rFont val="微软雅黑"/>
        <family val="2"/>
        <charset val="134"/>
      </rPr>
      <t>发型排行榜（开服第4天/</t>
    </r>
    <r>
      <rPr>
        <b/>
        <sz val="9"/>
        <color rgb="FF00B0F0"/>
        <rFont val="微软雅黑"/>
        <family val="2"/>
        <charset val="134"/>
      </rPr>
      <t>新服</t>
    </r>
    <r>
      <rPr>
        <b/>
        <sz val="9"/>
        <color theme="0"/>
        <rFont val="微软雅黑"/>
        <family val="2"/>
        <charset val="134"/>
      </rPr>
      <t>）</t>
    </r>
  </si>
  <si>
    <t>超值乐购（4.24-4.26）</t>
  </si>
  <si>
    <r>
      <rPr>
        <b/>
        <sz val="9"/>
        <color theme="0"/>
        <rFont val="微软雅黑"/>
        <family val="2"/>
        <charset val="134"/>
      </rPr>
      <t>大富翁（秘境探宝/</t>
    </r>
    <r>
      <rPr>
        <b/>
        <sz val="9"/>
        <color theme="9" tint="-0.249977111117893"/>
        <rFont val="微软雅黑"/>
        <family val="2"/>
        <charset val="134"/>
      </rPr>
      <t>老服</t>
    </r>
    <r>
      <rPr>
        <b/>
        <sz val="9"/>
        <color theme="0"/>
        <rFont val="微软雅黑"/>
        <family val="2"/>
        <charset val="134"/>
      </rPr>
      <t>）（4.21-4.27）</t>
    </r>
  </si>
  <si>
    <t>最终大奖</t>
  </si>
  <si>
    <t>位置</t>
  </si>
  <si>
    <t>通关次数</t>
  </si>
  <si>
    <r>
      <rPr>
        <b/>
        <sz val="9"/>
        <color theme="0"/>
        <rFont val="微软雅黑"/>
        <family val="2"/>
        <charset val="134"/>
      </rPr>
      <t>挂件排行榜（开服第5天/</t>
    </r>
    <r>
      <rPr>
        <b/>
        <sz val="9"/>
        <color rgb="FF00B0F0"/>
        <rFont val="微软雅黑"/>
        <family val="2"/>
        <charset val="134"/>
      </rPr>
      <t>新服</t>
    </r>
    <r>
      <rPr>
        <b/>
        <sz val="9"/>
        <color theme="0"/>
        <rFont val="微软雅黑"/>
        <family val="2"/>
        <charset val="134"/>
      </rPr>
      <t>）</t>
    </r>
  </si>
  <si>
    <t>秘境探宝次数</t>
  </si>
  <si>
    <t>限时累充/限时豪礼（4.23）</t>
  </si>
  <si>
    <t>大转盘花费（4.21-4.27）</t>
  </si>
  <si>
    <t>序号</t>
  </si>
  <si>
    <t>内容</t>
  </si>
  <si>
    <t>参数</t>
  </si>
  <si>
    <t>增加次数</t>
  </si>
  <si>
    <t>返还比例</t>
  </si>
  <si>
    <t>累计充值（元宝）</t>
  </si>
  <si>
    <r>
      <rPr>
        <b/>
        <sz val="9"/>
        <color theme="0"/>
        <rFont val="微软雅黑"/>
        <family val="2"/>
        <charset val="134"/>
      </rPr>
      <t>奇门排行榜（开服第6天/</t>
    </r>
    <r>
      <rPr>
        <b/>
        <sz val="9"/>
        <color rgb="FF00B0F0"/>
        <rFont val="微软雅黑"/>
        <family val="2"/>
        <charset val="134"/>
      </rPr>
      <t>新服</t>
    </r>
    <r>
      <rPr>
        <b/>
        <sz val="9"/>
        <color theme="0"/>
        <rFont val="微软雅黑"/>
        <family val="2"/>
        <charset val="134"/>
      </rPr>
      <t>）</t>
    </r>
  </si>
  <si>
    <t>限时累充/限时豪礼（4.26）</t>
  </si>
  <si>
    <t>在线时间（分钟）</t>
  </si>
  <si>
    <r>
      <rPr>
        <b/>
        <sz val="9"/>
        <color rgb="FFFF0000"/>
        <rFont val="微软雅黑"/>
        <family val="2"/>
        <charset val="134"/>
      </rPr>
      <t>限时累充/限时豪礼（开服第1天</t>
    </r>
    <r>
      <rPr>
        <b/>
        <sz val="9"/>
        <color rgb="FFFF0000"/>
        <rFont val="微软雅黑"/>
        <family val="2"/>
        <charset val="134"/>
      </rPr>
      <t>）</t>
    </r>
  </si>
  <si>
    <r>
      <rPr>
        <b/>
        <sz val="9"/>
        <color theme="0"/>
        <rFont val="微软雅黑"/>
        <family val="2"/>
        <charset val="134"/>
      </rPr>
      <t>凝神排行榜（开服第7天/</t>
    </r>
    <r>
      <rPr>
        <b/>
        <sz val="9"/>
        <color rgb="FF00B0F0"/>
        <rFont val="微软雅黑"/>
        <family val="2"/>
        <charset val="134"/>
      </rPr>
      <t>新服</t>
    </r>
    <r>
      <rPr>
        <b/>
        <sz val="9"/>
        <color theme="0"/>
        <rFont val="微软雅黑"/>
        <family val="2"/>
        <charset val="134"/>
      </rPr>
      <t>）</t>
    </r>
  </si>
  <si>
    <r>
      <rPr>
        <b/>
        <sz val="9"/>
        <color rgb="FFFF0000"/>
        <rFont val="微软雅黑"/>
        <family val="2"/>
        <charset val="134"/>
      </rPr>
      <t>限时累充/限时豪礼（开服第2天</t>
    </r>
    <r>
      <rPr>
        <b/>
        <sz val="9"/>
        <color theme="0"/>
        <rFont val="微软雅黑"/>
        <family val="2"/>
        <charset val="134"/>
      </rPr>
      <t>）</t>
    </r>
  </si>
  <si>
    <r>
      <rPr>
        <b/>
        <sz val="9"/>
        <color rgb="FFFF0000"/>
        <rFont val="微软雅黑"/>
        <family val="2"/>
        <charset val="134"/>
      </rPr>
      <t>限时累充/限时豪礼（开服第3天</t>
    </r>
    <r>
      <rPr>
        <b/>
        <sz val="9"/>
        <color theme="0"/>
        <rFont val="微软雅黑"/>
        <family val="2"/>
        <charset val="134"/>
      </rPr>
      <t>）</t>
    </r>
  </si>
  <si>
    <t>活跃盛宴</t>
  </si>
  <si>
    <r>
      <rPr>
        <b/>
        <sz val="9"/>
        <color rgb="FFFF0000"/>
        <rFont val="微软雅黑"/>
        <family val="2"/>
        <charset val="134"/>
      </rPr>
      <t>限时累充/限时豪礼（开服第4天</t>
    </r>
    <r>
      <rPr>
        <b/>
        <sz val="9"/>
        <color theme="0"/>
        <rFont val="微软雅黑"/>
        <family val="2"/>
        <charset val="134"/>
      </rPr>
      <t>）</t>
    </r>
  </si>
  <si>
    <t>积分</t>
  </si>
  <si>
    <t>=</t>
  </si>
  <si>
    <t>积分获取（4.22，4.24）</t>
  </si>
  <si>
    <t>积分兑换</t>
  </si>
  <si>
    <t>类型</t>
  </si>
  <si>
    <t>要求</t>
  </si>
  <si>
    <t>道具数量</t>
  </si>
  <si>
    <t>道具价值</t>
  </si>
  <si>
    <t>兑换次数</t>
  </si>
  <si>
    <t>送花次数[#11]</t>
  </si>
  <si>
    <r>
      <rPr>
        <b/>
        <sz val="9"/>
        <color rgb="FFFF0000"/>
        <rFont val="微软雅黑"/>
        <family val="2"/>
        <charset val="134"/>
      </rPr>
      <t>限时累充/限时豪礼（开服第5天</t>
    </r>
    <r>
      <rPr>
        <b/>
        <sz val="9"/>
        <color theme="0"/>
        <rFont val="微软雅黑"/>
        <family val="2"/>
        <charset val="134"/>
      </rPr>
      <t>）</t>
    </r>
  </si>
  <si>
    <t>暗器经验[#1]</t>
  </si>
  <si>
    <t>击杀怪物[#2]</t>
  </si>
  <si>
    <r>
      <rPr>
        <b/>
        <sz val="9"/>
        <color rgb="FFFF0000"/>
        <rFont val="微软雅黑"/>
        <family val="2"/>
        <charset val="134"/>
      </rPr>
      <t>限时累充/限时豪礼（开服第6天</t>
    </r>
    <r>
      <rPr>
        <b/>
        <sz val="9"/>
        <color theme="0"/>
        <rFont val="微软雅黑"/>
        <family val="2"/>
        <charset val="134"/>
      </rPr>
      <t>）</t>
    </r>
  </si>
  <si>
    <t>护送红镖车次数[#3]</t>
  </si>
  <si>
    <t>宠物喂养次数[#5]</t>
  </si>
  <si>
    <t>VIP副本次数[#6]</t>
  </si>
  <si>
    <r>
      <rPr>
        <b/>
        <sz val="9"/>
        <color rgb="FFFF0000"/>
        <rFont val="微软雅黑"/>
        <family val="2"/>
        <charset val="134"/>
      </rPr>
      <t>限时累充/限时豪礼（开服第7天</t>
    </r>
    <r>
      <rPr>
        <b/>
        <sz val="9"/>
        <color theme="0"/>
        <rFont val="微软雅黑"/>
        <family val="2"/>
        <charset val="134"/>
      </rPr>
      <t>）</t>
    </r>
  </si>
  <si>
    <t>绑元购买道具数量[#7]</t>
  </si>
  <si>
    <t>充值元宝[#9]</t>
  </si>
  <si>
    <r>
      <rPr>
        <b/>
        <sz val="9"/>
        <color theme="0"/>
        <rFont val="微软雅黑"/>
        <family val="2"/>
        <charset val="134"/>
      </rPr>
      <t>月卡（4.21/</t>
    </r>
    <r>
      <rPr>
        <b/>
        <sz val="9"/>
        <color theme="9" tint="-0.249977111117893"/>
        <rFont val="微软雅黑"/>
        <family val="2"/>
        <charset val="134"/>
      </rPr>
      <t>老服</t>
    </r>
    <r>
      <rPr>
        <b/>
        <sz val="9"/>
        <color theme="0"/>
        <rFont val="微软雅黑"/>
        <family val="2"/>
        <charset val="134"/>
      </rPr>
      <t>）</t>
    </r>
  </si>
  <si>
    <t>模块</t>
  </si>
  <si>
    <t>定位</t>
  </si>
  <si>
    <t>活动日期</t>
  </si>
  <si>
    <t>三天累计登录（4.29-5.1）</t>
  </si>
  <si>
    <t>累计充值（4.29-5.1）（5k）</t>
  </si>
  <si>
    <t>五一期间三天累计登陆奖励</t>
  </si>
  <si>
    <t>免费送出低档次的称号</t>
  </si>
  <si>
    <t>中小R+活跃</t>
  </si>
  <si>
    <t>五一期间三天累充5k</t>
  </si>
  <si>
    <t>送出高档次称号，可在200-300rmb充值档次送出改名卡</t>
  </si>
  <si>
    <t>中大R</t>
  </si>
  <si>
    <t>持续三天的超值乐购，渗透低、中、高三种档次</t>
  </si>
  <si>
    <t>活跃盛宴（4.29,4.30,5.1）</t>
  </si>
  <si>
    <t>超值乐购（4.29-5.1）</t>
  </si>
  <si>
    <t>积分获取</t>
  </si>
  <si>
    <t>限时累充/限时豪礼（4.28）</t>
  </si>
  <si>
    <t>充值排行榜（4.28-4.30）</t>
  </si>
  <si>
    <t>上榜阈值</t>
  </si>
  <si>
    <t>3-5</t>
  </si>
  <si>
    <t>三天累计登录</t>
  </si>
  <si>
    <t>五天累计登录</t>
  </si>
  <si>
    <t>七天累计登录</t>
  </si>
  <si>
    <r>
      <rPr>
        <b/>
        <sz val="9"/>
        <color theme="0"/>
        <rFont val="微软雅黑"/>
        <family val="2"/>
        <charset val="134"/>
      </rPr>
      <t>充值排行榜（开服第1天/</t>
    </r>
    <r>
      <rPr>
        <b/>
        <sz val="9"/>
        <color rgb="FF00B0F0"/>
        <rFont val="微软雅黑"/>
        <family val="2"/>
        <charset val="134"/>
      </rPr>
      <t>新服</t>
    </r>
    <r>
      <rPr>
        <b/>
        <sz val="9"/>
        <color theme="0"/>
        <rFont val="微软雅黑"/>
        <family val="2"/>
        <charset val="134"/>
      </rPr>
      <t>）</t>
    </r>
  </si>
  <si>
    <r>
      <rPr>
        <b/>
        <sz val="9"/>
        <color theme="0"/>
        <rFont val="微软雅黑"/>
        <family val="2"/>
        <charset val="134"/>
      </rPr>
      <t>充值排行榜（开服第2天/</t>
    </r>
    <r>
      <rPr>
        <b/>
        <sz val="9"/>
        <color rgb="FF00B0F0"/>
        <rFont val="微软雅黑"/>
        <family val="2"/>
        <charset val="134"/>
      </rPr>
      <t>新服</t>
    </r>
    <r>
      <rPr>
        <b/>
        <sz val="9"/>
        <color theme="0"/>
        <rFont val="微软雅黑"/>
        <family val="2"/>
        <charset val="134"/>
      </rPr>
      <t>）</t>
    </r>
  </si>
  <si>
    <t>连续多日充值</t>
  </si>
  <si>
    <r>
      <rPr>
        <b/>
        <sz val="9"/>
        <color theme="0"/>
        <rFont val="微软雅黑"/>
        <family val="2"/>
        <charset val="134"/>
      </rPr>
      <t>充值排行榜（开服第3天/</t>
    </r>
    <r>
      <rPr>
        <b/>
        <sz val="9"/>
        <color rgb="FF00B0F0"/>
        <rFont val="微软雅黑"/>
        <family val="2"/>
        <charset val="134"/>
      </rPr>
      <t>新服</t>
    </r>
    <r>
      <rPr>
        <b/>
        <sz val="9"/>
        <color theme="0"/>
        <rFont val="微软雅黑"/>
        <family val="2"/>
        <charset val="134"/>
      </rPr>
      <t>）</t>
    </r>
  </si>
  <si>
    <r>
      <rPr>
        <b/>
        <sz val="9"/>
        <color theme="0"/>
        <rFont val="微软雅黑"/>
        <family val="2"/>
        <charset val="134"/>
      </rPr>
      <t>充值排行榜（开服第4天/</t>
    </r>
    <r>
      <rPr>
        <b/>
        <sz val="9"/>
        <color rgb="FF00B0F0"/>
        <rFont val="微软雅黑"/>
        <family val="2"/>
        <charset val="134"/>
      </rPr>
      <t>新服</t>
    </r>
    <r>
      <rPr>
        <b/>
        <sz val="9"/>
        <color theme="0"/>
        <rFont val="微软雅黑"/>
        <family val="2"/>
        <charset val="134"/>
      </rPr>
      <t>）</t>
    </r>
  </si>
  <si>
    <r>
      <rPr>
        <b/>
        <sz val="9"/>
        <color theme="0"/>
        <rFont val="微软雅黑"/>
        <family val="2"/>
        <charset val="134"/>
      </rPr>
      <t>充值排行榜（开服第5天/</t>
    </r>
    <r>
      <rPr>
        <b/>
        <sz val="9"/>
        <color rgb="FF00B0F0"/>
        <rFont val="微软雅黑"/>
        <family val="2"/>
        <charset val="134"/>
      </rPr>
      <t>新服</t>
    </r>
    <r>
      <rPr>
        <b/>
        <sz val="9"/>
        <color theme="0"/>
        <rFont val="微软雅黑"/>
        <family val="2"/>
        <charset val="134"/>
      </rPr>
      <t>）</t>
    </r>
  </si>
  <si>
    <t>限时累充/限时豪礼</t>
  </si>
  <si>
    <r>
      <rPr>
        <b/>
        <sz val="9"/>
        <color theme="0"/>
        <rFont val="微软雅黑"/>
        <family val="2"/>
        <charset val="134"/>
      </rPr>
      <t>充值排行榜（开服第6天/</t>
    </r>
    <r>
      <rPr>
        <b/>
        <sz val="9"/>
        <color rgb="FF00B0F0"/>
        <rFont val="微软雅黑"/>
        <family val="2"/>
        <charset val="134"/>
      </rPr>
      <t>新服</t>
    </r>
    <r>
      <rPr>
        <b/>
        <sz val="9"/>
        <color theme="0"/>
        <rFont val="微软雅黑"/>
        <family val="2"/>
        <charset val="134"/>
      </rPr>
      <t>）</t>
    </r>
  </si>
  <si>
    <r>
      <rPr>
        <b/>
        <sz val="9"/>
        <color theme="0"/>
        <rFont val="微软雅黑"/>
        <family val="2"/>
        <charset val="134"/>
      </rPr>
      <t>充值排行榜（开服第7天/</t>
    </r>
    <r>
      <rPr>
        <b/>
        <sz val="9"/>
        <color rgb="FF00B0F0"/>
        <rFont val="微软雅黑"/>
        <family val="2"/>
        <charset val="134"/>
      </rPr>
      <t>新服</t>
    </r>
    <r>
      <rPr>
        <b/>
        <sz val="9"/>
        <color theme="0"/>
        <rFont val="微软雅黑"/>
        <family val="2"/>
        <charset val="134"/>
      </rPr>
      <t>）</t>
    </r>
  </si>
  <si>
    <t>月卡</t>
  </si>
  <si>
    <t>大富翁（秘境探宝）</t>
  </si>
  <si>
    <t>大乐透</t>
  </si>
  <si>
    <t>开奖时间</t>
  </si>
  <si>
    <t>门票道具</t>
  </si>
  <si>
    <t>门票价值</t>
  </si>
  <si>
    <t>门票折扣</t>
  </si>
  <si>
    <t>门票价格</t>
  </si>
  <si>
    <t>全服限量</t>
  </si>
  <si>
    <t>保底值</t>
  </si>
  <si>
    <t>保底价值</t>
  </si>
  <si>
    <t>保底人数</t>
  </si>
  <si>
    <t>大奖道具</t>
  </si>
  <si>
    <t>大奖数量</t>
  </si>
  <si>
    <t>大奖价值</t>
  </si>
  <si>
    <t>最高返比</t>
  </si>
  <si>
    <t>最低返比</t>
  </si>
  <si>
    <t>全民</t>
  </si>
  <si>
    <t>狂欢</t>
  </si>
  <si>
    <t>巅峰</t>
  </si>
  <si>
    <t>天降红包</t>
  </si>
  <si>
    <t>轻功冲榜</t>
  </si>
  <si>
    <t>发型冲榜</t>
  </si>
  <si>
    <t>挂件冲榜</t>
  </si>
  <si>
    <t>奇门冲榜</t>
  </si>
  <si>
    <t>凝神冲榜</t>
  </si>
  <si>
    <t>每日充值</t>
  </si>
  <si>
    <t>中小R</t>
  </si>
  <si>
    <t>中R</t>
  </si>
  <si>
    <t>领取期20天</t>
  </si>
  <si>
    <t>物品</t>
  </si>
  <si>
    <t>次数</t>
    <phoneticPr fontId="29" type="noConversion"/>
  </si>
  <si>
    <t>青金铭石</t>
    <phoneticPr fontId="29" type="noConversion"/>
  </si>
  <si>
    <t>七级宝石宝箱</t>
    <phoneticPr fontId="29" type="noConversion"/>
  </si>
  <si>
    <t>七级宝石宝箱</t>
    <phoneticPr fontId="29" type="noConversion"/>
  </si>
  <si>
    <t>青金铭石消耗排行榜</t>
    <phoneticPr fontId="29" type="noConversion"/>
  </si>
  <si>
    <t>折扣特卖</t>
    <phoneticPr fontId="29" type="noConversion"/>
  </si>
  <si>
    <t xml:space="preserve">                 开服天数
活动类型</t>
    <phoneticPr fontId="29" type="noConversion"/>
  </si>
  <si>
    <t>第N天</t>
    <phoneticPr fontId="29" type="noConversion"/>
  </si>
  <si>
    <t>第N+1天</t>
    <phoneticPr fontId="29" type="noConversion"/>
  </si>
  <si>
    <t>第N+2天</t>
    <phoneticPr fontId="29" type="noConversion"/>
  </si>
  <si>
    <t>第N+3天</t>
  </si>
  <si>
    <t>第N+4天</t>
  </si>
  <si>
    <t>第N+5天</t>
  </si>
  <si>
    <t>第N+6天</t>
  </si>
  <si>
    <t>第N+7天</t>
  </si>
  <si>
    <t>第N+8天</t>
  </si>
  <si>
    <t>第N+9天</t>
  </si>
  <si>
    <t>第N+10天</t>
  </si>
  <si>
    <t>第N+11天</t>
  </si>
  <si>
    <t>第N+12天</t>
  </si>
  <si>
    <t>第N+13天</t>
  </si>
  <si>
    <t>基础活动</t>
    <phoneticPr fontId="29" type="noConversion"/>
  </si>
  <si>
    <t>轮循目标</t>
    <phoneticPr fontId="29" type="noConversion"/>
  </si>
  <si>
    <t>披风</t>
    <phoneticPr fontId="29" type="noConversion"/>
  </si>
  <si>
    <t>时装</t>
    <phoneticPr fontId="29" type="noConversion"/>
  </si>
  <si>
    <t>轻功</t>
    <phoneticPr fontId="29" type="noConversion"/>
  </si>
  <si>
    <t>发型</t>
    <phoneticPr fontId="29" type="noConversion"/>
  </si>
  <si>
    <t>挂件</t>
    <phoneticPr fontId="29" type="noConversion"/>
  </si>
  <si>
    <t>奇门</t>
    <phoneticPr fontId="29" type="noConversion"/>
  </si>
  <si>
    <t>凝神</t>
    <phoneticPr fontId="29" type="noConversion"/>
  </si>
  <si>
    <t>注：不同步新服，七天之后的服开启</t>
    <phoneticPr fontId="29" type="noConversion"/>
  </si>
  <si>
    <t>每日充值</t>
    <phoneticPr fontId="29" type="noConversion"/>
  </si>
  <si>
    <t>每日3k</t>
    <phoneticPr fontId="29" type="noConversion"/>
  </si>
  <si>
    <t>每日3k</t>
  </si>
  <si>
    <t>中大R</t>
    <phoneticPr fontId="29" type="noConversion"/>
  </si>
  <si>
    <t>节点活动</t>
    <phoneticPr fontId="29" type="noConversion"/>
  </si>
  <si>
    <t>活动组合</t>
    <phoneticPr fontId="29" type="noConversion"/>
  </si>
  <si>
    <t>节点活动组合1</t>
    <phoneticPr fontId="29" type="noConversion"/>
  </si>
  <si>
    <t>节点活动组合2</t>
    <phoneticPr fontId="29" type="noConversion"/>
  </si>
  <si>
    <t>节日活动组合3</t>
    <phoneticPr fontId="29" type="noConversion"/>
  </si>
  <si>
    <t>节日活动组合4</t>
    <phoneticPr fontId="29" type="noConversion"/>
  </si>
  <si>
    <t>1、老服活动整体思路</t>
    <phoneticPr fontId="29" type="noConversion"/>
  </si>
  <si>
    <t>1）基础活动每天都存在，主要围绕每天1条的进阶活动，每天3kRMB的充值活动也主要投放对应进阶线的，折扣特卖同理；</t>
    <phoneticPr fontId="29" type="noConversion"/>
  </si>
  <si>
    <t>2）节点活动：以周、双周为循环，每周2次左右叠加额外的节点活动组合，这两次叠加也是每周的付费峰值拉起；</t>
    <phoneticPr fontId="29" type="noConversion"/>
  </si>
  <si>
    <t>3）节点活动组合定义：有单独的活动入口图标，围绕1个现实节日或游戏核心养成为主题，多种多样活动叠加；</t>
    <phoneticPr fontId="29" type="noConversion"/>
  </si>
  <si>
    <t>4）活动力度：节点活动的数量和频率可以逐步增加，先可以考虑1周1次，然后过渡到1周2次，1周1次时单周第2次高点直接在精彩活动入口内叠加活动即可。</t>
    <phoneticPr fontId="29" type="noConversion"/>
  </si>
  <si>
    <t>2、节点活动主题</t>
    <phoneticPr fontId="29" type="noConversion"/>
  </si>
  <si>
    <t>1）血炼盛宴：以1把或多把兵器血炼材料为主体，血炼石+部分信物充值投放，部分血炼信物从绑定元宝兑换（能绑定元宝兑换的为非顶级兵器），频率建议为1个月2次左右；</t>
    <phoneticPr fontId="29" type="noConversion"/>
  </si>
  <si>
    <t>2）强化节：以装备强化为主体，搭配强化石消耗返还、强化冲榜，强化节效果有限，频率建议为1个月1次左右；</t>
    <phoneticPr fontId="29" type="noConversion"/>
  </si>
  <si>
    <t>3）坐骑/宠物节：以坐骑/宠物喂养/进阶为主题，搭配道具消耗返还、消耗冲榜，频率建议为1个月2次左右；</t>
    <phoneticPr fontId="29" type="noConversion"/>
  </si>
  <si>
    <t>4）现实节日：以现实节日为主题，新制作烘托节日氛围的入口图标，搭配充值排行、大转盘等活动；</t>
    <phoneticPr fontId="29" type="noConversion"/>
  </si>
  <si>
    <t>5）剑侠庆典：自定义节日，可交错在编号1~4间，搭配充值排行、大转盘、连续多天累充等活动，频率建议为1个月2次左右；</t>
    <phoneticPr fontId="29" type="noConversion"/>
  </si>
  <si>
    <t>3、节点活动活动组合参考：连续的节点活动类型尽量有差异化，使用不同形式的活动来组合</t>
    <phoneticPr fontId="29" type="noConversion"/>
  </si>
  <si>
    <t>1）充值活动-ARPPU</t>
    <phoneticPr fontId="29" type="noConversion"/>
  </si>
  <si>
    <t>常规累充</t>
    <phoneticPr fontId="29" type="noConversion"/>
  </si>
  <si>
    <t>可循环领取的累充</t>
    <phoneticPr fontId="29" type="noConversion"/>
  </si>
  <si>
    <t>连续多天累充</t>
    <phoneticPr fontId="29" type="noConversion"/>
  </si>
  <si>
    <t>单独入口累充</t>
    <phoneticPr fontId="29" type="noConversion"/>
  </si>
  <si>
    <t>常规累充送限时兑换卡+限时兑换卡兑换活动</t>
    <phoneticPr fontId="29" type="noConversion"/>
  </si>
  <si>
    <t>充值月卡</t>
    <phoneticPr fontId="29" type="noConversion"/>
  </si>
  <si>
    <t>2）充值活动-付费率</t>
    <phoneticPr fontId="29" type="noConversion"/>
  </si>
  <si>
    <t>秘境探宝</t>
    <phoneticPr fontId="29" type="noConversion"/>
  </si>
  <si>
    <t>3）拉榜类活动</t>
    <phoneticPr fontId="29" type="noConversion"/>
  </si>
  <si>
    <t>充值排行</t>
    <phoneticPr fontId="29" type="noConversion"/>
  </si>
  <si>
    <t>元宝消耗排行</t>
    <phoneticPr fontId="29" type="noConversion"/>
  </si>
  <si>
    <t>道具消耗排行</t>
    <phoneticPr fontId="29" type="noConversion"/>
  </si>
  <si>
    <t>4）消费类活动</t>
    <phoneticPr fontId="29" type="noConversion"/>
  </si>
  <si>
    <t>超值乐购</t>
    <phoneticPr fontId="29" type="noConversion"/>
  </si>
  <si>
    <t>累计消费</t>
    <phoneticPr fontId="29" type="noConversion"/>
  </si>
  <si>
    <t>大转盘</t>
    <phoneticPr fontId="29" type="noConversion"/>
  </si>
  <si>
    <t>5）功能类活动</t>
    <phoneticPr fontId="29" type="noConversion"/>
  </si>
  <si>
    <t>道具消耗返还（强化石、喂养丹等）</t>
    <phoneticPr fontId="29" type="noConversion"/>
  </si>
  <si>
    <t>兑换活动</t>
    <phoneticPr fontId="29" type="noConversion"/>
  </si>
  <si>
    <t>活跃盛宴</t>
    <phoneticPr fontId="29" type="noConversion"/>
  </si>
  <si>
    <t>4、参考示例：</t>
    <phoneticPr fontId="29" type="noConversion"/>
  </si>
  <si>
    <t>以坐骑狂欢为例，可包含如下活动</t>
    <phoneticPr fontId="29" type="noConversion"/>
  </si>
  <si>
    <t>编号</t>
    <phoneticPr fontId="29" type="noConversion"/>
  </si>
  <si>
    <t>定位</t>
    <phoneticPr fontId="29" type="noConversion"/>
  </si>
  <si>
    <t>名称</t>
    <phoneticPr fontId="29" type="noConversion"/>
  </si>
  <si>
    <t>充值</t>
    <phoneticPr fontId="29" type="noConversion"/>
  </si>
  <si>
    <t>2天累充活动：形式可以多样</t>
    <phoneticPr fontId="29" type="noConversion"/>
  </si>
  <si>
    <t>消耗</t>
    <phoneticPr fontId="29" type="noConversion"/>
  </si>
  <si>
    <t>折扣特卖：折扣出售坐骑培养道具</t>
    <phoneticPr fontId="29" type="noConversion"/>
  </si>
  <si>
    <t>消耗返还：消耗N个培养道具返还培养道具</t>
    <phoneticPr fontId="29" type="noConversion"/>
  </si>
  <si>
    <t>拉榜</t>
    <phoneticPr fontId="29" type="noConversion"/>
  </si>
  <si>
    <t>拉榜排行：道具消耗排行或充值排行都可以</t>
    <phoneticPr fontId="29" type="noConversion"/>
  </si>
  <si>
    <t>以血炼盛宴为例，可包含如下活动</t>
    <phoneticPr fontId="29" type="noConversion"/>
  </si>
  <si>
    <t>2天累充活动：形式可以多样，前1000rmb档次可赠送部分信物，前2000rmb档次可赠送血炼石</t>
    <phoneticPr fontId="29" type="noConversion"/>
  </si>
  <si>
    <t>兑换</t>
    <phoneticPr fontId="29" type="noConversion"/>
  </si>
  <si>
    <t>兑换：绑定元宝限量兑换指定信物、元宝兑换绑定元宝</t>
    <phoneticPr fontId="29" type="noConversion"/>
  </si>
  <si>
    <t>功能</t>
    <phoneticPr fontId="29" type="noConversion"/>
  </si>
  <si>
    <t>活跃盛宴：活跃+充值，可提供部分兵器碎片的加速或容错兑换</t>
    <phoneticPr fontId="29" type="noConversion"/>
  </si>
  <si>
    <t>血炼消耗</t>
    <phoneticPr fontId="29" type="noConversion"/>
  </si>
  <si>
    <t>太极</t>
    <phoneticPr fontId="29" type="noConversion"/>
  </si>
  <si>
    <t>凤羽</t>
    <phoneticPr fontId="29" type="noConversion"/>
  </si>
  <si>
    <t>何幸</t>
    <phoneticPr fontId="29" type="noConversion"/>
  </si>
  <si>
    <t>青玉</t>
    <phoneticPr fontId="29" type="noConversion"/>
  </si>
  <si>
    <t>玄冰</t>
    <phoneticPr fontId="29" type="noConversion"/>
  </si>
  <si>
    <t>画影</t>
    <phoneticPr fontId="29" type="noConversion"/>
  </si>
  <si>
    <t>天风霄灵</t>
    <phoneticPr fontId="29" type="noConversion"/>
  </si>
  <si>
    <t>碧月青弘</t>
    <phoneticPr fontId="29" type="noConversion"/>
  </si>
  <si>
    <t>血影妖刀</t>
    <phoneticPr fontId="29" type="noConversion"/>
  </si>
  <si>
    <t>玄铁精</t>
    <phoneticPr fontId="29" type="noConversion"/>
  </si>
  <si>
    <t>天陨石</t>
    <phoneticPr fontId="29" type="noConversion"/>
  </si>
  <si>
    <t>血炼石</t>
    <phoneticPr fontId="29" type="noConversion"/>
  </si>
  <si>
    <t>进阶大礼包</t>
    <phoneticPr fontId="29" type="noConversion"/>
  </si>
  <si>
    <t>技能书随机包</t>
    <phoneticPr fontId="29" type="noConversion"/>
  </si>
  <si>
    <t>精铁石</t>
    <phoneticPr fontId="29" type="noConversion"/>
  </si>
  <si>
    <t>金刚石</t>
    <phoneticPr fontId="29" type="noConversion"/>
  </si>
  <si>
    <t>玄冥冰焰</t>
    <phoneticPr fontId="29" type="noConversion"/>
  </si>
  <si>
    <t>邪灵血咒</t>
    <phoneticPr fontId="29" type="noConversion"/>
  </si>
  <si>
    <t>星辉银</t>
    <phoneticPr fontId="29" type="noConversion"/>
  </si>
  <si>
    <t>天影碎片</t>
    <phoneticPr fontId="29" type="noConversion"/>
  </si>
  <si>
    <t>玄玉石</t>
    <phoneticPr fontId="29" type="noConversion"/>
  </si>
  <si>
    <t>炼星石</t>
    <phoneticPr fontId="29" type="noConversion"/>
  </si>
  <si>
    <t>雷音木</t>
    <phoneticPr fontId="29" type="noConversion"/>
  </si>
  <si>
    <t>冰魄石</t>
    <phoneticPr fontId="29" type="noConversion"/>
  </si>
  <si>
    <t>星陨碎片</t>
    <phoneticPr fontId="29" type="noConversion"/>
  </si>
  <si>
    <t>龙炎星砂</t>
    <phoneticPr fontId="29" type="noConversion"/>
  </si>
  <si>
    <t>莽牛筋</t>
    <phoneticPr fontId="29" type="noConversion"/>
  </si>
  <si>
    <t>九黎血石</t>
    <phoneticPr fontId="29" type="noConversion"/>
  </si>
  <si>
    <t>血炼石</t>
    <phoneticPr fontId="29" type="noConversion"/>
  </si>
  <si>
    <t>进阶大礼包</t>
    <phoneticPr fontId="29" type="noConversion"/>
  </si>
  <si>
    <t>技能书随机包</t>
    <phoneticPr fontId="29" type="noConversion"/>
  </si>
  <si>
    <t>玄玉精</t>
    <phoneticPr fontId="29" type="noConversion"/>
  </si>
  <si>
    <t>炼狱石</t>
    <phoneticPr fontId="29" type="noConversion"/>
  </si>
  <si>
    <t>青玉髓</t>
    <phoneticPr fontId="29" type="noConversion"/>
  </si>
  <si>
    <t>玄冰晶</t>
    <phoneticPr fontId="29" type="noConversion"/>
  </si>
  <si>
    <t>戾血寒玉</t>
    <phoneticPr fontId="29" type="noConversion"/>
  </si>
  <si>
    <t>冰血玄玉</t>
    <phoneticPr fontId="29" type="noConversion"/>
  </si>
  <si>
    <t>碧海沉银</t>
    <phoneticPr fontId="29" type="noConversion"/>
  </si>
  <si>
    <t>泣血琉金</t>
    <phoneticPr fontId="29" type="noConversion"/>
  </si>
  <si>
    <t>血炼石</t>
    <phoneticPr fontId="29" type="noConversion"/>
  </si>
  <si>
    <t>进阶大礼包</t>
    <phoneticPr fontId="29" type="noConversion"/>
  </si>
  <si>
    <t>技能书随机包</t>
    <phoneticPr fontId="29" type="noConversion"/>
  </si>
  <si>
    <t>产出途径</t>
    <phoneticPr fontId="29" type="noConversion"/>
  </si>
  <si>
    <t>紫陨商店/决战昆仑</t>
    <phoneticPr fontId="29" type="noConversion"/>
  </si>
  <si>
    <t>五级宝石宝箱</t>
    <phoneticPr fontId="29" type="noConversion"/>
  </si>
  <si>
    <t>乾坤图录</t>
    <phoneticPr fontId="29" type="noConversion"/>
  </si>
  <si>
    <t>六级宝石宝箱</t>
    <phoneticPr fontId="29" type="noConversion"/>
  </si>
  <si>
    <t>真气</t>
    <phoneticPr fontId="29" type="noConversion"/>
  </si>
  <si>
    <t>注：有新服活动的不开启，开服七天之后的服开启</t>
    <phoneticPr fontId="29" type="noConversion"/>
  </si>
  <si>
    <t>650为一把兵器血炼满消耗</t>
    <phoneticPr fontId="29" type="noConversion"/>
  </si>
  <si>
    <t>青玉血炼材料</t>
    <phoneticPr fontId="29" type="noConversion"/>
  </si>
  <si>
    <t>序号</t>
    <phoneticPr fontId="29" type="noConversion"/>
  </si>
  <si>
    <t>消耗材料1</t>
    <phoneticPr fontId="29" type="noConversion"/>
  </si>
  <si>
    <t>消耗材料2</t>
    <phoneticPr fontId="29" type="noConversion"/>
  </si>
  <si>
    <t>消耗材料3</t>
    <phoneticPr fontId="29" type="noConversion"/>
  </si>
  <si>
    <t>消耗材料4</t>
    <phoneticPr fontId="29" type="noConversion"/>
  </si>
  <si>
    <t>兑换材料</t>
    <phoneticPr fontId="29" type="noConversion"/>
  </si>
  <si>
    <t>兑换数量</t>
    <phoneticPr fontId="29" type="noConversion"/>
  </si>
  <si>
    <t>材料价值/元宝</t>
    <phoneticPr fontId="29" type="noConversion"/>
  </si>
  <si>
    <t>兑换价值/元宝</t>
    <phoneticPr fontId="29" type="noConversion"/>
  </si>
  <si>
    <t>返比</t>
    <phoneticPr fontId="29" type="noConversion"/>
  </si>
  <si>
    <t>兑换次数</t>
    <phoneticPr fontId="29" type="noConversion"/>
  </si>
  <si>
    <t>元宝</t>
    <phoneticPr fontId="29" type="noConversion"/>
  </si>
  <si>
    <t>绑定元宝</t>
    <phoneticPr fontId="29" type="noConversion"/>
  </si>
  <si>
    <t>凝血石</t>
    <phoneticPr fontId="29" type="noConversion"/>
  </si>
  <si>
    <t>乌金石</t>
    <phoneticPr fontId="29" type="noConversion"/>
  </si>
  <si>
    <t>注：所有兵器血炼兑换第一轮都是直接绑元兑换（一种兵器的血炼道具即可支持一期活动），所有兵器血炼都放过一轮之后可以同时投放不止一种兵器血炼的材料，且需要极品兑换卡兑换，由于玩家进度不同，给玩家提供更多的选择空间。</t>
    <phoneticPr fontId="29" type="noConversion"/>
  </si>
  <si>
    <t>还魂丹</t>
    <phoneticPr fontId="29" type="noConversion"/>
  </si>
  <si>
    <t>乘风丝绒</t>
    <phoneticPr fontId="29" type="noConversion"/>
  </si>
  <si>
    <t>披风技能书</t>
    <phoneticPr fontId="29" type="noConversion"/>
  </si>
  <si>
    <t>青玉碎片</t>
    <phoneticPr fontId="29" type="noConversion"/>
  </si>
  <si>
    <t>乘风羽</t>
    <phoneticPr fontId="29" type="noConversion"/>
  </si>
  <si>
    <t>累计充值（2天）</t>
    <phoneticPr fontId="29" type="noConversion"/>
  </si>
  <si>
    <t>青金铭石</t>
    <phoneticPr fontId="29" type="noConversion"/>
  </si>
  <si>
    <t>戊土石</t>
    <phoneticPr fontId="29" type="noConversion"/>
  </si>
  <si>
    <t>饲骑丹</t>
    <phoneticPr fontId="29" type="noConversion"/>
  </si>
  <si>
    <t>青金铭石</t>
    <phoneticPr fontId="29" type="noConversion"/>
  </si>
  <si>
    <t>甲木石</t>
    <phoneticPr fontId="29" type="noConversion"/>
  </si>
  <si>
    <t>菩提丹</t>
    <phoneticPr fontId="29" type="noConversion"/>
  </si>
  <si>
    <t>庚金石</t>
    <phoneticPr fontId="29" type="noConversion"/>
  </si>
  <si>
    <t>戊土石</t>
    <phoneticPr fontId="29" type="noConversion"/>
  </si>
  <si>
    <t>真气</t>
    <phoneticPr fontId="29" type="noConversion"/>
  </si>
  <si>
    <t>七级宝石宝箱</t>
    <phoneticPr fontId="29" type="noConversion"/>
  </si>
  <si>
    <t>玄金铭石</t>
    <phoneticPr fontId="29" type="noConversion"/>
  </si>
  <si>
    <t>-</t>
    <phoneticPr fontId="29" type="noConversion"/>
  </si>
  <si>
    <t>折扣特卖（2天）</t>
    <phoneticPr fontId="29" type="noConversion"/>
  </si>
  <si>
    <t>次数</t>
    <phoneticPr fontId="29" type="noConversion"/>
  </si>
  <si>
    <t>青金铭石</t>
    <phoneticPr fontId="29" type="noConversion"/>
  </si>
  <si>
    <t>消耗返还（2天）</t>
    <phoneticPr fontId="29" type="noConversion"/>
  </si>
  <si>
    <t>消耗数量</t>
    <phoneticPr fontId="29" type="noConversion"/>
  </si>
  <si>
    <t>辅助列</t>
    <phoneticPr fontId="29" type="noConversion"/>
  </si>
  <si>
    <t>返还数量</t>
    <phoneticPr fontId="29" type="noConversion"/>
  </si>
  <si>
    <t>玄金铭石</t>
    <phoneticPr fontId="29" type="noConversion"/>
  </si>
  <si>
    <t>累计充值（5.5-5.6）</t>
    <phoneticPr fontId="29" type="noConversion"/>
  </si>
  <si>
    <t>兑换（5.5-5.6）</t>
    <phoneticPr fontId="29" type="noConversion"/>
  </si>
  <si>
    <t>活跃盛宴（5.5）</t>
    <phoneticPr fontId="29" type="noConversion"/>
  </si>
  <si>
    <t>道具兑换（兑换消耗的强化石计入强化石消耗活动中）（2天）</t>
    <phoneticPr fontId="29" type="noConversion"/>
  </si>
  <si>
    <t>充值元宝</t>
    <phoneticPr fontId="29" type="noConversion"/>
  </si>
  <si>
    <t>奖励1</t>
    <phoneticPr fontId="29" type="noConversion"/>
  </si>
  <si>
    <t>数量1</t>
    <phoneticPr fontId="29" type="noConversion"/>
  </si>
  <si>
    <t>奖励2</t>
    <phoneticPr fontId="29" type="noConversion"/>
  </si>
  <si>
    <t>数量2</t>
    <phoneticPr fontId="29" type="noConversion"/>
  </si>
  <si>
    <t>奖励3</t>
    <phoneticPr fontId="29" type="noConversion"/>
  </si>
  <si>
    <t>数量3</t>
    <phoneticPr fontId="29" type="noConversion"/>
  </si>
  <si>
    <t>奖励4</t>
    <phoneticPr fontId="29" type="noConversion"/>
  </si>
  <si>
    <t>数量4</t>
    <phoneticPr fontId="29" type="noConversion"/>
  </si>
  <si>
    <t>奖励5</t>
    <phoneticPr fontId="29" type="noConversion"/>
  </si>
  <si>
    <t>数量5</t>
    <phoneticPr fontId="29" type="noConversion"/>
  </si>
  <si>
    <t>循环次数</t>
    <phoneticPr fontId="29" type="noConversion"/>
  </si>
  <si>
    <t>饲骑丹</t>
    <phoneticPr fontId="29" type="noConversion"/>
  </si>
  <si>
    <t>庚金石</t>
    <phoneticPr fontId="29" type="noConversion"/>
  </si>
  <si>
    <t>-</t>
    <phoneticPr fontId="29" type="noConversion"/>
  </si>
  <si>
    <t>甲木石</t>
    <phoneticPr fontId="29" type="noConversion"/>
  </si>
  <si>
    <t>戊土石</t>
    <phoneticPr fontId="29" type="noConversion"/>
  </si>
  <si>
    <t>乾坤图录</t>
    <phoneticPr fontId="29" type="noConversion"/>
  </si>
  <si>
    <t>饲骑丹</t>
    <phoneticPr fontId="29" type="noConversion"/>
  </si>
  <si>
    <t>庚金石</t>
    <phoneticPr fontId="29" type="noConversion"/>
  </si>
  <si>
    <t>乾坤图录</t>
    <phoneticPr fontId="29" type="noConversion"/>
  </si>
  <si>
    <t>-</t>
    <phoneticPr fontId="29" type="noConversion"/>
  </si>
  <si>
    <t>千骑纹</t>
    <phoneticPr fontId="29" type="noConversion"/>
  </si>
  <si>
    <t>甲木石</t>
    <phoneticPr fontId="29" type="noConversion"/>
  </si>
  <si>
    <t>戊土石</t>
    <phoneticPr fontId="29" type="noConversion"/>
  </si>
  <si>
    <t>千骑灵纹</t>
    <phoneticPr fontId="29" type="noConversion"/>
  </si>
  <si>
    <t>碧月青弘碎片</t>
    <phoneticPr fontId="29" type="noConversion"/>
  </si>
  <si>
    <t>精魄丹</t>
    <phoneticPr fontId="29" type="noConversion"/>
  </si>
  <si>
    <t>育宠丹</t>
    <phoneticPr fontId="29" type="noConversion"/>
  </si>
  <si>
    <t>百兽纹</t>
    <phoneticPr fontId="29" type="noConversion"/>
  </si>
  <si>
    <t>涅槃秘典</t>
    <phoneticPr fontId="29" type="noConversion"/>
  </si>
  <si>
    <t>百兽灵纹</t>
    <phoneticPr fontId="29" type="noConversion"/>
  </si>
  <si>
    <t>2日累计充值（2天）</t>
    <phoneticPr fontId="29" type="noConversion"/>
  </si>
  <si>
    <t>折扣特卖（2天）</t>
    <phoneticPr fontId="29" type="noConversion"/>
  </si>
  <si>
    <t>-</t>
    <phoneticPr fontId="33" type="noConversion"/>
  </si>
  <si>
    <t>蜕凡丹</t>
    <phoneticPr fontId="29" type="noConversion"/>
  </si>
  <si>
    <t>-</t>
    <phoneticPr fontId="33" type="noConversion"/>
  </si>
  <si>
    <t>消耗返还</t>
    <phoneticPr fontId="29" type="noConversion"/>
  </si>
  <si>
    <t>通天塔排行（第1天）</t>
    <phoneticPr fontId="31" type="noConversion"/>
  </si>
  <si>
    <t>血战天策排行（第2天）</t>
    <phoneticPr fontId="31" type="noConversion"/>
  </si>
  <si>
    <t>全名冲级</t>
    <phoneticPr fontId="31" type="noConversion"/>
  </si>
  <si>
    <t>充值元宝</t>
    <phoneticPr fontId="29" type="noConversion"/>
  </si>
  <si>
    <t>奖励1</t>
    <phoneticPr fontId="29" type="noConversion"/>
  </si>
  <si>
    <t>数量1</t>
    <phoneticPr fontId="29" type="noConversion"/>
  </si>
  <si>
    <t>奖励2</t>
    <phoneticPr fontId="29" type="noConversion"/>
  </si>
  <si>
    <t>数量2</t>
    <phoneticPr fontId="29" type="noConversion"/>
  </si>
  <si>
    <t>奖励3</t>
    <phoneticPr fontId="29" type="noConversion"/>
  </si>
  <si>
    <t>数量3</t>
    <phoneticPr fontId="29" type="noConversion"/>
  </si>
  <si>
    <t>奖励4</t>
    <phoneticPr fontId="29" type="noConversion"/>
  </si>
  <si>
    <t>数量4</t>
    <phoneticPr fontId="29" type="noConversion"/>
  </si>
  <si>
    <t>奖励5</t>
    <phoneticPr fontId="29" type="noConversion"/>
  </si>
  <si>
    <t>数量5</t>
    <phoneticPr fontId="29" type="noConversion"/>
  </si>
  <si>
    <t>技能书随机包</t>
    <phoneticPr fontId="29" type="noConversion"/>
  </si>
  <si>
    <t>进阶大礼包</t>
    <phoneticPr fontId="29" type="noConversion"/>
  </si>
  <si>
    <t>青金铭石</t>
    <phoneticPr fontId="29" type="noConversion"/>
  </si>
  <si>
    <t>-</t>
    <phoneticPr fontId="29" type="noConversion"/>
  </si>
  <si>
    <t>二级宝石宝箱</t>
    <phoneticPr fontId="29" type="noConversion"/>
  </si>
  <si>
    <t>三级宝石宝箱</t>
    <phoneticPr fontId="29" type="noConversion"/>
  </si>
  <si>
    <t>乾坤图录</t>
    <phoneticPr fontId="29" type="noConversion"/>
  </si>
  <si>
    <t>四级宝石宝箱</t>
    <phoneticPr fontId="29" type="noConversion"/>
  </si>
  <si>
    <t>五级宝石宝箱</t>
    <phoneticPr fontId="29" type="noConversion"/>
  </si>
  <si>
    <t>真气</t>
    <phoneticPr fontId="29" type="noConversion"/>
  </si>
  <si>
    <t>六级宝石宝箱</t>
    <phoneticPr fontId="29" type="noConversion"/>
  </si>
  <si>
    <t>七级宝石宝箱</t>
    <phoneticPr fontId="29" type="noConversion"/>
  </si>
  <si>
    <t>一级宝石宝箱</t>
    <phoneticPr fontId="29" type="noConversion"/>
  </si>
  <si>
    <t>天数</t>
    <phoneticPr fontId="29" type="noConversion"/>
  </si>
  <si>
    <t>3倍经验卡</t>
    <phoneticPr fontId="29" type="noConversion"/>
  </si>
  <si>
    <t>秘籍抽奖卷</t>
    <phoneticPr fontId="29" type="noConversion"/>
  </si>
  <si>
    <t>绑定元宝</t>
    <phoneticPr fontId="29" type="noConversion"/>
  </si>
  <si>
    <t>3倍熟练度卡</t>
    <phoneticPr fontId="29" type="noConversion"/>
  </si>
  <si>
    <t>银两</t>
    <phoneticPr fontId="29" type="noConversion"/>
  </si>
  <si>
    <t>青玉碎片</t>
    <phoneticPr fontId="29" type="noConversion"/>
  </si>
  <si>
    <t>2日累计充值（2天）</t>
    <phoneticPr fontId="29" type="noConversion"/>
  </si>
  <si>
    <t>编号</t>
    <phoneticPr fontId="29" type="noConversion"/>
  </si>
  <si>
    <t>名次</t>
    <phoneticPr fontId="29" type="noConversion"/>
  </si>
  <si>
    <t>剑侠庆典</t>
    <phoneticPr fontId="31" type="noConversion"/>
  </si>
  <si>
    <t>隐元秘宝·炫彩流云</t>
    <phoneticPr fontId="31" type="noConversion"/>
  </si>
  <si>
    <t>隐元秘宝·炫彩流云碎片</t>
    <phoneticPr fontId="29" type="noConversion"/>
  </si>
  <si>
    <t>小狸碎片</t>
    <phoneticPr fontId="29" type="noConversion"/>
  </si>
  <si>
    <t>开服活动</t>
    <phoneticPr fontId="31" type="noConversion"/>
  </si>
  <si>
    <r>
      <t>3</t>
    </r>
    <r>
      <rPr>
        <sz val="9"/>
        <color theme="1"/>
        <rFont val="微软雅黑"/>
        <family val="2"/>
        <charset val="134"/>
      </rPr>
      <t>-7天进阶冲榜</t>
    </r>
    <phoneticPr fontId="31" type="noConversion"/>
  </si>
  <si>
    <t>剑侠庆典</t>
    <phoneticPr fontId="31" type="noConversion"/>
  </si>
  <si>
    <t>充值/消费排行榜</t>
    <phoneticPr fontId="31" type="noConversion"/>
  </si>
  <si>
    <t>幽冥魔豹</t>
    <phoneticPr fontId="31" type="noConversion"/>
  </si>
  <si>
    <t>冲榜</t>
    <phoneticPr fontId="29" type="noConversion"/>
  </si>
  <si>
    <t>战力排行</t>
    <phoneticPr fontId="29" type="noConversion"/>
  </si>
  <si>
    <t>首次帮派争霸战王帮</t>
    <phoneticPr fontId="29" type="noConversion"/>
  </si>
  <si>
    <t>每日累充3k</t>
    <phoneticPr fontId="29" type="noConversion"/>
  </si>
  <si>
    <t>新服7天连续充值活动</t>
    <phoneticPr fontId="29" type="noConversion"/>
  </si>
  <si>
    <t>200rmb单充</t>
    <phoneticPr fontId="29" type="noConversion"/>
  </si>
  <si>
    <t>消费</t>
    <phoneticPr fontId="29" type="noConversion"/>
  </si>
  <si>
    <t>强化基金（购买期）</t>
    <phoneticPr fontId="29" type="noConversion"/>
  </si>
  <si>
    <t>领取期20天</t>
    <phoneticPr fontId="29" type="noConversion"/>
  </si>
  <si>
    <t>宝石基金（购买期）</t>
    <phoneticPr fontId="29" type="noConversion"/>
  </si>
  <si>
    <t>美食基金（购买期）</t>
    <phoneticPr fontId="29" type="noConversion"/>
  </si>
  <si>
    <t>时装基金（购买期）</t>
    <phoneticPr fontId="29" type="noConversion"/>
  </si>
  <si>
    <t>元宝基金（购买期）</t>
    <phoneticPr fontId="29" type="noConversion"/>
  </si>
  <si>
    <t>坐骑基金（购买期）</t>
    <phoneticPr fontId="29" type="noConversion"/>
  </si>
  <si>
    <t>宠物基金（购买期）</t>
    <phoneticPr fontId="29" type="noConversion"/>
  </si>
  <si>
    <t>发型基金（购买期）</t>
    <phoneticPr fontId="29" type="noConversion"/>
  </si>
  <si>
    <t>活跃</t>
    <phoneticPr fontId="29" type="noConversion"/>
  </si>
  <si>
    <t>新服七天之后的活动处理</t>
    <phoneticPr fontId="29" type="noConversion"/>
  </si>
  <si>
    <t>1、单服只做到前7天，后续的进阶线活动按照日期轮循，全服同步，需注意以下几点</t>
    <phoneticPr fontId="29" type="noConversion"/>
  </si>
  <si>
    <t>1）奖励数值：7天后的进阶线活动由于是全服同步，进阶线返利需要返还限时道具，同时阶数需要直接做到9阶（之前是每周提升1个返还阶数上限，比如第1周是6阶，第2周最高返还到7阶）</t>
    <phoneticPr fontId="29" type="noConversion"/>
  </si>
  <si>
    <t>2）奖励数值：7天后的进阶线活动属于常态循环，不能再赠送固定值丹药、百分比丹药，仅配置限时进阶道具即可，不然会让头部玩家免费持续获利</t>
    <phoneticPr fontId="29" type="noConversion"/>
  </si>
  <si>
    <t>3）新服第8天的过渡期：新服第8天尽量不要就同步7天后的老服进阶活动，需要预留一天的过渡期，原因是由新服按照开服天数循环到按照日期循环，有可能开服第7天和按日期的第1天是同1个进阶活动，此时前1天的祝福值可能未清空</t>
    <phoneticPr fontId="29" type="noConversion"/>
  </si>
  <si>
    <r>
      <t>公测活动(</t>
    </r>
    <r>
      <rPr>
        <sz val="9"/>
        <color theme="1"/>
        <rFont val="微软雅黑"/>
        <family val="2"/>
        <charset val="134"/>
      </rPr>
      <t>4</t>
    </r>
    <r>
      <rPr>
        <sz val="9"/>
        <color theme="1"/>
        <rFont val="微软雅黑"/>
        <family val="2"/>
        <charset val="134"/>
      </rPr>
      <t>.19-4.25)</t>
    </r>
    <phoneticPr fontId="31" type="noConversion"/>
  </si>
  <si>
    <t>活动第1天</t>
    <phoneticPr fontId="29" type="noConversion"/>
  </si>
  <si>
    <t>活动第2天</t>
  </si>
  <si>
    <t>血炼盛宴</t>
    <phoneticPr fontId="33" type="noConversion"/>
  </si>
  <si>
    <t>累计充值</t>
    <phoneticPr fontId="29" type="noConversion"/>
  </si>
  <si>
    <t>活跃盛宴</t>
    <phoneticPr fontId="33" type="noConversion"/>
  </si>
  <si>
    <t>消耗返还</t>
    <phoneticPr fontId="33" type="noConversion"/>
  </si>
  <si>
    <t>道具兑换</t>
    <phoneticPr fontId="33" type="noConversion"/>
  </si>
  <si>
    <t>材料消耗冲榜</t>
    <phoneticPr fontId="33" type="noConversion"/>
  </si>
  <si>
    <t>强化盛宴</t>
    <phoneticPr fontId="33" type="noConversion"/>
  </si>
  <si>
    <t>坐骑盛宴</t>
    <phoneticPr fontId="33" type="noConversion"/>
  </si>
  <si>
    <t>宠物盛宴</t>
    <phoneticPr fontId="33" type="noConversion"/>
  </si>
  <si>
    <t>驭兽谱</t>
    <phoneticPr fontId="29" type="noConversion"/>
  </si>
  <si>
    <t>累计登录</t>
    <phoneticPr fontId="29" type="noConversion"/>
  </si>
  <si>
    <t>兑换活动</t>
    <phoneticPr fontId="33" type="noConversion"/>
  </si>
  <si>
    <t>大转盘</t>
    <phoneticPr fontId="29" type="noConversion"/>
  </si>
  <si>
    <t>剑侠庆典</t>
    <phoneticPr fontId="33" type="noConversion"/>
  </si>
  <si>
    <t>剑侠庆典累计登录（2天）</t>
    <phoneticPr fontId="29" type="noConversion"/>
  </si>
  <si>
    <t>剑侠庆典奖励兑换（2天）</t>
    <phoneticPr fontId="29" type="noConversion"/>
  </si>
  <si>
    <t>大转盘花费（2天）</t>
    <phoneticPr fontId="29" type="noConversion"/>
  </si>
  <si>
    <t>消费排行榜1</t>
    <phoneticPr fontId="33" type="noConversion"/>
  </si>
  <si>
    <t>消费排行榜2</t>
  </si>
  <si>
    <t>消费排行榜（第1天）</t>
    <phoneticPr fontId="29" type="noConversion"/>
  </si>
  <si>
    <t>消费排行榜（第2天）</t>
    <phoneticPr fontId="29" type="noConversion"/>
  </si>
  <si>
    <t>充值排行榜1</t>
    <phoneticPr fontId="33" type="noConversion"/>
  </si>
  <si>
    <t>充值排行榜2</t>
  </si>
  <si>
    <t>充值排行榜（第1天）</t>
    <phoneticPr fontId="29" type="noConversion"/>
  </si>
  <si>
    <t>充值排行榜（第2天）</t>
    <phoneticPr fontId="29" type="noConversion"/>
  </si>
  <si>
    <t>限时累充</t>
    <phoneticPr fontId="33" type="noConversion"/>
  </si>
  <si>
    <t>限时累充/限时豪礼（第1天）</t>
    <phoneticPr fontId="33" type="noConversion"/>
  </si>
  <si>
    <t>戊土石</t>
    <phoneticPr fontId="33" type="noConversion"/>
  </si>
  <si>
    <t>充值排行榜（第1天）</t>
    <phoneticPr fontId="29" type="noConversion"/>
  </si>
  <si>
    <t>大转盘</t>
    <phoneticPr fontId="31" type="noConversion"/>
  </si>
  <si>
    <t>血影妖刀碎片</t>
    <phoneticPr fontId="29" type="noConversion"/>
  </si>
  <si>
    <t>充值排行榜（第2天）</t>
    <phoneticPr fontId="29" type="noConversion"/>
  </si>
  <si>
    <t>青金铭石消耗排行榜（第1天）</t>
    <phoneticPr fontId="29" type="noConversion"/>
  </si>
  <si>
    <t>血影妖刀血炼包</t>
    <phoneticPr fontId="2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</si>
</sst>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_ \¥* #,##0_ ;_ \¥* \-#,##0_ ;_ \¥* &quot;-&quot;_ ;_ @_ "/>
    <numFmt numFmtId="177" formatCode="0.0"/>
    <numFmt numFmtId="178" formatCode="0.0%"/>
  </numFmts>
  <fonts count="36" x14ac:knownFonts="1">
    <font>
      <sz val="11"/>
      <color theme="1"/>
      <name val="宋体"/>
      <charset val="134"/>
      <scheme val="minor"/>
    </font>
    <font>
      <sz val="9"/>
      <color theme="1"/>
      <name val="微软雅黑"/>
      <family val="2"/>
      <charset val="134"/>
    </font>
    <font>
      <sz val="9"/>
      <color theme="1"/>
      <name val="微软雅黑"/>
      <family val="2"/>
      <charset val="134"/>
    </font>
    <font>
      <sz val="9"/>
      <color theme="1"/>
      <name val="微软雅黑"/>
      <family val="2"/>
      <charset val="134"/>
    </font>
    <font>
      <sz val="9"/>
      <color theme="1"/>
      <name val="微软雅黑"/>
      <family val="2"/>
      <charset val="134"/>
    </font>
    <font>
      <sz val="9"/>
      <color theme="1"/>
      <name val="微软雅黑"/>
      <family val="2"/>
      <charset val="134"/>
    </font>
    <font>
      <sz val="9"/>
      <color theme="1"/>
      <name val="微软雅黑"/>
      <family val="2"/>
      <charset val="134"/>
    </font>
    <font>
      <b/>
      <sz val="9"/>
      <color theme="0"/>
      <name val="微软雅黑"/>
      <family val="2"/>
      <charset val="134"/>
    </font>
    <font>
      <sz val="9"/>
      <color theme="1"/>
      <name val="微软雅黑"/>
      <family val="2"/>
      <charset val="134"/>
    </font>
    <font>
      <sz val="9"/>
      <color theme="9" tint="-0.249977111117893"/>
      <name val="微软雅黑"/>
      <family val="2"/>
      <charset val="134"/>
    </font>
    <font>
      <sz val="9"/>
      <name val="微软雅黑"/>
      <family val="2"/>
      <charset val="134"/>
    </font>
    <font>
      <sz val="9"/>
      <color theme="1"/>
      <name val="宋体"/>
      <family val="3"/>
      <charset val="134"/>
      <scheme val="minor"/>
    </font>
    <font>
      <sz val="9"/>
      <color rgb="FFFF0000"/>
      <name val="微软雅黑"/>
      <family val="2"/>
      <charset val="134"/>
    </font>
    <font>
      <sz val="10"/>
      <color theme="1"/>
      <name val="微软雅黑"/>
      <family val="2"/>
      <charset val="134"/>
    </font>
    <font>
      <b/>
      <sz val="10"/>
      <color theme="1"/>
      <name val="微软雅黑"/>
      <family val="2"/>
      <charset val="134"/>
    </font>
    <font>
      <sz val="11"/>
      <color theme="1"/>
      <name val="微软雅黑"/>
      <family val="2"/>
      <charset val="134"/>
    </font>
    <font>
      <b/>
      <sz val="9"/>
      <color rgb="FFFF0000"/>
      <name val="微软雅黑"/>
      <family val="2"/>
      <charset val="134"/>
    </font>
    <font>
      <b/>
      <sz val="9"/>
      <name val="微软雅黑"/>
      <family val="2"/>
      <charset val="134"/>
    </font>
    <font>
      <b/>
      <sz val="9"/>
      <color theme="1"/>
      <name val="微软雅黑"/>
      <family val="2"/>
      <charset val="134"/>
    </font>
    <font>
      <sz val="11"/>
      <color theme="1"/>
      <name val="宋体"/>
      <family val="3"/>
      <charset val="134"/>
      <scheme val="minor"/>
    </font>
    <font>
      <sz val="11"/>
      <color rgb="FF9C0006"/>
      <name val="宋体"/>
      <family val="3"/>
      <charset val="134"/>
      <scheme val="minor"/>
    </font>
    <font>
      <sz val="12"/>
      <name val="宋体"/>
      <family val="3"/>
      <charset val="134"/>
    </font>
    <font>
      <sz val="11"/>
      <color indexed="8"/>
      <name val="宋体"/>
      <family val="3"/>
      <charset val="134"/>
    </font>
    <font>
      <sz val="11"/>
      <color rgb="FF9C6500"/>
      <name val="宋体"/>
      <family val="3"/>
      <charset val="134"/>
      <scheme val="minor"/>
    </font>
    <font>
      <sz val="11"/>
      <color rgb="FF006100"/>
      <name val="宋体"/>
      <family val="3"/>
      <charset val="134"/>
      <scheme val="minor"/>
    </font>
    <font>
      <b/>
      <sz val="9"/>
      <color rgb="FF00B0F0"/>
      <name val="微软雅黑"/>
      <family val="2"/>
      <charset val="134"/>
    </font>
    <font>
      <b/>
      <sz val="9"/>
      <color theme="9" tint="-0.249977111117893"/>
      <name val="微软雅黑"/>
      <family val="2"/>
      <charset val="134"/>
    </font>
    <font>
      <b/>
      <sz val="9"/>
      <name val="宋体"/>
      <family val="3"/>
      <charset val="134"/>
    </font>
    <font>
      <sz val="9"/>
      <name val="宋体"/>
      <family val="3"/>
      <charset val="134"/>
    </font>
    <font>
      <sz val="9"/>
      <name val="宋体"/>
      <family val="3"/>
      <charset val="134"/>
      <scheme val="minor"/>
    </font>
    <font>
      <sz val="10"/>
      <name val="微软雅黑"/>
      <family val="2"/>
      <charset val="134"/>
    </font>
    <font>
      <sz val="9"/>
      <name val="宋体"/>
      <family val="3"/>
      <charset val="134"/>
      <scheme val="minor"/>
    </font>
    <font>
      <sz val="10"/>
      <color rgb="FFFF0000"/>
      <name val="微软雅黑"/>
      <family val="2"/>
      <charset val="134"/>
    </font>
    <font>
      <sz val="9"/>
      <name val="宋体"/>
      <family val="3"/>
      <charset val="134"/>
      <scheme val="minor"/>
    </font>
    <font>
      <b/>
      <sz val="10"/>
      <color theme="0"/>
      <name val="微软雅黑"/>
      <family val="2"/>
      <charset val="134"/>
    </font>
    <font>
      <b/>
      <sz val="10"/>
      <color rgb="FFFF0000"/>
      <name val="微软雅黑"/>
      <family val="2"/>
      <charset val="134"/>
    </font>
  </fonts>
  <fills count="25">
    <fill>
      <patternFill patternType="none"/>
    </fill>
    <fill>
      <patternFill patternType="gray125"/>
    </fill>
    <fill>
      <patternFill patternType="solid">
        <fgColor theme="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theme="8" tint="0.79992065187536243"/>
        <bgColor indexed="64"/>
      </patternFill>
    </fill>
    <fill>
      <patternFill patternType="solid">
        <fgColor rgb="FF00B050"/>
        <bgColor indexed="64"/>
      </patternFill>
    </fill>
    <fill>
      <patternFill patternType="solid">
        <fgColor rgb="FF00B0F0"/>
        <bgColor indexed="64"/>
      </patternFill>
    </fill>
    <fill>
      <patternFill patternType="solid">
        <fgColor theme="0" tint="-0.14993743705557422"/>
        <bgColor indexed="64"/>
      </patternFill>
    </fill>
    <fill>
      <patternFill patternType="solid">
        <fgColor theme="2" tint="-9.9978637043366805E-2"/>
        <bgColor indexed="64"/>
      </patternFill>
    </fill>
    <fill>
      <patternFill patternType="solid">
        <fgColor theme="8" tint="0.39994506668294322"/>
        <bgColor indexed="64"/>
      </patternFill>
    </fill>
    <fill>
      <patternFill patternType="solid">
        <fgColor rgb="FF92D050"/>
        <bgColor indexed="64"/>
      </patternFill>
    </fill>
    <fill>
      <patternFill patternType="solid">
        <fgColor theme="4"/>
        <bgColor indexed="64"/>
      </patternFill>
    </fill>
    <fill>
      <patternFill patternType="solid">
        <fgColor theme="6" tint="0.39994506668294322"/>
        <bgColor indexed="64"/>
      </patternFill>
    </fill>
    <fill>
      <patternFill patternType="solid">
        <fgColor theme="3" tint="0.39991454817346722"/>
        <bgColor indexed="64"/>
      </patternFill>
    </fill>
    <fill>
      <patternFill patternType="solid">
        <fgColor rgb="FFC6EFCE"/>
        <bgColor indexed="64"/>
      </patternFill>
    </fill>
    <fill>
      <patternFill patternType="solid">
        <fgColor rgb="FFFFEB9C"/>
        <bgColor indexed="64"/>
      </patternFill>
    </fill>
    <fill>
      <patternFill patternType="solid">
        <fgColor rgb="FFFFC7CE"/>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0" tint="-0.14999847407452621"/>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bottom/>
      <diagonal/>
    </border>
  </borders>
  <cellStyleXfs count="30093">
    <xf numFmtId="0" fontId="0"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9" fontId="19" fillId="0" borderId="0" applyFon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9" fontId="19" fillId="0" borderId="0" applyFon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0" fillId="19"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3" fillId="18"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4" fillId="17" borderId="0" applyNumberFormat="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2" fillId="0" borderId="0">
      <alignment vertical="center"/>
    </xf>
    <xf numFmtId="0" fontId="19" fillId="0" borderId="0">
      <alignment vertical="center"/>
    </xf>
    <xf numFmtId="0" fontId="19"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1"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21" fillId="0" borderId="0"/>
    <xf numFmtId="0" fontId="19" fillId="0" borderId="0"/>
    <xf numFmtId="0" fontId="19" fillId="0" borderId="0">
      <alignment vertical="center"/>
    </xf>
    <xf numFmtId="0" fontId="22" fillId="0" borderId="0">
      <alignment vertical="center"/>
    </xf>
    <xf numFmtId="176" fontId="19" fillId="0" borderId="0" applyFont="0" applyFill="0" applyBorder="0" applyAlignment="0" applyProtection="0">
      <alignment vertical="center"/>
    </xf>
  </cellStyleXfs>
  <cellXfs count="252">
    <xf numFmtId="0" fontId="0" fillId="0" borderId="0" xfId="0"/>
    <xf numFmtId="0" fontId="8" fillId="3" borderId="2" xfId="0" applyFont="1" applyFill="1" applyBorder="1" applyAlignment="1">
      <alignment horizontal="center"/>
    </xf>
    <xf numFmtId="0" fontId="8" fillId="3" borderId="2" xfId="0" applyFont="1" applyFill="1" applyBorder="1" applyAlignment="1">
      <alignment horizontal="center" vertical="center"/>
    </xf>
    <xf numFmtId="0" fontId="8" fillId="4" borderId="2" xfId="23647" applyFont="1" applyFill="1" applyBorder="1" applyAlignment="1">
      <alignment horizontal="center"/>
    </xf>
    <xf numFmtId="0" fontId="8" fillId="5" borderId="2" xfId="23647" applyFont="1" applyFill="1" applyBorder="1" applyAlignment="1">
      <alignment horizontal="center"/>
    </xf>
    <xf numFmtId="0" fontId="8" fillId="4" borderId="2" xfId="0" applyFont="1" applyFill="1" applyBorder="1" applyAlignment="1">
      <alignment horizontal="center"/>
    </xf>
    <xf numFmtId="0" fontId="8" fillId="0" borderId="2" xfId="0" applyFont="1" applyBorder="1" applyAlignment="1">
      <alignment horizontal="center" vertical="center"/>
    </xf>
    <xf numFmtId="0" fontId="9" fillId="0" borderId="2" xfId="23647" applyFont="1" applyFill="1" applyBorder="1" applyAlignment="1">
      <alignment horizontal="center"/>
    </xf>
    <xf numFmtId="0" fontId="10" fillId="0" borderId="2" xfId="0" applyFont="1" applyFill="1" applyBorder="1" applyAlignment="1">
      <alignment horizontal="center" vertical="center"/>
    </xf>
    <xf numFmtId="0" fontId="8" fillId="0" borderId="2" xfId="23647" applyFont="1" applyFill="1" applyBorder="1" applyAlignment="1">
      <alignment horizontal="center"/>
    </xf>
    <xf numFmtId="49" fontId="8" fillId="0" borderId="2" xfId="0" applyNumberFormat="1" applyFont="1" applyBorder="1" applyAlignment="1">
      <alignment horizontal="center" vertical="center"/>
    </xf>
    <xf numFmtId="0" fontId="8" fillId="0" borderId="2" xfId="0" applyFont="1" applyBorder="1" applyAlignment="1">
      <alignment horizontal="center"/>
    </xf>
    <xf numFmtId="0" fontId="8" fillId="0" borderId="2" xfId="0" applyFont="1" applyBorder="1"/>
    <xf numFmtId="0" fontId="8" fillId="0" borderId="0" xfId="0" applyFont="1"/>
    <xf numFmtId="0" fontId="8" fillId="5" borderId="2" xfId="0" applyFont="1" applyFill="1" applyBorder="1" applyAlignment="1">
      <alignment horizontal="center"/>
    </xf>
    <xf numFmtId="0" fontId="8" fillId="6" borderId="2" xfId="0" applyFont="1" applyFill="1" applyBorder="1" applyAlignment="1">
      <alignment horizontal="center"/>
    </xf>
    <xf numFmtId="0" fontId="8" fillId="7" borderId="2" xfId="0" applyFont="1" applyFill="1" applyBorder="1" applyAlignment="1">
      <alignment horizontal="center"/>
    </xf>
    <xf numFmtId="0" fontId="8" fillId="0" borderId="2" xfId="0" applyFont="1" applyFill="1" applyBorder="1" applyAlignment="1">
      <alignment horizontal="center"/>
    </xf>
    <xf numFmtId="0" fontId="8" fillId="0" borderId="2" xfId="23647" applyFont="1" applyFill="1" applyBorder="1" applyAlignment="1">
      <alignment horizontal="center" vertical="center"/>
    </xf>
    <xf numFmtId="9" fontId="8" fillId="0" borderId="2" xfId="55" applyFont="1" applyBorder="1" applyAlignment="1">
      <alignment horizontal="center"/>
    </xf>
    <xf numFmtId="9" fontId="8" fillId="0" borderId="2" xfId="55" applyFont="1" applyFill="1" applyBorder="1" applyAlignment="1">
      <alignment horizontal="center"/>
    </xf>
    <xf numFmtId="0" fontId="8" fillId="0" borderId="0" xfId="0" applyFont="1" applyAlignment="1">
      <alignment horizontal="center"/>
    </xf>
    <xf numFmtId="0" fontId="10" fillId="0" borderId="2" xfId="0" applyFont="1" applyBorder="1" applyAlignment="1">
      <alignment horizontal="center" vertical="center"/>
    </xf>
    <xf numFmtId="20" fontId="8" fillId="0" borderId="2" xfId="0" applyNumberFormat="1" applyFont="1" applyBorder="1" applyAlignment="1">
      <alignment horizontal="center" vertical="center"/>
    </xf>
    <xf numFmtId="0" fontId="8" fillId="0" borderId="0" xfId="0" applyFont="1" applyBorder="1" applyAlignment="1">
      <alignment horizontal="center" vertical="center"/>
    </xf>
    <xf numFmtId="0" fontId="10" fillId="0" borderId="0" xfId="0" applyFont="1" applyBorder="1" applyAlignment="1">
      <alignment horizontal="center" vertical="center"/>
    </xf>
    <xf numFmtId="0" fontId="8" fillId="0" borderId="0" xfId="0" applyFont="1" applyAlignment="1">
      <alignment horizontal="center" vertical="center"/>
    </xf>
    <xf numFmtId="0" fontId="8" fillId="0" borderId="4" xfId="0" applyFont="1" applyFill="1" applyBorder="1" applyAlignment="1">
      <alignment horizontal="center" vertical="center"/>
    </xf>
    <xf numFmtId="0" fontId="8" fillId="0" borderId="2" xfId="0" applyFont="1" applyFill="1" applyBorder="1" applyAlignment="1">
      <alignment horizontal="center" vertical="center"/>
    </xf>
    <xf numFmtId="0" fontId="8" fillId="3" borderId="8" xfId="0" applyFont="1" applyFill="1" applyBorder="1" applyAlignment="1">
      <alignment horizontal="center" vertical="center"/>
    </xf>
    <xf numFmtId="0" fontId="8" fillId="4" borderId="8" xfId="0" applyFont="1" applyFill="1" applyBorder="1" applyAlignment="1">
      <alignment horizontal="center" vertical="center"/>
    </xf>
    <xf numFmtId="20" fontId="8" fillId="0" borderId="10" xfId="0" applyNumberFormat="1" applyFont="1" applyBorder="1" applyAlignment="1">
      <alignment horizontal="center" vertical="center"/>
    </xf>
    <xf numFmtId="0" fontId="8" fillId="0" borderId="10" xfId="0" applyFont="1" applyBorder="1" applyAlignment="1">
      <alignment horizontal="center" vertical="center"/>
    </xf>
    <xf numFmtId="46" fontId="8" fillId="0" borderId="13" xfId="0" applyNumberFormat="1" applyFont="1" applyBorder="1" applyAlignment="1">
      <alignment horizontal="center" vertical="center"/>
    </xf>
    <xf numFmtId="0" fontId="8" fillId="0" borderId="13" xfId="0" applyFont="1" applyBorder="1" applyAlignment="1">
      <alignment horizontal="center" vertical="center"/>
    </xf>
    <xf numFmtId="20" fontId="8" fillId="0" borderId="13" xfId="0" applyNumberFormat="1" applyFont="1" applyBorder="1" applyAlignment="1">
      <alignment horizontal="center" vertical="center"/>
    </xf>
    <xf numFmtId="0" fontId="8" fillId="6" borderId="8" xfId="0" applyFont="1" applyFill="1" applyBorder="1" applyAlignment="1">
      <alignment horizontal="center" vertical="center"/>
    </xf>
    <xf numFmtId="10" fontId="8" fillId="0" borderId="10" xfId="0" applyNumberFormat="1" applyFont="1" applyBorder="1" applyAlignment="1">
      <alignment horizontal="center" vertical="center"/>
    </xf>
    <xf numFmtId="10" fontId="8" fillId="0" borderId="2" xfId="0" applyNumberFormat="1" applyFont="1" applyBorder="1" applyAlignment="1">
      <alignment horizontal="center" vertical="center"/>
    </xf>
    <xf numFmtId="10" fontId="8" fillId="0" borderId="13" xfId="0" applyNumberFormat="1" applyFont="1" applyBorder="1" applyAlignment="1">
      <alignment horizontal="center" vertical="center"/>
    </xf>
    <xf numFmtId="10" fontId="8" fillId="0" borderId="14" xfId="0" applyNumberFormat="1" applyFont="1" applyBorder="1"/>
    <xf numFmtId="10" fontId="8" fillId="0" borderId="15" xfId="0" applyNumberFormat="1" applyFont="1" applyBorder="1"/>
    <xf numFmtId="10" fontId="8" fillId="0" borderId="16" xfId="0" applyNumberFormat="1" applyFont="1" applyBorder="1"/>
    <xf numFmtId="0" fontId="10" fillId="0" borderId="0" xfId="0" applyFont="1"/>
    <xf numFmtId="0" fontId="10" fillId="3" borderId="2" xfId="0" applyFont="1" applyFill="1" applyBorder="1"/>
    <xf numFmtId="0" fontId="8" fillId="8" borderId="2" xfId="0" applyFont="1" applyFill="1" applyBorder="1"/>
    <xf numFmtId="0" fontId="10" fillId="0" borderId="2" xfId="0" applyFont="1" applyBorder="1"/>
    <xf numFmtId="0" fontId="10" fillId="0" borderId="2" xfId="0" applyFont="1" applyBorder="1" applyAlignment="1">
      <alignment horizontal="center"/>
    </xf>
    <xf numFmtId="0" fontId="8" fillId="9" borderId="2" xfId="0" applyFont="1" applyFill="1" applyBorder="1" applyAlignment="1">
      <alignment horizontal="right"/>
    </xf>
    <xf numFmtId="0" fontId="10" fillId="0" borderId="2" xfId="0" applyFont="1" applyBorder="1" applyAlignment="1">
      <alignment horizontal="right"/>
    </xf>
    <xf numFmtId="0" fontId="8" fillId="3" borderId="2" xfId="23647" applyFont="1" applyFill="1" applyBorder="1" applyAlignment="1">
      <alignment horizontal="center"/>
    </xf>
    <xf numFmtId="0" fontId="8" fillId="6" borderId="2" xfId="23647" applyFont="1" applyFill="1" applyBorder="1" applyAlignment="1">
      <alignment horizontal="center"/>
    </xf>
    <xf numFmtId="0" fontId="11" fillId="0" borderId="0" xfId="0" applyFont="1"/>
    <xf numFmtId="0" fontId="12" fillId="0" borderId="0" xfId="0" applyFont="1"/>
    <xf numFmtId="10" fontId="8" fillId="0" borderId="2" xfId="55" applyNumberFormat="1" applyFont="1" applyBorder="1" applyAlignment="1">
      <alignment horizontal="center" vertical="center"/>
    </xf>
    <xf numFmtId="0" fontId="8" fillId="0" borderId="2" xfId="0" applyNumberFormat="1" applyFont="1" applyBorder="1" applyAlignment="1">
      <alignment horizontal="center" vertical="center"/>
    </xf>
    <xf numFmtId="0" fontId="10" fillId="0" borderId="2" xfId="0" applyFont="1" applyFill="1" applyBorder="1" applyAlignment="1">
      <alignment horizontal="center"/>
    </xf>
    <xf numFmtId="10" fontId="8" fillId="0" borderId="2" xfId="55" applyNumberFormat="1" applyFont="1" applyFill="1" applyBorder="1" applyAlignment="1">
      <alignment horizontal="center" vertical="center"/>
    </xf>
    <xf numFmtId="0" fontId="10" fillId="6" borderId="2" xfId="0" applyFont="1" applyFill="1" applyBorder="1" applyAlignment="1">
      <alignment horizontal="center" vertical="center"/>
    </xf>
    <xf numFmtId="0" fontId="8" fillId="6" borderId="2" xfId="0" applyFont="1" applyFill="1" applyBorder="1" applyAlignment="1">
      <alignment horizontal="center" vertical="center"/>
    </xf>
    <xf numFmtId="0" fontId="10" fillId="6" borderId="2" xfId="0" applyFont="1" applyFill="1" applyBorder="1" applyAlignment="1">
      <alignment horizontal="center"/>
    </xf>
    <xf numFmtId="10" fontId="8" fillId="6" borderId="2" xfId="55" applyNumberFormat="1" applyFont="1" applyFill="1" applyBorder="1" applyAlignment="1">
      <alignment horizontal="center" vertical="center"/>
    </xf>
    <xf numFmtId="0" fontId="8" fillId="0" borderId="0" xfId="0" applyNumberFormat="1" applyFont="1" applyBorder="1" applyAlignment="1">
      <alignment horizontal="center" vertical="center"/>
    </xf>
    <xf numFmtId="0" fontId="8" fillId="10" borderId="2" xfId="23647" applyFont="1" applyFill="1" applyBorder="1" applyAlignment="1">
      <alignment horizontal="center"/>
    </xf>
    <xf numFmtId="0" fontId="10" fillId="11" borderId="2" xfId="0" applyFont="1" applyFill="1" applyBorder="1" applyAlignment="1">
      <alignment horizontal="center" vertical="center"/>
    </xf>
    <xf numFmtId="0" fontId="8" fillId="0" borderId="8" xfId="0" applyFont="1" applyBorder="1" applyAlignment="1">
      <alignment horizontal="center" vertical="center"/>
    </xf>
    <xf numFmtId="177" fontId="8" fillId="0" borderId="2" xfId="0" applyNumberFormat="1" applyFont="1" applyBorder="1" applyAlignment="1">
      <alignment horizontal="center" vertical="center"/>
    </xf>
    <xf numFmtId="0" fontId="10" fillId="0" borderId="17" xfId="0" applyFont="1" applyBorder="1"/>
    <xf numFmtId="178" fontId="10" fillId="0" borderId="2" xfId="55" applyNumberFormat="1" applyFont="1" applyBorder="1" applyAlignment="1">
      <alignment horizontal="center" vertical="center"/>
    </xf>
    <xf numFmtId="9" fontId="12" fillId="0" borderId="2" xfId="0" applyNumberFormat="1" applyFont="1" applyBorder="1"/>
    <xf numFmtId="0" fontId="8" fillId="9" borderId="2" xfId="0" applyFont="1" applyFill="1" applyBorder="1" applyAlignment="1">
      <alignment horizontal="center"/>
    </xf>
    <xf numFmtId="9" fontId="8" fillId="0" borderId="2" xfId="312" applyFont="1" applyBorder="1" applyAlignment="1">
      <alignment horizontal="center"/>
    </xf>
    <xf numFmtId="0" fontId="8" fillId="0" borderId="2" xfId="23647" applyFont="1" applyBorder="1" applyAlignment="1">
      <alignment horizontal="center" vertical="center"/>
    </xf>
    <xf numFmtId="0" fontId="8" fillId="0" borderId="2" xfId="23647" applyFont="1" applyBorder="1" applyAlignment="1">
      <alignment horizontal="center"/>
    </xf>
    <xf numFmtId="9" fontId="8" fillId="0" borderId="0" xfId="55" applyFont="1" applyAlignment="1"/>
    <xf numFmtId="0" fontId="10" fillId="0" borderId="2" xfId="23647" applyFont="1" applyBorder="1" applyAlignment="1">
      <alignment horizontal="center"/>
    </xf>
    <xf numFmtId="0" fontId="13" fillId="0" borderId="0" xfId="0" applyFont="1"/>
    <xf numFmtId="58" fontId="14" fillId="8" borderId="2" xfId="0" applyNumberFormat="1" applyFont="1" applyFill="1" applyBorder="1" applyAlignment="1">
      <alignment horizontal="center" vertical="center"/>
    </xf>
    <xf numFmtId="0" fontId="13" fillId="0" borderId="2" xfId="0" applyFont="1" applyBorder="1" applyAlignment="1">
      <alignment horizontal="center" vertical="center"/>
    </xf>
    <xf numFmtId="0" fontId="13" fillId="0" borderId="2" xfId="0" applyFont="1" applyBorder="1"/>
    <xf numFmtId="0" fontId="15" fillId="4" borderId="2" xfId="0" applyFont="1" applyFill="1" applyBorder="1" applyAlignment="1">
      <alignment horizontal="center" vertical="center"/>
    </xf>
    <xf numFmtId="0" fontId="13" fillId="0" borderId="8" xfId="0" applyFont="1" applyBorder="1" applyAlignment="1">
      <alignment horizontal="center" vertical="center"/>
    </xf>
    <xf numFmtId="0" fontId="10" fillId="0" borderId="2" xfId="23647" applyFont="1" applyFill="1" applyBorder="1" applyAlignment="1">
      <alignment horizontal="center"/>
    </xf>
    <xf numFmtId="0" fontId="10" fillId="11" borderId="2" xfId="0" applyFont="1" applyFill="1" applyBorder="1" applyAlignment="1">
      <alignment horizontal="center"/>
    </xf>
    <xf numFmtId="0" fontId="10" fillId="0" borderId="0" xfId="0" applyFont="1" applyAlignment="1">
      <alignment horizontal="center" vertical="center"/>
    </xf>
    <xf numFmtId="0" fontId="10" fillId="3" borderId="2" xfId="23647" applyFont="1" applyFill="1" applyBorder="1" applyAlignment="1">
      <alignment horizontal="center"/>
    </xf>
    <xf numFmtId="0" fontId="10" fillId="4" borderId="2" xfId="23647" applyFont="1" applyFill="1" applyBorder="1" applyAlignment="1">
      <alignment horizontal="center"/>
    </xf>
    <xf numFmtId="0" fontId="10" fillId="11" borderId="2" xfId="0" applyFont="1" applyFill="1" applyBorder="1"/>
    <xf numFmtId="10" fontId="10" fillId="6" borderId="2" xfId="55" applyNumberFormat="1" applyFont="1" applyFill="1" applyBorder="1" applyAlignment="1">
      <alignment horizontal="center" vertical="center"/>
    </xf>
    <xf numFmtId="10" fontId="10" fillId="0" borderId="2" xfId="0" applyNumberFormat="1" applyFont="1" applyBorder="1" applyAlignment="1">
      <alignment horizontal="center" vertical="center"/>
    </xf>
    <xf numFmtId="0" fontId="10" fillId="0" borderId="0" xfId="0" applyNumberFormat="1" applyFont="1" applyBorder="1" applyAlignment="1">
      <alignment horizontal="center" vertical="center"/>
    </xf>
    <xf numFmtId="0" fontId="10" fillId="10" borderId="2" xfId="23647" applyFont="1" applyFill="1" applyBorder="1" applyAlignment="1">
      <alignment horizontal="center"/>
    </xf>
    <xf numFmtId="10" fontId="8" fillId="6" borderId="2" xfId="0" applyNumberFormat="1" applyFont="1" applyFill="1" applyBorder="1" applyAlignment="1">
      <alignment horizontal="center" vertical="center"/>
    </xf>
    <xf numFmtId="0" fontId="8" fillId="6" borderId="2" xfId="0" applyNumberFormat="1" applyFont="1" applyFill="1" applyBorder="1" applyAlignment="1">
      <alignment horizontal="center" vertical="center"/>
    </xf>
    <xf numFmtId="0" fontId="8" fillId="6" borderId="0" xfId="0" applyFont="1" applyFill="1"/>
    <xf numFmtId="0" fontId="8" fillId="9" borderId="0" xfId="0" applyFont="1" applyFill="1"/>
    <xf numFmtId="0" fontId="18" fillId="6" borderId="0" xfId="0" applyFont="1" applyFill="1" applyAlignment="1">
      <alignment horizontal="center" vertical="center"/>
    </xf>
    <xf numFmtId="0" fontId="10" fillId="0" borderId="0" xfId="0" applyFont="1" applyAlignment="1">
      <alignment horizontal="center"/>
    </xf>
    <xf numFmtId="0" fontId="8" fillId="16" borderId="0" xfId="0" applyFont="1" applyFill="1"/>
    <xf numFmtId="0" fontId="30" fillId="0" borderId="0" xfId="0" applyFont="1" applyAlignment="1">
      <alignment horizontal="center" vertical="center"/>
    </xf>
    <xf numFmtId="0" fontId="30" fillId="0" borderId="2" xfId="0" applyFont="1" applyBorder="1" applyAlignment="1">
      <alignment horizontal="center" vertical="center"/>
    </xf>
    <xf numFmtId="0" fontId="30" fillId="0" borderId="2" xfId="0" applyFont="1" applyFill="1" applyBorder="1" applyAlignment="1">
      <alignment horizontal="center" vertical="center"/>
    </xf>
    <xf numFmtId="0" fontId="32" fillId="0" borderId="0" xfId="0" applyFont="1" applyAlignment="1">
      <alignment horizontal="left" vertical="center"/>
    </xf>
    <xf numFmtId="0" fontId="30" fillId="0" borderId="0" xfId="0" applyFont="1" applyAlignment="1">
      <alignment horizontal="left" vertical="center"/>
    </xf>
    <xf numFmtId="0" fontId="30" fillId="9" borderId="2" xfId="0" applyFont="1" applyFill="1" applyBorder="1" applyAlignment="1">
      <alignment horizontal="center" vertical="center"/>
    </xf>
    <xf numFmtId="0" fontId="30" fillId="20" borderId="2" xfId="0" applyFont="1" applyFill="1" applyBorder="1" applyAlignment="1">
      <alignment horizontal="center" vertical="center"/>
    </xf>
    <xf numFmtId="0" fontId="30" fillId="21" borderId="2" xfId="0" applyFont="1" applyFill="1" applyBorder="1" applyAlignment="1">
      <alignment horizontal="center" vertical="center"/>
    </xf>
    <xf numFmtId="0" fontId="10" fillId="0" borderId="2" xfId="0" applyFont="1" applyBorder="1" applyAlignment="1">
      <alignment horizontal="center" vertical="center"/>
    </xf>
    <xf numFmtId="0" fontId="13" fillId="0" borderId="2" xfId="0" applyFont="1" applyBorder="1" applyAlignment="1">
      <alignment horizontal="center" vertical="center"/>
    </xf>
    <xf numFmtId="0" fontId="13" fillId="3" borderId="8" xfId="23647" applyFont="1" applyFill="1" applyBorder="1" applyAlignment="1">
      <alignment horizontal="center"/>
    </xf>
    <xf numFmtId="0" fontId="13" fillId="4" borderId="8" xfId="23647" applyFont="1" applyFill="1" applyBorder="1" applyAlignment="1">
      <alignment horizontal="center"/>
    </xf>
    <xf numFmtId="0" fontId="13" fillId="5" borderId="8" xfId="23647" applyFont="1" applyFill="1" applyBorder="1" applyAlignment="1">
      <alignment horizontal="center"/>
    </xf>
    <xf numFmtId="0" fontId="30" fillId="0" borderId="2" xfId="0" applyFont="1" applyBorder="1" applyAlignment="1">
      <alignment horizontal="center"/>
    </xf>
    <xf numFmtId="0" fontId="30" fillId="0" borderId="2" xfId="0" applyFont="1" applyFill="1" applyBorder="1" applyAlignment="1">
      <alignment horizontal="center"/>
    </xf>
    <xf numFmtId="0" fontId="6" fillId="3" borderId="2" xfId="0" applyFont="1" applyFill="1" applyBorder="1" applyAlignment="1">
      <alignment horizontal="center"/>
    </xf>
    <xf numFmtId="0" fontId="6" fillId="3" borderId="2" xfId="0" applyFont="1" applyFill="1" applyBorder="1" applyAlignment="1">
      <alignment horizontal="center" vertical="center"/>
    </xf>
    <xf numFmtId="0" fontId="6" fillId="4" borderId="2" xfId="23647" applyFont="1" applyFill="1" applyBorder="1" applyAlignment="1">
      <alignment horizontal="center"/>
    </xf>
    <xf numFmtId="0" fontId="6" fillId="5" borderId="2" xfId="23647" applyFont="1" applyFill="1" applyBorder="1" applyAlignment="1">
      <alignment horizontal="center"/>
    </xf>
    <xf numFmtId="0" fontId="6" fillId="6" borderId="2" xfId="0" applyFont="1" applyFill="1" applyBorder="1" applyAlignment="1">
      <alignment horizontal="center"/>
    </xf>
    <xf numFmtId="0" fontId="6" fillId="0" borderId="2" xfId="0" applyFont="1" applyBorder="1" applyAlignment="1">
      <alignment horizontal="center" vertical="center"/>
    </xf>
    <xf numFmtId="0" fontId="6" fillId="0" borderId="2" xfId="0" applyFont="1" applyBorder="1" applyAlignment="1">
      <alignment horizontal="center"/>
    </xf>
    <xf numFmtId="49" fontId="6" fillId="0" borderId="2" xfId="0" applyNumberFormat="1" applyFont="1" applyBorder="1" applyAlignment="1">
      <alignment horizontal="center" vertical="center"/>
    </xf>
    <xf numFmtId="0" fontId="14" fillId="22" borderId="2" xfId="0" applyFont="1" applyFill="1" applyBorder="1" applyAlignment="1">
      <alignment horizontal="center" vertical="center"/>
    </xf>
    <xf numFmtId="0" fontId="14" fillId="9" borderId="2" xfId="0" applyFont="1" applyFill="1" applyBorder="1" applyAlignment="1">
      <alignment horizontal="center" vertical="center"/>
    </xf>
    <xf numFmtId="0" fontId="13" fillId="0" borderId="0" xfId="0" applyFont="1" applyAlignment="1">
      <alignment horizontal="center" vertical="center"/>
    </xf>
    <xf numFmtId="0" fontId="32" fillId="0" borderId="0" xfId="0" applyFont="1" applyAlignment="1">
      <alignment horizontal="center" vertical="center"/>
    </xf>
    <xf numFmtId="0" fontId="13" fillId="0" borderId="0" xfId="0" applyFont="1" applyAlignment="1">
      <alignment horizontal="left" vertical="center"/>
    </xf>
    <xf numFmtId="0" fontId="13" fillId="0" borderId="0" xfId="0" applyFont="1" applyAlignment="1">
      <alignment vertical="center"/>
    </xf>
    <xf numFmtId="0" fontId="14" fillId="0" borderId="0" xfId="0" applyFont="1" applyAlignment="1">
      <alignment horizontal="left" vertical="center"/>
    </xf>
    <xf numFmtId="0" fontId="5" fillId="0" borderId="0" xfId="0" applyFont="1"/>
    <xf numFmtId="0" fontId="5" fillId="6" borderId="0" xfId="0" applyFont="1" applyFill="1"/>
    <xf numFmtId="0" fontId="5" fillId="4" borderId="0" xfId="23647" applyFont="1" applyFill="1" applyBorder="1" applyAlignment="1">
      <alignment horizontal="left"/>
    </xf>
    <xf numFmtId="0" fontId="5" fillId="5" borderId="0" xfId="23647" applyFont="1" applyFill="1" applyBorder="1" applyAlignment="1">
      <alignment horizontal="left"/>
    </xf>
    <xf numFmtId="0" fontId="5" fillId="3" borderId="2" xfId="23647" applyFont="1" applyFill="1" applyBorder="1" applyAlignment="1">
      <alignment horizontal="center"/>
    </xf>
    <xf numFmtId="0" fontId="5" fillId="4" borderId="2" xfId="23647" applyFont="1" applyFill="1" applyBorder="1" applyAlignment="1">
      <alignment horizontal="center"/>
    </xf>
    <xf numFmtId="0" fontId="5" fillId="5" borderId="2" xfId="23647" applyFont="1" applyFill="1" applyBorder="1" applyAlignment="1">
      <alignment horizontal="center"/>
    </xf>
    <xf numFmtId="0" fontId="5" fillId="6" borderId="2" xfId="23647" applyFont="1" applyFill="1" applyBorder="1" applyAlignment="1">
      <alignment horizontal="center"/>
    </xf>
    <xf numFmtId="0" fontId="5" fillId="0" borderId="2" xfId="0" applyFont="1" applyBorder="1" applyAlignment="1">
      <alignment horizontal="center"/>
    </xf>
    <xf numFmtId="0" fontId="5" fillId="0" borderId="2" xfId="23647" applyFont="1" applyFill="1" applyBorder="1" applyAlignment="1">
      <alignment horizontal="center"/>
    </xf>
    <xf numFmtId="0" fontId="5" fillId="0" borderId="2" xfId="23647" applyFont="1" applyBorder="1" applyAlignment="1">
      <alignment horizontal="center"/>
    </xf>
    <xf numFmtId="9" fontId="5" fillId="0" borderId="2" xfId="312" applyFont="1" applyBorder="1" applyAlignment="1">
      <alignment horizontal="center"/>
    </xf>
    <xf numFmtId="0" fontId="5" fillId="23" borderId="2" xfId="23647" applyFont="1" applyFill="1" applyBorder="1" applyAlignment="1">
      <alignment horizontal="center"/>
    </xf>
    <xf numFmtId="0" fontId="5" fillId="0" borderId="2" xfId="23647" applyFont="1" applyBorder="1" applyAlignment="1">
      <alignment horizontal="center" vertical="center"/>
    </xf>
    <xf numFmtId="0" fontId="5" fillId="0" borderId="2" xfId="312" applyNumberFormat="1" applyFont="1" applyBorder="1" applyAlignment="1">
      <alignment horizontal="center"/>
    </xf>
    <xf numFmtId="0" fontId="5" fillId="0" borderId="0" xfId="0" applyFont="1" applyAlignment="1">
      <alignment horizontal="center"/>
    </xf>
    <xf numFmtId="0" fontId="5" fillId="0" borderId="2" xfId="0" applyFont="1" applyBorder="1"/>
    <xf numFmtId="0" fontId="13" fillId="3" borderId="2" xfId="23647" applyFont="1" applyFill="1" applyBorder="1" applyAlignment="1">
      <alignment horizontal="center"/>
    </xf>
    <xf numFmtId="0" fontId="13" fillId="4" borderId="2" xfId="23647" applyFont="1" applyFill="1" applyBorder="1" applyAlignment="1">
      <alignment horizontal="center"/>
    </xf>
    <xf numFmtId="0" fontId="13" fillId="5" borderId="2" xfId="23647" applyFont="1" applyFill="1" applyBorder="1" applyAlignment="1">
      <alignment horizontal="center"/>
    </xf>
    <xf numFmtId="0" fontId="13" fillId="6" borderId="2" xfId="23647" applyFont="1" applyFill="1" applyBorder="1" applyAlignment="1">
      <alignment horizontal="center"/>
    </xf>
    <xf numFmtId="0" fontId="13" fillId="0" borderId="2" xfId="0" applyFont="1" applyBorder="1" applyAlignment="1">
      <alignment horizontal="center"/>
    </xf>
    <xf numFmtId="0" fontId="13" fillId="0" borderId="2" xfId="23647" applyFont="1" applyFill="1" applyBorder="1" applyAlignment="1">
      <alignment horizontal="center"/>
    </xf>
    <xf numFmtId="0" fontId="30" fillId="0" borderId="2" xfId="23647" applyFont="1" applyFill="1" applyBorder="1" applyAlignment="1">
      <alignment horizontal="center"/>
    </xf>
    <xf numFmtId="0" fontId="13" fillId="0" borderId="2" xfId="23647" applyFont="1" applyBorder="1" applyAlignment="1">
      <alignment horizontal="center"/>
    </xf>
    <xf numFmtId="9" fontId="13" fillId="0" borderId="2" xfId="312" applyFont="1" applyBorder="1" applyAlignment="1">
      <alignment horizontal="center"/>
    </xf>
    <xf numFmtId="0" fontId="30" fillId="0" borderId="2" xfId="23647" applyFont="1" applyBorder="1" applyAlignment="1">
      <alignment horizontal="center"/>
    </xf>
    <xf numFmtId="0" fontId="5" fillId="3" borderId="2" xfId="0" applyFont="1" applyFill="1" applyBorder="1" applyAlignment="1">
      <alignment horizontal="center"/>
    </xf>
    <xf numFmtId="0" fontId="5" fillId="3" borderId="2" xfId="0" applyFont="1" applyFill="1" applyBorder="1" applyAlignment="1">
      <alignment horizontal="center" vertical="center"/>
    </xf>
    <xf numFmtId="0" fontId="5" fillId="6" borderId="2" xfId="0" applyFont="1" applyFill="1" applyBorder="1" applyAlignment="1">
      <alignment horizontal="center"/>
    </xf>
    <xf numFmtId="0" fontId="5" fillId="0" borderId="2" xfId="0" applyFont="1" applyBorder="1" applyAlignment="1">
      <alignment horizontal="center" vertical="center"/>
    </xf>
    <xf numFmtId="0" fontId="13" fillId="24" borderId="8" xfId="23647" applyFont="1" applyFill="1" applyBorder="1" applyAlignment="1">
      <alignment horizontal="center"/>
    </xf>
    <xf numFmtId="0" fontId="13" fillId="13" borderId="8" xfId="23647" applyFont="1" applyFill="1" applyBorder="1" applyAlignment="1">
      <alignment horizontal="center"/>
    </xf>
    <xf numFmtId="178" fontId="0" fillId="0" borderId="0" xfId="55" applyNumberFormat="1" applyFont="1" applyAlignment="1"/>
    <xf numFmtId="0" fontId="13" fillId="3" borderId="2" xfId="0" applyFont="1" applyFill="1" applyBorder="1" applyAlignment="1">
      <alignment horizontal="center"/>
    </xf>
    <xf numFmtId="0" fontId="13" fillId="4" borderId="2" xfId="0" applyFont="1" applyFill="1" applyBorder="1" applyAlignment="1">
      <alignment horizontal="center"/>
    </xf>
    <xf numFmtId="0" fontId="13" fillId="5" borderId="2" xfId="0" applyFont="1" applyFill="1" applyBorder="1" applyAlignment="1">
      <alignment horizontal="center"/>
    </xf>
    <xf numFmtId="0" fontId="13" fillId="0" borderId="2" xfId="0" applyFont="1" applyFill="1" applyBorder="1" applyAlignment="1">
      <alignment horizontal="center"/>
    </xf>
    <xf numFmtId="0" fontId="13" fillId="0" borderId="0" xfId="0" applyFont="1" applyBorder="1" applyAlignment="1">
      <alignment horizontal="center"/>
    </xf>
    <xf numFmtId="0" fontId="4" fillId="0" borderId="0" xfId="0" applyFont="1"/>
    <xf numFmtId="0" fontId="10" fillId="0" borderId="2" xfId="0" applyFont="1" applyBorder="1" applyAlignment="1">
      <alignment horizontal="center" vertical="center"/>
    </xf>
    <xf numFmtId="0" fontId="13" fillId="0" borderId="2"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Border="1"/>
    <xf numFmtId="9" fontId="13" fillId="0" borderId="0" xfId="55" applyFont="1" applyBorder="1" applyAlignment="1">
      <alignment horizontal="center"/>
    </xf>
    <xf numFmtId="9" fontId="13" fillId="0" borderId="0" xfId="312" applyFont="1" applyBorder="1" applyAlignment="1">
      <alignment horizontal="center"/>
    </xf>
    <xf numFmtId="0" fontId="3" fillId="0" borderId="0" xfId="0" applyFont="1"/>
    <xf numFmtId="0" fontId="12" fillId="6" borderId="2" xfId="0" applyFont="1" applyFill="1" applyBorder="1" applyAlignment="1">
      <alignment horizontal="center" vertical="center"/>
    </xf>
    <xf numFmtId="0" fontId="12" fillId="0" borderId="2" xfId="0" applyFont="1" applyBorder="1" applyAlignment="1">
      <alignment horizontal="center" vertical="center"/>
    </xf>
    <xf numFmtId="0" fontId="12" fillId="0" borderId="2" xfId="0" applyFont="1" applyFill="1" applyBorder="1" applyAlignment="1">
      <alignment horizontal="center" vertical="center"/>
    </xf>
    <xf numFmtId="0" fontId="30" fillId="0" borderId="8" xfId="0" applyFont="1" applyBorder="1" applyAlignment="1">
      <alignment horizontal="center" vertical="center"/>
    </xf>
    <xf numFmtId="0" fontId="32" fillId="0" borderId="0" xfId="0" applyFont="1" applyAlignment="1">
      <alignment vertical="center"/>
    </xf>
    <xf numFmtId="0" fontId="30" fillId="13" borderId="2" xfId="0" applyFont="1" applyFill="1" applyBorder="1" applyAlignment="1">
      <alignment vertical="center"/>
    </xf>
    <xf numFmtId="0" fontId="13" fillId="0" borderId="2" xfId="0" applyFont="1" applyBorder="1" applyAlignment="1">
      <alignment horizontal="center" vertical="center"/>
    </xf>
    <xf numFmtId="0" fontId="2" fillId="0" borderId="0" xfId="0" applyFont="1"/>
    <xf numFmtId="0" fontId="13" fillId="0" borderId="2" xfId="0" applyFont="1" applyBorder="1" applyAlignment="1">
      <alignment horizontal="center" vertical="center"/>
    </xf>
    <xf numFmtId="0" fontId="14" fillId="9" borderId="2" xfId="0" applyFont="1" applyFill="1" applyBorder="1" applyAlignment="1">
      <alignment vertical="center" wrapText="1"/>
    </xf>
    <xf numFmtId="0" fontId="13" fillId="13" borderId="2" xfId="0" applyFont="1" applyFill="1" applyBorder="1" applyAlignment="1">
      <alignment horizontal="center" vertical="center"/>
    </xf>
    <xf numFmtId="0" fontId="35" fillId="0" borderId="0" xfId="0" applyFont="1" applyAlignment="1">
      <alignment horizontal="center" vertical="center"/>
    </xf>
    <xf numFmtId="0" fontId="13" fillId="0" borderId="2" xfId="0" applyFont="1" applyBorder="1" applyAlignment="1">
      <alignment horizontal="center" vertical="center"/>
    </xf>
    <xf numFmtId="0" fontId="13" fillId="0" borderId="2" xfId="0" applyFont="1" applyFill="1" applyBorder="1" applyAlignment="1">
      <alignment horizontal="center" vertical="center"/>
    </xf>
    <xf numFmtId="0" fontId="1" fillId="0" borderId="2" xfId="23647" applyFont="1" applyFill="1" applyBorder="1" applyAlignment="1">
      <alignment horizontal="center"/>
    </xf>
    <xf numFmtId="0" fontId="1" fillId="0" borderId="0" xfId="0" applyFont="1"/>
    <xf numFmtId="0" fontId="30" fillId="14" borderId="5" xfId="0" applyFont="1" applyFill="1" applyBorder="1" applyAlignment="1">
      <alignment horizontal="center" vertical="center"/>
    </xf>
    <xf numFmtId="0" fontId="30" fillId="14" borderId="6" xfId="0" applyFont="1" applyFill="1" applyBorder="1" applyAlignment="1">
      <alignment horizontal="center" vertical="center"/>
    </xf>
    <xf numFmtId="0" fontId="30" fillId="14" borderId="7" xfId="0" applyFont="1" applyFill="1" applyBorder="1" applyAlignment="1">
      <alignment horizontal="center" vertical="center"/>
    </xf>
    <xf numFmtId="0" fontId="30" fillId="0" borderId="8" xfId="0" applyFont="1" applyBorder="1" applyAlignment="1">
      <alignment horizontal="center" vertical="center"/>
    </xf>
    <xf numFmtId="0" fontId="30" fillId="0" borderId="18" xfId="0" applyFont="1" applyBorder="1" applyAlignment="1">
      <alignment horizontal="center" vertical="center"/>
    </xf>
    <xf numFmtId="0" fontId="30" fillId="0" borderId="17" xfId="0" applyFont="1" applyBorder="1" applyAlignment="1">
      <alignment horizontal="center" vertical="center"/>
    </xf>
    <xf numFmtId="0" fontId="30" fillId="13" borderId="2" xfId="0" applyFont="1" applyFill="1" applyBorder="1" applyAlignment="1">
      <alignment horizontal="center" vertical="center"/>
    </xf>
    <xf numFmtId="0" fontId="30" fillId="12" borderId="5" xfId="0" applyFont="1" applyFill="1" applyBorder="1" applyAlignment="1">
      <alignment horizontal="center" vertical="center"/>
    </xf>
    <xf numFmtId="0" fontId="30" fillId="12" borderId="6" xfId="0" applyFont="1" applyFill="1" applyBorder="1" applyAlignment="1">
      <alignment horizontal="center" vertical="center"/>
    </xf>
    <xf numFmtId="0" fontId="30" fillId="12" borderId="7" xfId="0" applyFont="1" applyFill="1" applyBorder="1" applyAlignment="1">
      <alignment horizontal="center" vertical="center"/>
    </xf>
    <xf numFmtId="0" fontId="30" fillId="15" borderId="2" xfId="0" applyFont="1" applyFill="1" applyBorder="1" applyAlignment="1">
      <alignment horizontal="center" vertical="center"/>
    </xf>
    <xf numFmtId="0" fontId="30" fillId="3" borderId="2" xfId="0" applyFont="1" applyFill="1" applyBorder="1" applyAlignment="1">
      <alignment horizontal="center" vertical="center"/>
    </xf>
    <xf numFmtId="0" fontId="30" fillId="6" borderId="2" xfId="0" applyFont="1" applyFill="1" applyBorder="1" applyAlignment="1">
      <alignment horizontal="center" vertical="center"/>
    </xf>
    <xf numFmtId="0" fontId="30" fillId="6" borderId="5" xfId="0" applyFont="1" applyFill="1" applyBorder="1" applyAlignment="1">
      <alignment horizontal="left" vertical="center" wrapText="1"/>
    </xf>
    <xf numFmtId="0" fontId="30" fillId="6" borderId="7" xfId="0" applyFont="1" applyFill="1" applyBorder="1" applyAlignment="1">
      <alignment horizontal="left" vertical="center" wrapText="1"/>
    </xf>
    <xf numFmtId="0" fontId="30" fillId="0" borderId="8"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17" xfId="0" applyFont="1" applyBorder="1" applyAlignment="1">
      <alignment horizontal="center" vertical="center" wrapText="1"/>
    </xf>
    <xf numFmtId="0" fontId="13" fillId="6" borderId="2" xfId="0" applyFont="1" applyFill="1" applyBorder="1" applyAlignment="1">
      <alignment horizontal="center" vertical="center"/>
    </xf>
    <xf numFmtId="0" fontId="14" fillId="9" borderId="2" xfId="0" applyFont="1" applyFill="1" applyBorder="1" applyAlignment="1">
      <alignment horizontal="left" vertical="center" wrapText="1"/>
    </xf>
    <xf numFmtId="0" fontId="13" fillId="0" borderId="8" xfId="0" applyFont="1" applyBorder="1" applyAlignment="1">
      <alignment horizontal="center" vertical="center"/>
    </xf>
    <xf numFmtId="0" fontId="13" fillId="0" borderId="18" xfId="0" applyFont="1" applyBorder="1" applyAlignment="1">
      <alignment horizontal="center" vertical="center"/>
    </xf>
    <xf numFmtId="0" fontId="13" fillId="0" borderId="17" xfId="0" applyFont="1" applyBorder="1" applyAlignment="1">
      <alignment horizontal="center" vertical="center"/>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0" xfId="0" applyFont="1" applyFill="1" applyBorder="1" applyAlignment="1">
      <alignment horizontal="center" vertical="center"/>
    </xf>
    <xf numFmtId="0" fontId="13" fillId="13" borderId="5" xfId="0" applyFont="1" applyFill="1" applyBorder="1" applyAlignment="1">
      <alignment horizontal="center" vertical="center"/>
    </xf>
    <xf numFmtId="0" fontId="13" fillId="13" borderId="7" xfId="0" applyFont="1" applyFill="1" applyBorder="1" applyAlignment="1">
      <alignment horizontal="center" vertical="center"/>
    </xf>
    <xf numFmtId="0" fontId="7" fillId="2" borderId="1" xfId="23647" applyFont="1" applyFill="1" applyBorder="1" applyAlignment="1">
      <alignment horizontal="center"/>
    </xf>
    <xf numFmtId="0" fontId="7" fillId="2" borderId="2" xfId="0" applyFont="1" applyFill="1" applyBorder="1" applyAlignment="1">
      <alignment horizontal="center" vertical="center"/>
    </xf>
    <xf numFmtId="0" fontId="34" fillId="2" borderId="1" xfId="23647" applyFont="1" applyFill="1" applyBorder="1" applyAlignment="1">
      <alignment horizontal="center"/>
    </xf>
    <xf numFmtId="0" fontId="34" fillId="2" borderId="1" xfId="0" applyFont="1" applyFill="1" applyBorder="1" applyAlignment="1">
      <alignment horizontal="center"/>
    </xf>
    <xf numFmtId="0" fontId="7" fillId="2" borderId="1" xfId="0" applyFont="1" applyFill="1" applyBorder="1" applyAlignment="1">
      <alignment horizontal="center"/>
    </xf>
    <xf numFmtId="0" fontId="7" fillId="2" borderId="0" xfId="0" applyFont="1" applyFill="1" applyBorder="1" applyAlignment="1">
      <alignment horizontal="center"/>
    </xf>
    <xf numFmtId="0" fontId="7" fillId="2" borderId="3" xfId="0" applyFont="1" applyFill="1" applyBorder="1" applyAlignment="1">
      <alignment horizontal="center"/>
    </xf>
    <xf numFmtId="0" fontId="34" fillId="2" borderId="1" xfId="0" applyFont="1" applyFill="1" applyBorder="1" applyAlignment="1">
      <alignment horizontal="center" vertical="center"/>
    </xf>
    <xf numFmtId="0" fontId="7" fillId="2" borderId="5" xfId="0" applyFont="1" applyFill="1" applyBorder="1" applyAlignment="1">
      <alignment horizontal="center"/>
    </xf>
    <xf numFmtId="0" fontId="7" fillId="2" borderId="6" xfId="0" applyFont="1" applyFill="1" applyBorder="1" applyAlignment="1">
      <alignment horizontal="center"/>
    </xf>
    <xf numFmtId="0" fontId="7" fillId="2" borderId="7" xfId="0" applyFont="1" applyFill="1" applyBorder="1" applyAlignment="1">
      <alignment horizontal="center"/>
    </xf>
    <xf numFmtId="0" fontId="10" fillId="0" borderId="2" xfId="0" applyFont="1" applyBorder="1" applyAlignment="1">
      <alignment horizontal="center" vertical="center"/>
    </xf>
    <xf numFmtId="0" fontId="16" fillId="2" borderId="1" xfId="23647" applyFont="1" applyFill="1" applyBorder="1" applyAlignment="1">
      <alignment horizontal="center"/>
    </xf>
    <xf numFmtId="0" fontId="16" fillId="2" borderId="4" xfId="0" applyFont="1" applyFill="1" applyBorder="1" applyAlignment="1">
      <alignment horizontal="center" vertical="center"/>
    </xf>
    <xf numFmtId="0" fontId="16" fillId="2" borderId="0" xfId="0" applyFont="1" applyFill="1" applyBorder="1" applyAlignment="1">
      <alignment horizontal="center" vertical="center"/>
    </xf>
    <xf numFmtId="0" fontId="17" fillId="2" borderId="0" xfId="0" applyFont="1" applyFill="1" applyAlignment="1">
      <alignment horizontal="center"/>
    </xf>
    <xf numFmtId="0" fontId="7" fillId="2" borderId="1" xfId="0" applyFont="1" applyFill="1" applyBorder="1" applyAlignment="1">
      <alignment horizontal="center" vertical="center"/>
    </xf>
    <xf numFmtId="0" fontId="7" fillId="2" borderId="0" xfId="0" applyFont="1" applyFill="1" applyAlignment="1">
      <alignment horizontal="center"/>
    </xf>
    <xf numFmtId="0" fontId="16" fillId="2" borderId="3" xfId="0" applyFont="1" applyFill="1" applyBorder="1" applyAlignment="1">
      <alignment horizontal="center"/>
    </xf>
    <xf numFmtId="0" fontId="16" fillId="2" borderId="1" xfId="0" applyFont="1" applyFill="1" applyBorder="1" applyAlignment="1">
      <alignment horizontal="center"/>
    </xf>
    <xf numFmtId="0" fontId="7" fillId="2" borderId="0" xfId="0" applyFont="1" applyFill="1" applyAlignment="1">
      <alignment horizontal="center" vertical="center"/>
    </xf>
    <xf numFmtId="0" fontId="14" fillId="8" borderId="2" xfId="0" applyFont="1" applyFill="1" applyBorder="1" applyAlignment="1">
      <alignment horizontal="center" vertical="center"/>
    </xf>
    <xf numFmtId="0" fontId="13" fillId="0" borderId="2" xfId="0" applyFont="1" applyBorder="1" applyAlignment="1">
      <alignment horizontal="center" vertical="center"/>
    </xf>
    <xf numFmtId="0" fontId="13" fillId="8" borderId="2" xfId="0" applyFont="1" applyFill="1" applyBorder="1" applyAlignment="1">
      <alignment horizontal="center" vertical="center"/>
    </xf>
    <xf numFmtId="0" fontId="13" fillId="4" borderId="2" xfId="0" applyFont="1" applyFill="1" applyBorder="1" applyAlignment="1">
      <alignment horizontal="center" vertical="center"/>
    </xf>
    <xf numFmtId="58" fontId="14" fillId="8" borderId="2" xfId="0" applyNumberFormat="1" applyFont="1" applyFill="1" applyBorder="1" applyAlignment="1">
      <alignment horizontal="center" vertical="center"/>
    </xf>
    <xf numFmtId="0" fontId="13" fillId="3" borderId="2" xfId="0" applyFont="1" applyFill="1" applyBorder="1" applyAlignment="1">
      <alignment horizontal="center" vertical="center"/>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cellXfs>
  <cellStyles count="30093">
    <cellStyle name="百分比" xfId="55" builtinId="5"/>
    <cellStyle name="百分比 3" xfId="312"/>
    <cellStyle name="差 2" xfId="333"/>
    <cellStyle name="常规" xfId="0" builtinId="0"/>
    <cellStyle name="常规 10" xfId="305"/>
    <cellStyle name="常规 11" xfId="341"/>
    <cellStyle name="常规 11 10" xfId="206"/>
    <cellStyle name="常规 11 10 10" xfId="364"/>
    <cellStyle name="常规 11 10 2" xfId="126"/>
    <cellStyle name="常规 11 10 2 2" xfId="308"/>
    <cellStyle name="常规 11 10 2 2 2" xfId="280"/>
    <cellStyle name="常规 11 10 2 2 2 2" xfId="275"/>
    <cellStyle name="常规 11 10 2 2 2 3" xfId="353"/>
    <cellStyle name="常规 11 10 2 2 3" xfId="256"/>
    <cellStyle name="常规 11 10 2 2 3 2" xfId="323"/>
    <cellStyle name="常规 11 10 2 2 4" xfId="288"/>
    <cellStyle name="常规 11 10 2 2 5" xfId="300"/>
    <cellStyle name="常规 11 10 2 3" xfId="260"/>
    <cellStyle name="常规 11 10 2 3 2" xfId="156"/>
    <cellStyle name="常规 11 10 2 3 2 2" xfId="370"/>
    <cellStyle name="常规 11 10 2 3 3" xfId="129"/>
    <cellStyle name="常规 11 10 2 3 4" xfId="179"/>
    <cellStyle name="常规 11 10 2 3 5" xfId="182"/>
    <cellStyle name="常规 11 10 2 4" xfId="371"/>
    <cellStyle name="常规 11 10 2 4 2" xfId="374"/>
    <cellStyle name="常规 11 10 2 4 3" xfId="377"/>
    <cellStyle name="常规 11 10 2 5" xfId="379"/>
    <cellStyle name="常规 11 10 2 6" xfId="381"/>
    <cellStyle name="常规 11 10 2 7" xfId="391"/>
    <cellStyle name="常规 11 10 3" xfId="398"/>
    <cellStyle name="常规 11 10 3 2" xfId="163"/>
    <cellStyle name="常规 11 10 3 2 2" xfId="399"/>
    <cellStyle name="常规 11 10 3 2 2 2" xfId="408"/>
    <cellStyle name="常规 11 10 3 2 3" xfId="410"/>
    <cellStyle name="常规 11 10 3 2 4" xfId="412"/>
    <cellStyle name="常规 11 10 3 2 5" xfId="415"/>
    <cellStyle name="常规 11 10 3 3" xfId="172"/>
    <cellStyle name="常规 11 10 3 3 2" xfId="416"/>
    <cellStyle name="常规 11 10 3 3 2 2" xfId="427"/>
    <cellStyle name="常规 11 10 3 3 3" xfId="354"/>
    <cellStyle name="常规 11 10 3 3 4" xfId="428"/>
    <cellStyle name="常规 11 10 3 3 5" xfId="436"/>
    <cellStyle name="常规 11 10 3 4" xfId="25"/>
    <cellStyle name="常规 11 10 3 4 2" xfId="440"/>
    <cellStyle name="常规 11 10 3 5" xfId="199"/>
    <cellStyle name="常规 11 10 3 6" xfId="221"/>
    <cellStyle name="常规 11 10 3 7" xfId="239"/>
    <cellStyle name="常规 11 10 4" xfId="446"/>
    <cellStyle name="常规 11 10 4 2" xfId="448"/>
    <cellStyle name="常规 11 10 4 2 2" xfId="449"/>
    <cellStyle name="常规 11 10 4 2 2 2" xfId="453"/>
    <cellStyle name="常规 11 10 4 2 3" xfId="454"/>
    <cellStyle name="常规 11 10 4 2 4" xfId="456"/>
    <cellStyle name="常规 11 10 4 3" xfId="459"/>
    <cellStyle name="常规 11 10 4 3 2" xfId="460"/>
    <cellStyle name="常规 11 10 4 4" xfId="465"/>
    <cellStyle name="常规 11 10 4 5" xfId="474"/>
    <cellStyle name="常规 11 10 4 6" xfId="477"/>
    <cellStyle name="常规 11 10 5" xfId="480"/>
    <cellStyle name="常规 11 10 5 2" xfId="483"/>
    <cellStyle name="常规 11 10 5 2 2" xfId="485"/>
    <cellStyle name="常规 11 10 5 3" xfId="489"/>
    <cellStyle name="常规 11 10 5 4" xfId="491"/>
    <cellStyle name="常规 11 10 5 5" xfId="494"/>
    <cellStyle name="常规 11 10 6" xfId="506"/>
    <cellStyle name="常规 11 10 6 2" xfId="511"/>
    <cellStyle name="常规 11 10 6 3" xfId="515"/>
    <cellStyle name="常规 11 10 6 4" xfId="518"/>
    <cellStyle name="常规 11 10 6 5" xfId="522"/>
    <cellStyle name="常规 11 10 7" xfId="530"/>
    <cellStyle name="常规 11 10 8" xfId="536"/>
    <cellStyle name="常规 11 10 9" xfId="543"/>
    <cellStyle name="常规 11 11" xfId="212"/>
    <cellStyle name="常规 11 11 10" xfId="550"/>
    <cellStyle name="常规 11 11 2" xfId="555"/>
    <cellStyle name="常规 11 11 2 2" xfId="557"/>
    <cellStyle name="常规 11 11 2 2 2" xfId="563"/>
    <cellStyle name="常规 11 11 2 2 2 2" xfId="568"/>
    <cellStyle name="常规 11 11 2 2 2 3" xfId="572"/>
    <cellStyle name="常规 11 11 2 2 3" xfId="267"/>
    <cellStyle name="常规 11 11 2 2 3 2" xfId="307"/>
    <cellStyle name="常规 11 11 2 2 4" xfId="348"/>
    <cellStyle name="常规 11 11 2 2 5" xfId="581"/>
    <cellStyle name="常规 11 11 2 3" xfId="583"/>
    <cellStyle name="常规 11 11 2 3 2" xfId="588"/>
    <cellStyle name="常规 11 11 2 3 2 2" xfId="594"/>
    <cellStyle name="常规 11 11 2 3 3" xfId="318"/>
    <cellStyle name="常规 11 11 2 3 4" xfId="602"/>
    <cellStyle name="常规 11 11 2 3 5" xfId="610"/>
    <cellStyle name="常规 11 11 2 4" xfId="612"/>
    <cellStyle name="常规 11 11 2 4 2" xfId="621"/>
    <cellStyle name="常规 11 11 2 4 3" xfId="628"/>
    <cellStyle name="常规 11 11 2 5" xfId="630"/>
    <cellStyle name="常规 11 11 2 6" xfId="636"/>
    <cellStyle name="常规 11 11 2 7" xfId="639"/>
    <cellStyle name="常规 11 11 3" xfId="646"/>
    <cellStyle name="常规 11 11 3 2" xfId="649"/>
    <cellStyle name="常规 11 11 3 2 2" xfId="651"/>
    <cellStyle name="常规 11 11 3 2 2 2" xfId="656"/>
    <cellStyle name="常规 11 11 3 2 3" xfId="365"/>
    <cellStyle name="常规 11 11 3 2 4" xfId="657"/>
    <cellStyle name="常规 11 11 3 2 5" xfId="666"/>
    <cellStyle name="常规 11 11 3 3" xfId="670"/>
    <cellStyle name="常规 11 11 3 3 2" xfId="56"/>
    <cellStyle name="常规 11 11 3 3 2 2" xfId="675"/>
    <cellStyle name="常规 11 11 3 3 3" xfId="676"/>
    <cellStyle name="常规 11 11 3 3 4" xfId="678"/>
    <cellStyle name="常规 11 11 3 3 5" xfId="688"/>
    <cellStyle name="常规 11 11 3 4" xfId="690"/>
    <cellStyle name="常规 11 11 3 4 2" xfId="696"/>
    <cellStyle name="常规 11 11 3 5" xfId="699"/>
    <cellStyle name="常规 11 11 3 6" xfId="655"/>
    <cellStyle name="常规 11 11 3 7" xfId="717"/>
    <cellStyle name="常规 11 11 4" xfId="723"/>
    <cellStyle name="常规 11 11 4 2" xfId="724"/>
    <cellStyle name="常规 11 11 4 2 2" xfId="54"/>
    <cellStyle name="常规 11 11 4 3" xfId="725"/>
    <cellStyle name="常规 11 11 4 4" xfId="726"/>
    <cellStyle name="常规 11 11 4 5" xfId="733"/>
    <cellStyle name="常规 11 11 5" xfId="735"/>
    <cellStyle name="常规 11 11 5 2" xfId="737"/>
    <cellStyle name="常规 11 11 5 2 2" xfId="741"/>
    <cellStyle name="常规 11 11 5 3" xfId="743"/>
    <cellStyle name="常规 11 11 5 4" xfId="745"/>
    <cellStyle name="常规 11 11 5 5" xfId="752"/>
    <cellStyle name="常规 11 11 6" xfId="757"/>
    <cellStyle name="常规 11 11 6 2" xfId="762"/>
    <cellStyle name="常规 11 11 6 3" xfId="766"/>
    <cellStyle name="常规 11 11 7" xfId="133"/>
    <cellStyle name="常规 11 11 8" xfId="768"/>
    <cellStyle name="常规 11 11 9" xfId="773"/>
    <cellStyle name="常规 11 12" xfId="232"/>
    <cellStyle name="常规 11 12 2" xfId="778"/>
    <cellStyle name="常规 11 12 2 2" xfId="780"/>
    <cellStyle name="常规 11 12 2 2 2" xfId="783"/>
    <cellStyle name="常规 11 12 2 2 3" xfId="401"/>
    <cellStyle name="常规 11 12 2 3" xfId="790"/>
    <cellStyle name="常规 11 12 2 3 2" xfId="792"/>
    <cellStyle name="常规 11 12 2 4" xfId="798"/>
    <cellStyle name="常规 11 12 2 5" xfId="804"/>
    <cellStyle name="常规 11 12 3" xfId="811"/>
    <cellStyle name="常规 11 12 3 2" xfId="813"/>
    <cellStyle name="常规 11 12 3 2 2" xfId="820"/>
    <cellStyle name="常规 11 12 3 3" xfId="821"/>
    <cellStyle name="常规 11 12 3 4" xfId="327"/>
    <cellStyle name="常规 11 12 3 5" xfId="835"/>
    <cellStyle name="常规 11 12 4" xfId="837"/>
    <cellStyle name="常规 11 12 4 2" xfId="58"/>
    <cellStyle name="常规 11 12 4 3" xfId="838"/>
    <cellStyle name="常规 11 12 5" xfId="140"/>
    <cellStyle name="常规 11 12 6" xfId="843"/>
    <cellStyle name="常规 11 12 7" xfId="846"/>
    <cellStyle name="常规 11 13" xfId="854"/>
    <cellStyle name="常规 11 13 2" xfId="863"/>
    <cellStyle name="常规 11 13 2 2" xfId="868"/>
    <cellStyle name="常规 11 13 2 2 2" xfId="870"/>
    <cellStyle name="常规 11 13 2 2 3" xfId="451"/>
    <cellStyle name="常规 11 13 2 3" xfId="877"/>
    <cellStyle name="常规 11 13 2 3 2" xfId="879"/>
    <cellStyle name="常规 11 13 2 4" xfId="882"/>
    <cellStyle name="常规 11 13 2 5" xfId="125"/>
    <cellStyle name="常规 11 13 3" xfId="548"/>
    <cellStyle name="常规 11 13 3 2" xfId="887"/>
    <cellStyle name="常规 11 13 3 2 2" xfId="894"/>
    <cellStyle name="常规 11 13 3 3" xfId="900"/>
    <cellStyle name="常规 11 13 3 4" xfId="904"/>
    <cellStyle name="常规 11 13 3 5" xfId="553"/>
    <cellStyle name="常规 11 13 4" xfId="560"/>
    <cellStyle name="常规 11 13 4 2" xfId="566"/>
    <cellStyle name="常规 11 13 4 3" xfId="571"/>
    <cellStyle name="常规 11 13 5" xfId="263"/>
    <cellStyle name="常规 11 13 6" xfId="344"/>
    <cellStyle name="常规 11 13 7" xfId="575"/>
    <cellStyle name="常规 11 14" xfId="909"/>
    <cellStyle name="常规 11 14 2" xfId="915"/>
    <cellStyle name="常规 11 14 2 2" xfId="920"/>
    <cellStyle name="常规 11 14 2 2 2" xfId="747"/>
    <cellStyle name="常规 11 14 2 3" xfId="922"/>
    <cellStyle name="常规 11 14 2 4" xfId="115"/>
    <cellStyle name="常规 11 14 2 5" xfId="926"/>
    <cellStyle name="常规 11 14 3" xfId="930"/>
    <cellStyle name="常规 11 14 3 2" xfId="937"/>
    <cellStyle name="常规 11 14 3 2 2" xfId="939"/>
    <cellStyle name="常规 11 14 3 3" xfId="941"/>
    <cellStyle name="常规 11 14 3 4" xfId="944"/>
    <cellStyle name="常规 11 14 3 5" xfId="945"/>
    <cellStyle name="常规 11 14 4" xfId="586"/>
    <cellStyle name="常规 11 14 4 2" xfId="593"/>
    <cellStyle name="常规 11 14 5" xfId="316"/>
    <cellStyle name="常规 11 14 6" xfId="600"/>
    <cellStyle name="常规 11 14 7" xfId="609"/>
    <cellStyle name="常规 11 15" xfId="961"/>
    <cellStyle name="常规 11 15 2" xfId="978"/>
    <cellStyle name="常规 11 15 2 2" xfId="470"/>
    <cellStyle name="常规 11 15 2 2 2" xfId="925"/>
    <cellStyle name="常规 11 15 2 3" xfId="475"/>
    <cellStyle name="常规 11 15 2 4" xfId="986"/>
    <cellStyle name="常规 11 15 2 5" xfId="994"/>
    <cellStyle name="常规 11 15 3" xfId="999"/>
    <cellStyle name="常规 11 15 3 2" xfId="503"/>
    <cellStyle name="常规 11 15 3 2 2" xfId="993"/>
    <cellStyle name="常规 11 15 3 3" xfId="1003"/>
    <cellStyle name="常规 11 15 3 4" xfId="1007"/>
    <cellStyle name="常规 11 15 3 5" xfId="1008"/>
    <cellStyle name="常规 11 15 4" xfId="618"/>
    <cellStyle name="常规 11 15 4 2" xfId="524"/>
    <cellStyle name="常规 11 15 5" xfId="626"/>
    <cellStyle name="常规 11 15 6" xfId="1011"/>
    <cellStyle name="常规 11 15 7" xfId="1014"/>
    <cellStyle name="常规 11 16" xfId="1023"/>
    <cellStyle name="常规 11 16 2" xfId="1039"/>
    <cellStyle name="常规 11 16 2 2" xfId="728"/>
    <cellStyle name="常规 11 16 2 3" xfId="1040"/>
    <cellStyle name="常规 11 16 3" xfId="488"/>
    <cellStyle name="常规 11 16 3 2" xfId="754"/>
    <cellStyle name="常规 11 16 4" xfId="1043"/>
    <cellStyle name="常规 11 16 5" xfId="1049"/>
    <cellStyle name="常规 11 17" xfId="1058"/>
    <cellStyle name="常规 11 17 2" xfId="385"/>
    <cellStyle name="常规 11 17 2 2" xfId="1062"/>
    <cellStyle name="常规 11 17 2 3" xfId="1063"/>
    <cellStyle name="常规 11 17 3" xfId="1067"/>
    <cellStyle name="常规 11 17 3 2" xfId="1071"/>
    <cellStyle name="常规 11 17 4" xfId="1073"/>
    <cellStyle name="常规 11 17 5" xfId="1080"/>
    <cellStyle name="常规 11 18" xfId="151"/>
    <cellStyle name="常规 11 18 2" xfId="230"/>
    <cellStyle name="常规 11 18 2 2" xfId="776"/>
    <cellStyle name="常规 11 18 2 3" xfId="808"/>
    <cellStyle name="常规 11 18 3" xfId="851"/>
    <cellStyle name="常规 11 18 3 2" xfId="861"/>
    <cellStyle name="常规 11 18 4" xfId="908"/>
    <cellStyle name="常规 11 18 5" xfId="955"/>
    <cellStyle name="常规 11 19" xfId="1083"/>
    <cellStyle name="常规 11 19 2" xfId="980"/>
    <cellStyle name="常规 11 19 2 2" xfId="1087"/>
    <cellStyle name="常规 11 19 3" xfId="989"/>
    <cellStyle name="常规 11 19 3 2" xfId="1092"/>
    <cellStyle name="常规 11 19 4" xfId="1094"/>
    <cellStyle name="常规 11 19 5" xfId="1101"/>
    <cellStyle name="常规 11 2" xfId="1102"/>
    <cellStyle name="常规 11 2 10" xfId="1109"/>
    <cellStyle name="常规 11 2 10 10" xfId="209"/>
    <cellStyle name="常规 11 2 10 2" xfId="1110"/>
    <cellStyle name="常规 11 2 10 2 2" xfId="1111"/>
    <cellStyle name="常规 11 2 10 2 2 2" xfId="796"/>
    <cellStyle name="常规 11 2 10 2 2 2 2" xfId="1113"/>
    <cellStyle name="常规 11 2 10 2 2 2 3" xfId="1115"/>
    <cellStyle name="常规 11 2 10 2 2 3" xfId="802"/>
    <cellStyle name="常规 11 2 10 2 2 3 2" xfId="1119"/>
    <cellStyle name="常规 11 2 10 2 2 4" xfId="1122"/>
    <cellStyle name="常规 11 2 10 2 2 5" xfId="1124"/>
    <cellStyle name="常规 11 2 10 2 3" xfId="34"/>
    <cellStyle name="常规 11 2 10 2 3 2" xfId="326"/>
    <cellStyle name="常规 11 2 10 2 3 2 2" xfId="1129"/>
    <cellStyle name="常规 11 2 10 2 3 3" xfId="834"/>
    <cellStyle name="常规 11 2 10 2 3 4" xfId="674"/>
    <cellStyle name="常规 11 2 10 2 3 5" xfId="311"/>
    <cellStyle name="常规 11 2 10 2 4" xfId="1132"/>
    <cellStyle name="常规 11 2 10 2 4 2" xfId="1135"/>
    <cellStyle name="常规 11 2 10 2 4 3" xfId="1061"/>
    <cellStyle name="常规 11 2 10 2 5" xfId="931"/>
    <cellStyle name="常规 11 2 10 2 6" xfId="940"/>
    <cellStyle name="常规 11 2 10 2 7" xfId="943"/>
    <cellStyle name="常规 11 2 10 3" xfId="1136"/>
    <cellStyle name="常规 11 2 10 3 2" xfId="1139"/>
    <cellStyle name="常规 11 2 10 3 2 2" xfId="881"/>
    <cellStyle name="常规 11 2 10 3 2 2 2" xfId="1142"/>
    <cellStyle name="常规 11 2 10 3 2 3" xfId="124"/>
    <cellStyle name="常规 11 2 10 3 2 4" xfId="394"/>
    <cellStyle name="常规 11 2 10 3 2 5" xfId="443"/>
    <cellStyle name="常规 11 2 10 3 3" xfId="1147"/>
    <cellStyle name="常规 11 2 10 3 3 2" xfId="903"/>
    <cellStyle name="常规 11 2 10 3 3 2 2" xfId="1148"/>
    <cellStyle name="常规 11 2 10 3 3 3" xfId="552"/>
    <cellStyle name="常规 11 2 10 3 3 4" xfId="642"/>
    <cellStyle name="常规 11 2 10 3 3 5" xfId="720"/>
    <cellStyle name="常规 11 2 10 3 4" xfId="1149"/>
    <cellStyle name="常规 11 2 10 3 4 2" xfId="1150"/>
    <cellStyle name="常规 11 2 10 3 5" xfId="590"/>
    <cellStyle name="常规 11 2 10 3 6" xfId="1151"/>
    <cellStyle name="常规 11 2 10 3 7" xfId="1153"/>
    <cellStyle name="常规 11 2 10 4" xfId="1155"/>
    <cellStyle name="常规 11 2 10 4 2" xfId="1158"/>
    <cellStyle name="常规 11 2 10 4 2 2" xfId="114"/>
    <cellStyle name="常规 11 2 10 4 3" xfId="1161"/>
    <cellStyle name="常规 11 2 10 4 4" xfId="1162"/>
    <cellStyle name="常规 11 2 10 4 5" xfId="1165"/>
    <cellStyle name="常规 11 2 10 5" xfId="99"/>
    <cellStyle name="常规 11 2 10 5 2" xfId="1086"/>
    <cellStyle name="常规 11 2 10 5 2 2" xfId="985"/>
    <cellStyle name="常规 11 2 10 5 3" xfId="892"/>
    <cellStyle name="常规 11 2 10 5 4" xfId="1170"/>
    <cellStyle name="常规 11 2 10 5 5" xfId="1172"/>
    <cellStyle name="常规 11 2 10 6" xfId="75"/>
    <cellStyle name="常规 11 2 10 6 2" xfId="1177"/>
    <cellStyle name="常规 11 2 10 6 3" xfId="68"/>
    <cellStyle name="常规 11 2 10 7" xfId="52"/>
    <cellStyle name="常规 11 2 10 8" xfId="108"/>
    <cellStyle name="常规 11 2 10 9" xfId="226"/>
    <cellStyle name="常规 11 2 11" xfId="1183"/>
    <cellStyle name="常规 11 2 11 2" xfId="481"/>
    <cellStyle name="常规 11 2 11 2 2" xfId="484"/>
    <cellStyle name="常规 11 2 11 2 2 2" xfId="486"/>
    <cellStyle name="常规 11 2 11 2 2 3" xfId="1041"/>
    <cellStyle name="常规 11 2 11 2 3" xfId="490"/>
    <cellStyle name="常规 11 2 11 2 3 2" xfId="1064"/>
    <cellStyle name="常规 11 2 11 2 4" xfId="492"/>
    <cellStyle name="常规 11 2 11 2 5" xfId="495"/>
    <cellStyle name="常规 11 2 11 3" xfId="507"/>
    <cellStyle name="常规 11 2 11 3 2" xfId="512"/>
    <cellStyle name="常规 11 2 11 3 2 2" xfId="1184"/>
    <cellStyle name="常规 11 2 11 3 3" xfId="516"/>
    <cellStyle name="常规 11 2 11 3 4" xfId="519"/>
    <cellStyle name="常规 11 2 11 3 5" xfId="523"/>
    <cellStyle name="常规 11 2 11 4" xfId="533"/>
    <cellStyle name="常规 11 2 11 4 2" xfId="1187"/>
    <cellStyle name="常规 11 2 11 4 3" xfId="1191"/>
    <cellStyle name="常规 11 2 11 5" xfId="540"/>
    <cellStyle name="常规 11 2 11 6" xfId="546"/>
    <cellStyle name="常规 11 2 11 7" xfId="1194"/>
    <cellStyle name="常规 11 2 12" xfId="1202"/>
    <cellStyle name="常规 11 2 12 2" xfId="736"/>
    <cellStyle name="常规 11 2 12 2 2" xfId="738"/>
    <cellStyle name="常规 11 2 12 2 2 2" xfId="742"/>
    <cellStyle name="常规 11 2 12 2 2 3" xfId="1117"/>
    <cellStyle name="常规 11 2 12 2 3" xfId="744"/>
    <cellStyle name="常规 11 2 12 2 3 2" xfId="1205"/>
    <cellStyle name="常规 11 2 12 2 4" xfId="746"/>
    <cellStyle name="常规 11 2 12 2 5" xfId="753"/>
    <cellStyle name="常规 11 2 12 3" xfId="758"/>
    <cellStyle name="常规 11 2 12 3 2" xfId="759"/>
    <cellStyle name="常规 11 2 12 3 2 2" xfId="1207"/>
    <cellStyle name="常规 11 2 12 3 3" xfId="763"/>
    <cellStyle name="常规 11 2 12 3 4" xfId="1208"/>
    <cellStyle name="常规 11 2 12 3 5" xfId="1213"/>
    <cellStyle name="常规 11 2 12 4" xfId="134"/>
    <cellStyle name="常规 11 2 12 4 2" xfId="1214"/>
    <cellStyle name="常规 11 2 12 4 3" xfId="162"/>
    <cellStyle name="常规 11 2 12 5" xfId="770"/>
    <cellStyle name="常规 11 2 12 6" xfId="775"/>
    <cellStyle name="常规 11 2 12 7" xfId="1217"/>
    <cellStyle name="常规 11 2 13" xfId="1218"/>
    <cellStyle name="常规 11 2 13 2" xfId="141"/>
    <cellStyle name="常规 11 2 13 2 2" xfId="1220"/>
    <cellStyle name="常规 11 2 13 2 2 2" xfId="1224"/>
    <cellStyle name="常规 11 2 13 2 3" xfId="1225"/>
    <cellStyle name="常规 11 2 13 2 4" xfId="938"/>
    <cellStyle name="常规 11 2 13 2 5" xfId="1070"/>
    <cellStyle name="常规 11 2 13 3" xfId="844"/>
    <cellStyle name="常规 11 2 13 3 2" xfId="107"/>
    <cellStyle name="常规 11 2 13 3 2 2" xfId="1226"/>
    <cellStyle name="常规 11 2 13 3 3" xfId="225"/>
    <cellStyle name="常规 11 2 13 3 4" xfId="247"/>
    <cellStyle name="常规 11 2 13 3 5" xfId="1232"/>
    <cellStyle name="常规 11 2 13 4" xfId="847"/>
    <cellStyle name="常规 11 2 13 4 2" xfId="1235"/>
    <cellStyle name="常规 11 2 13 5" xfId="1237"/>
    <cellStyle name="常规 11 2 13 6" xfId="1239"/>
    <cellStyle name="常规 11 2 13 7" xfId="1241"/>
    <cellStyle name="常规 11 2 14" xfId="278"/>
    <cellStyle name="常规 11 2 14 2" xfId="265"/>
    <cellStyle name="常规 11 2 14 2 2" xfId="301"/>
    <cellStyle name="常规 11 2 14 2 2 2" xfId="1246"/>
    <cellStyle name="常规 11 2 14 2 3" xfId="338"/>
    <cellStyle name="常规 11 2 14 2 4" xfId="1247"/>
    <cellStyle name="常规 11 2 14 2 5" xfId="857"/>
    <cellStyle name="常规 11 2 14 3" xfId="346"/>
    <cellStyle name="常规 11 2 14 3 2" xfId="1249"/>
    <cellStyle name="常规 11 2 14 3 2 2" xfId="1251"/>
    <cellStyle name="常规 11 2 14 3 3" xfId="1252"/>
    <cellStyle name="常规 11 2 14 3 4" xfId="1254"/>
    <cellStyle name="常规 11 2 14 3 5" xfId="913"/>
    <cellStyle name="常规 11 2 14 4" xfId="578"/>
    <cellStyle name="常规 11 2 14 4 2" xfId="1256"/>
    <cellStyle name="常规 11 2 14 5" xfId="1260"/>
    <cellStyle name="常规 11 2 14 6" xfId="1264"/>
    <cellStyle name="常规 11 2 14 7" xfId="118"/>
    <cellStyle name="常规 11 2 15" xfId="251"/>
    <cellStyle name="常规 11 2 15 2" xfId="313"/>
    <cellStyle name="常规 11 2 15 2 2" xfId="1164"/>
    <cellStyle name="常规 11 2 15 2 3" xfId="1265"/>
    <cellStyle name="常规 11 2 15 3" xfId="596"/>
    <cellStyle name="常规 11 2 15 3 2" xfId="1171"/>
    <cellStyle name="常规 11 2 15 4" xfId="606"/>
    <cellStyle name="常规 11 2 15 5" xfId="1267"/>
    <cellStyle name="常规 11 2 16" xfId="283"/>
    <cellStyle name="常规 11 2 16 2" xfId="623"/>
    <cellStyle name="常规 11 2 16 2 2" xfId="1268"/>
    <cellStyle name="常规 11 2 16 2 3" xfId="1270"/>
    <cellStyle name="常规 11 2 16 3" xfId="1009"/>
    <cellStyle name="常规 11 2 16 3 2" xfId="1219"/>
    <cellStyle name="常规 11 2 16 4" xfId="1012"/>
    <cellStyle name="常规 11 2 16 5" xfId="1274"/>
    <cellStyle name="常规 11 2 17" xfId="293"/>
    <cellStyle name="常规 11 2 17 2" xfId="1045"/>
    <cellStyle name="常规 11 2 17 2 2" xfId="12"/>
    <cellStyle name="常规 11 2 17 2 3" xfId="189"/>
    <cellStyle name="常规 11 2 17 3" xfId="1276"/>
    <cellStyle name="常规 11 2 17 3 2" xfId="1285"/>
    <cellStyle name="常规 11 2 17 4" xfId="1288"/>
    <cellStyle name="常规 11 2 17 5" xfId="1292"/>
    <cellStyle name="常规 11 2 18" xfId="1293"/>
    <cellStyle name="常规 11 2 18 2" xfId="1075"/>
    <cellStyle name="常规 11 2 18 2 2" xfId="1300"/>
    <cellStyle name="常规 11 2 18 3" xfId="1310"/>
    <cellStyle name="常规 11 2 18 3 2" xfId="1312"/>
    <cellStyle name="常规 11 2 18 4" xfId="1319"/>
    <cellStyle name="常规 11 2 18 5" xfId="1322"/>
    <cellStyle name="常规 11 2 19" xfId="1324"/>
    <cellStyle name="常规 11 2 19 2" xfId="946"/>
    <cellStyle name="常规 11 2 19 2 2" xfId="963"/>
    <cellStyle name="常规 11 2 19 3" xfId="1020"/>
    <cellStyle name="常规 11 2 19 3 2" xfId="1027"/>
    <cellStyle name="常规 11 2 19 4" xfId="1053"/>
    <cellStyle name="常规 11 2 2" xfId="1331"/>
    <cellStyle name="常规 11 2 2 10" xfId="1269"/>
    <cellStyle name="常规 11 2 2 10 2" xfId="1334"/>
    <cellStyle name="常规 11 2 2 10 2 2" xfId="152"/>
    <cellStyle name="常规 11 2 2 10 2 2 2" xfId="231"/>
    <cellStyle name="常规 11 2 2 10 2 2 3" xfId="853"/>
    <cellStyle name="常规 11 2 2 10 2 3" xfId="1084"/>
    <cellStyle name="常规 11 2 2 10 2 3 2" xfId="981"/>
    <cellStyle name="常规 11 2 2 10 2 4" xfId="891"/>
    <cellStyle name="常规 11 2 2 10 2 5" xfId="1169"/>
    <cellStyle name="常规 11 2 2 10 3" xfId="1338"/>
    <cellStyle name="常规 11 2 2 10 3 2" xfId="1341"/>
    <cellStyle name="常规 11 2 2 10 3 2 2" xfId="707"/>
    <cellStyle name="常规 11 2 2 10 3 3" xfId="1176"/>
    <cellStyle name="常规 11 2 2 10 3 4" xfId="67"/>
    <cellStyle name="常规 11 2 2 10 3 5" xfId="1352"/>
    <cellStyle name="常规 11 2 2 10 4" xfId="1356"/>
    <cellStyle name="常规 11 2 2 10 4 2" xfId="1358"/>
    <cellStyle name="常规 11 2 2 10 4 3" xfId="1362"/>
    <cellStyle name="常规 11 2 2 10 5" xfId="819"/>
    <cellStyle name="常规 11 2 2 10 6" xfId="423"/>
    <cellStyle name="常规 11 2 2 10 7" xfId="1368"/>
    <cellStyle name="常规 11 2 2 11" xfId="1271"/>
    <cellStyle name="常规 11 2 2 11 2" xfId="1371"/>
    <cellStyle name="常规 11 2 2 11 2 2" xfId="1372"/>
    <cellStyle name="常规 11 2 2 11 2 2 2" xfId="433"/>
    <cellStyle name="常规 11 2 2 11 2 3" xfId="1103"/>
    <cellStyle name="常规 11 2 2 11 2 4" xfId="1178"/>
    <cellStyle name="常规 11 2 2 11 2 5" xfId="1197"/>
    <cellStyle name="常规 11 2 2 11 3" xfId="1376"/>
    <cellStyle name="常规 11 2 2 11 3 2" xfId="1378"/>
    <cellStyle name="常规 11 2 2 11 3 2 2" xfId="1380"/>
    <cellStyle name="常规 11 2 2 11 3 3" xfId="1384"/>
    <cellStyle name="常规 11 2 2 11 3 4" xfId="1387"/>
    <cellStyle name="常规 11 2 2 11 3 5" xfId="1392"/>
    <cellStyle name="常规 11 2 2 11 4" xfId="1394"/>
    <cellStyle name="常规 11 2 2 11 4 2" xfId="1397"/>
    <cellStyle name="常规 11 2 2 11 5" xfId="1399"/>
    <cellStyle name="常规 11 2 2 11 6" xfId="1402"/>
    <cellStyle name="常规 11 2 2 11 7" xfId="1404"/>
    <cellStyle name="常规 11 2 2 12" xfId="1406"/>
    <cellStyle name="常规 11 2 2 12 2" xfId="1408"/>
    <cellStyle name="常规 11 2 2 12 2 2" xfId="1417"/>
    <cellStyle name="常规 11 2 2 12 2 2 2" xfId="686"/>
    <cellStyle name="常规 11 2 2 12 2 3" xfId="1418"/>
    <cellStyle name="常规 11 2 2 12 2 4" xfId="1242"/>
    <cellStyle name="常规 11 2 2 12 2 5" xfId="1421"/>
    <cellStyle name="常规 11 2 2 12 3" xfId="1423"/>
    <cellStyle name="常规 11 2 2 12 3 2" xfId="1366"/>
    <cellStyle name="常规 11 2 2 12 3 2 2" xfId="1425"/>
    <cellStyle name="常规 11 2 2 12 3 3" xfId="1427"/>
    <cellStyle name="常规 11 2 2 12 3 4" xfId="1430"/>
    <cellStyle name="常规 11 2 2 12 3 5" xfId="1435"/>
    <cellStyle name="常规 11 2 2 12 4" xfId="1437"/>
    <cellStyle name="常规 11 2 2 12 4 2" xfId="1442"/>
    <cellStyle name="常规 11 2 2 12 5" xfId="1444"/>
    <cellStyle name="常规 11 2 2 12 6" xfId="1447"/>
    <cellStyle name="常规 11 2 2 12 7" xfId="1449"/>
    <cellStyle name="常规 11 2 2 13" xfId="1453"/>
    <cellStyle name="常规 11 2 2 13 2" xfId="1456"/>
    <cellStyle name="常规 11 2 2 13 2 2" xfId="1463"/>
    <cellStyle name="常规 11 2 2 13 2 3" xfId="1465"/>
    <cellStyle name="常规 11 2 2 13 3" xfId="1467"/>
    <cellStyle name="常规 11 2 2 13 3 2" xfId="1468"/>
    <cellStyle name="常规 11 2 2 13 4" xfId="1471"/>
    <cellStyle name="常规 11 2 2 13 5" xfId="1474"/>
    <cellStyle name="常规 11 2 2 14" xfId="1479"/>
    <cellStyle name="常规 11 2 2 14 2" xfId="1481"/>
    <cellStyle name="常规 11 2 2 14 2 2" xfId="1483"/>
    <cellStyle name="常规 11 2 2 14 2 3" xfId="1486"/>
    <cellStyle name="常规 11 2 2 14 3" xfId="1488"/>
    <cellStyle name="常规 11 2 2 14 3 2" xfId="1490"/>
    <cellStyle name="常规 11 2 2 14 4" xfId="1493"/>
    <cellStyle name="常规 11 2 2 14 5" xfId="1497"/>
    <cellStyle name="常规 11 2 2 15" xfId="1500"/>
    <cellStyle name="常规 11 2 2 15 2" xfId="1504"/>
    <cellStyle name="常规 11 2 2 15 2 2" xfId="1509"/>
    <cellStyle name="常规 11 2 2 15 2 3" xfId="1515"/>
    <cellStyle name="常规 11 2 2 15 3" xfId="1517"/>
    <cellStyle name="常规 11 2 2 15 3 2" xfId="1522"/>
    <cellStyle name="常规 11 2 2 15 4" xfId="1525"/>
    <cellStyle name="常规 11 2 2 15 5" xfId="1529"/>
    <cellStyle name="常规 11 2 2 16" xfId="1534"/>
    <cellStyle name="常规 11 2 2 16 2" xfId="1543"/>
    <cellStyle name="常规 11 2 2 16 2 2" xfId="1553"/>
    <cellStyle name="常规 11 2 2 16 3" xfId="1560"/>
    <cellStyle name="常规 11 2 2 16 3 2" xfId="1567"/>
    <cellStyle name="常规 11 2 2 16 4" xfId="1576"/>
    <cellStyle name="常规 11 2 2 16 5" xfId="1586"/>
    <cellStyle name="常规 11 2 2 17" xfId="1590"/>
    <cellStyle name="常规 11 2 2 17 2" xfId="1595"/>
    <cellStyle name="常规 11 2 2 17 2 2" xfId="1603"/>
    <cellStyle name="常规 11 2 2 17 3" xfId="1611"/>
    <cellStyle name="常规 11 2 2 17 3 2" xfId="1618"/>
    <cellStyle name="常规 11 2 2 17 4" xfId="1628"/>
    <cellStyle name="常规 11 2 2 18" xfId="1635"/>
    <cellStyle name="常规 11 2 2 18 2" xfId="1643"/>
    <cellStyle name="常规 11 2 2 18 3" xfId="1656"/>
    <cellStyle name="常规 11 2 2 18 4" xfId="1662"/>
    <cellStyle name="常规 11 2 2 19" xfId="1669"/>
    <cellStyle name="常规 11 2 2 19 2" xfId="1684"/>
    <cellStyle name="常规 11 2 2 19 3" xfId="1694"/>
    <cellStyle name="常规 11 2 2 19 4" xfId="1701"/>
    <cellStyle name="常规 11 2 2 2" xfId="1704"/>
    <cellStyle name="常规 11 2 2 2 10" xfId="1706"/>
    <cellStyle name="常规 11 2 2 2 10 2" xfId="1708"/>
    <cellStyle name="常规 11 2 2 2 10 2 2" xfId="1710"/>
    <cellStyle name="常规 11 2 2 2 10 2 2 2" xfId="1713"/>
    <cellStyle name="常规 11 2 2 2 10 2 3" xfId="1715"/>
    <cellStyle name="常规 11 2 2 2 10 2 4" xfId="1716"/>
    <cellStyle name="常规 11 2 2 2 10 2 5" xfId="1718"/>
    <cellStyle name="常规 11 2 2 2 10 3" xfId="1720"/>
    <cellStyle name="常规 11 2 2 2 10 3 2" xfId="1722"/>
    <cellStyle name="常规 11 2 2 2 10 3 2 2" xfId="1725"/>
    <cellStyle name="常规 11 2 2 2 10 3 3" xfId="1726"/>
    <cellStyle name="常规 11 2 2 2 10 3 4" xfId="1727"/>
    <cellStyle name="常规 11 2 2 2 10 3 5" xfId="1729"/>
    <cellStyle name="常规 11 2 2 2 10 4" xfId="1731"/>
    <cellStyle name="常规 11 2 2 2 10 4 2" xfId="1734"/>
    <cellStyle name="常规 11 2 2 2 10 5" xfId="1737"/>
    <cellStyle name="常规 11 2 2 2 10 6" xfId="1739"/>
    <cellStyle name="常规 11 2 2 2 10 7" xfId="1741"/>
    <cellStyle name="常规 11 2 2 2 11" xfId="1744"/>
    <cellStyle name="常规 11 2 2 2 11 2" xfId="1747"/>
    <cellStyle name="常规 11 2 2 2 11 2 2" xfId="1749"/>
    <cellStyle name="常规 11 2 2 2 11 2 2 2" xfId="1752"/>
    <cellStyle name="常规 11 2 2 2 11 2 3" xfId="1753"/>
    <cellStyle name="常规 11 2 2 2 11 2 4" xfId="1756"/>
    <cellStyle name="常规 11 2 2 2 11 2 5" xfId="1760"/>
    <cellStyle name="常规 11 2 2 2 11 3" xfId="1763"/>
    <cellStyle name="常规 11 2 2 2 11 3 2" xfId="1766"/>
    <cellStyle name="常规 11 2 2 2 11 3 2 2" xfId="1770"/>
    <cellStyle name="常规 11 2 2 2 11 3 3" xfId="1771"/>
    <cellStyle name="常规 11 2 2 2 11 3 4" xfId="1774"/>
    <cellStyle name="常规 11 2 2 2 11 3 5" xfId="1778"/>
    <cellStyle name="常规 11 2 2 2 11 4" xfId="1782"/>
    <cellStyle name="常规 11 2 2 2 11 4 2" xfId="1784"/>
    <cellStyle name="常规 11 2 2 2 11 5" xfId="1788"/>
    <cellStyle name="常规 11 2 2 2 11 6" xfId="1790"/>
    <cellStyle name="常规 11 2 2 2 11 7" xfId="1792"/>
    <cellStyle name="常规 11 2 2 2 12" xfId="1795"/>
    <cellStyle name="常规 11 2 2 2 12 2" xfId="1797"/>
    <cellStyle name="常规 11 2 2 2 12 2 2" xfId="1799"/>
    <cellStyle name="常规 11 2 2 2 12 2 3" xfId="1800"/>
    <cellStyle name="常规 11 2 2 2 12 3" xfId="1803"/>
    <cellStyle name="常规 11 2 2 2 12 3 2" xfId="1805"/>
    <cellStyle name="常规 11 2 2 2 12 4" xfId="1808"/>
    <cellStyle name="常规 11 2 2 2 12 5" xfId="1810"/>
    <cellStyle name="常规 11 2 2 2 13" xfId="1813"/>
    <cellStyle name="常规 11 2 2 2 13 2" xfId="1815"/>
    <cellStyle name="常规 11 2 2 2 13 2 2" xfId="1816"/>
    <cellStyle name="常规 11 2 2 2 13 2 3" xfId="1817"/>
    <cellStyle name="常规 11 2 2 2 13 3" xfId="1819"/>
    <cellStyle name="常规 11 2 2 2 13 3 2" xfId="1820"/>
    <cellStyle name="常规 11 2 2 2 13 4" xfId="1822"/>
    <cellStyle name="常规 11 2 2 2 13 5" xfId="1823"/>
    <cellStyle name="常规 11 2 2 2 14" xfId="1826"/>
    <cellStyle name="常规 11 2 2 2 14 2" xfId="1829"/>
    <cellStyle name="常规 11 2 2 2 14 2 2" xfId="1830"/>
    <cellStyle name="常规 11 2 2 2 14 2 3" xfId="1831"/>
    <cellStyle name="常规 11 2 2 2 14 3" xfId="1834"/>
    <cellStyle name="常规 11 2 2 2 14 3 2" xfId="1835"/>
    <cellStyle name="常规 11 2 2 2 14 4" xfId="1836"/>
    <cellStyle name="常规 11 2 2 2 14 5" xfId="1837"/>
    <cellStyle name="常规 11 2 2 2 15" xfId="1840"/>
    <cellStyle name="常规 11 2 2 2 15 2" xfId="1846"/>
    <cellStyle name="常规 11 2 2 2 15 2 2" xfId="1852"/>
    <cellStyle name="常规 11 2 2 2 15 3" xfId="1857"/>
    <cellStyle name="常规 11 2 2 2 15 3 2" xfId="1861"/>
    <cellStyle name="常规 11 2 2 2 15 4" xfId="1864"/>
    <cellStyle name="常规 11 2 2 2 15 5" xfId="1868"/>
    <cellStyle name="常规 11 2 2 2 16" xfId="1871"/>
    <cellStyle name="常规 11 2 2 2 16 2" xfId="1874"/>
    <cellStyle name="常规 11 2 2 2 16 2 2" xfId="1876"/>
    <cellStyle name="常规 11 2 2 2 16 3" xfId="1879"/>
    <cellStyle name="常规 11 2 2 2 16 3 2" xfId="213"/>
    <cellStyle name="常规 11 2 2 2 16 4" xfId="1883"/>
    <cellStyle name="常规 11 2 2 2 17" xfId="1885"/>
    <cellStyle name="常规 11 2 2 2 17 2" xfId="1890"/>
    <cellStyle name="常规 11 2 2 2 17 3" xfId="1892"/>
    <cellStyle name="常规 11 2 2 2 17 4" xfId="368"/>
    <cellStyle name="常规 11 2 2 2 18" xfId="1894"/>
    <cellStyle name="常规 11 2 2 2 18 2" xfId="1901"/>
    <cellStyle name="常规 11 2 2 2 18 3" xfId="1904"/>
    <cellStyle name="常规 11 2 2 2 19" xfId="1906"/>
    <cellStyle name="常规 11 2 2 2 19 2" xfId="1914"/>
    <cellStyle name="常规 11 2 2 2 2" xfId="1915"/>
    <cellStyle name="常规 11 2 2 2 2 10" xfId="1916"/>
    <cellStyle name="常规 11 2 2 2 2 10 2" xfId="1917"/>
    <cellStyle name="常规 11 2 2 2 2 10 2 2" xfId="1919"/>
    <cellStyle name="常规 11 2 2 2 2 10 2 3" xfId="1921"/>
    <cellStyle name="常规 11 2 2 2 2 10 3" xfId="1922"/>
    <cellStyle name="常规 11 2 2 2 2 10 3 2" xfId="958"/>
    <cellStyle name="常规 11 2 2 2 2 10 4" xfId="1924"/>
    <cellStyle name="常规 11 2 2 2 2 10 5" xfId="1925"/>
    <cellStyle name="常规 11 2 2 2 2 11" xfId="1927"/>
    <cellStyle name="常规 11 2 2 2 2 11 2" xfId="1933"/>
    <cellStyle name="常规 11 2 2 2 2 11 2 2" xfId="1936"/>
    <cellStyle name="常规 11 2 2 2 2 11 2 3" xfId="1939"/>
    <cellStyle name="常规 11 2 2 2 2 11 3" xfId="1943"/>
    <cellStyle name="常规 11 2 2 2 2 11 3 2" xfId="1945"/>
    <cellStyle name="常规 11 2 2 2 2 11 4" xfId="1948"/>
    <cellStyle name="常规 11 2 2 2 2 11 5" xfId="1952"/>
    <cellStyle name="常规 11 2 2 2 2 12" xfId="1954"/>
    <cellStyle name="常规 11 2 2 2 2 12 2" xfId="1963"/>
    <cellStyle name="常规 11 2 2 2 2 12 2 2" xfId="1969"/>
    <cellStyle name="常规 11 2 2 2 2 12 3" xfId="5"/>
    <cellStyle name="常规 11 2 2 2 2 12 3 2" xfId="105"/>
    <cellStyle name="常规 11 2 2 2 2 12 4" xfId="1975"/>
    <cellStyle name="常规 11 2 2 2 2 12 5" xfId="1981"/>
    <cellStyle name="常规 11 2 2 2 2 13" xfId="1984"/>
    <cellStyle name="常规 11 2 2 2 2 13 2" xfId="1991"/>
    <cellStyle name="常规 11 2 2 2 2 13 2 2" xfId="1997"/>
    <cellStyle name="常规 11 2 2 2 2 13 3" xfId="2001"/>
    <cellStyle name="常规 11 2 2 2 2 13 3 2" xfId="2006"/>
    <cellStyle name="常规 11 2 2 2 2 13 4" xfId="2011"/>
    <cellStyle name="常规 11 2 2 2 2 14" xfId="2016"/>
    <cellStyle name="常规 11 2 2 2 2 14 2" xfId="2022"/>
    <cellStyle name="常规 11 2 2 2 2 14 3" xfId="2027"/>
    <cellStyle name="常规 11 2 2 2 2 14 4" xfId="2031"/>
    <cellStyle name="常规 11 2 2 2 2 15" xfId="2036"/>
    <cellStyle name="常规 11 2 2 2 2 15 2" xfId="2041"/>
    <cellStyle name="常规 11 2 2 2 2 15 3" xfId="2044"/>
    <cellStyle name="常规 11 2 2 2 2 15 4" xfId="2046"/>
    <cellStyle name="常规 11 2 2 2 2 16" xfId="2052"/>
    <cellStyle name="常规 11 2 2 2 2 16 2" xfId="2057"/>
    <cellStyle name="常规 11 2 2 2 2 17" xfId="2061"/>
    <cellStyle name="常规 11 2 2 2 2 18" xfId="2065"/>
    <cellStyle name="常规 11 2 2 2 2 19" xfId="2068"/>
    <cellStyle name="常规 11 2 2 2 2 2" xfId="2069"/>
    <cellStyle name="常规 11 2 2 2 2 2 10" xfId="2072"/>
    <cellStyle name="常规 11 2 2 2 2 2 10 2" xfId="245"/>
    <cellStyle name="常规 11 2 2 2 2 2 10 2 2" xfId="2073"/>
    <cellStyle name="常规 11 2 2 2 2 2 10 3" xfId="1230"/>
    <cellStyle name="常规 11 2 2 2 2 2 10 3 2" xfId="2074"/>
    <cellStyle name="常规 11 2 2 2 2 2 10 4" xfId="2077"/>
    <cellStyle name="常规 11 2 2 2 2 2 11" xfId="2080"/>
    <cellStyle name="常规 11 2 2 2 2 2 11 2" xfId="2083"/>
    <cellStyle name="常规 11 2 2 2 2 2 11 3" xfId="2086"/>
    <cellStyle name="常规 11 2 2 2 2 2 11 4" xfId="2089"/>
    <cellStyle name="常规 11 2 2 2 2 2 12" xfId="2094"/>
    <cellStyle name="常规 11 2 2 2 2 2 12 2" xfId="2098"/>
    <cellStyle name="常规 11 2 2 2 2 2 12 3" xfId="2101"/>
    <cellStyle name="常规 11 2 2 2 2 2 12 4" xfId="2105"/>
    <cellStyle name="常规 11 2 2 2 2 2 13" xfId="1847"/>
    <cellStyle name="常规 11 2 2 2 2 2 13 2" xfId="1853"/>
    <cellStyle name="常规 11 2 2 2 2 2 14" xfId="1858"/>
    <cellStyle name="常规 11 2 2 2 2 2 15" xfId="1865"/>
    <cellStyle name="常规 11 2 2 2 2 2 16" xfId="1869"/>
    <cellStyle name="常规 11 2 2 2 2 2 17" xfId="2107"/>
    <cellStyle name="常规 11 2 2 2 2 2 18" xfId="2108"/>
    <cellStyle name="常规 11 2 2 2 2 2 19" xfId="2110"/>
    <cellStyle name="常规 11 2 2 2 2 2 2" xfId="2113"/>
    <cellStyle name="常规 11 2 2 2 2 2 2 10" xfId="2114"/>
    <cellStyle name="常规 11 2 2 2 2 2 2 2" xfId="2116"/>
    <cellStyle name="常规 11 2 2 2 2 2 2 2 2" xfId="2117"/>
    <cellStyle name="常规 11 2 2 2 2 2 2 2 2 2" xfId="2118"/>
    <cellStyle name="常规 11 2 2 2 2 2 2 2 2 2 2" xfId="2120"/>
    <cellStyle name="常规 11 2 2 2 2 2 2 2 2 2 2 2" xfId="2121"/>
    <cellStyle name="常规 11 2 2 2 2 2 2 2 2 2 3" xfId="2125"/>
    <cellStyle name="常规 11 2 2 2 2 2 2 2 2 2 4" xfId="2127"/>
    <cellStyle name="常规 11 2 2 2 2 2 2 2 2 2 5" xfId="2129"/>
    <cellStyle name="常规 11 2 2 2 2 2 2 2 2 3" xfId="2130"/>
    <cellStyle name="常规 11 2 2 2 2 2 2 2 2 3 2" xfId="2132"/>
    <cellStyle name="常规 11 2 2 2 2 2 2 2 2 3 3" xfId="2135"/>
    <cellStyle name="常规 11 2 2 2 2 2 2 2 2 4" xfId="2141"/>
    <cellStyle name="常规 11 2 2 2 2 2 2 2 2 5" xfId="2146"/>
    <cellStyle name="常规 11 2 2 2 2 2 2 2 2 6" xfId="2147"/>
    <cellStyle name="常规 11 2 2 2 2 2 2 2 3" xfId="2148"/>
    <cellStyle name="常规 11 2 2 2 2 2 2 2 3 2" xfId="2149"/>
    <cellStyle name="常规 11 2 2 2 2 2 2 2 3 2 2" xfId="2151"/>
    <cellStyle name="常规 11 2 2 2 2 2 2 2 3 3" xfId="2152"/>
    <cellStyle name="常规 11 2 2 2 2 2 2 2 3 4" xfId="2154"/>
    <cellStyle name="常规 11 2 2 2 2 2 2 2 3 5" xfId="2155"/>
    <cellStyle name="常规 11 2 2 2 2 2 2 2 4" xfId="11"/>
    <cellStyle name="常规 11 2 2 2 2 2 2 2 4 2" xfId="1056"/>
    <cellStyle name="常规 11 2 2 2 2 2 2 2 4 3" xfId="149"/>
    <cellStyle name="常规 11 2 2 2 2 2 2 2 5" xfId="188"/>
    <cellStyle name="常规 11 2 2 2 2 2 2 2 6" xfId="2156"/>
    <cellStyle name="常规 11 2 2 2 2 2 2 2 7" xfId="2161"/>
    <cellStyle name="常规 11 2 2 2 2 2 2 3" xfId="2168"/>
    <cellStyle name="常规 11 2 2 2 2 2 2 3 2" xfId="2169"/>
    <cellStyle name="常规 11 2 2 2 2 2 2 3 2 2" xfId="1896"/>
    <cellStyle name="常规 11 2 2 2 2 2 2 3 2 2 2" xfId="1898"/>
    <cellStyle name="常规 11 2 2 2 2 2 2 3 2 3" xfId="1909"/>
    <cellStyle name="常规 11 2 2 2 2 2 2 3 2 4" xfId="2175"/>
    <cellStyle name="常规 11 2 2 2 2 2 2 3 2 5" xfId="2179"/>
    <cellStyle name="常规 11 2 2 2 2 2 2 3 3" xfId="2180"/>
    <cellStyle name="常规 11 2 2 2 2 2 2 3 3 2" xfId="2181"/>
    <cellStyle name="常规 11 2 2 2 2 2 2 3 3 2 2" xfId="2183"/>
    <cellStyle name="常规 11 2 2 2 2 2 2 3 3 3" xfId="2184"/>
    <cellStyle name="常规 11 2 2 2 2 2 2 3 3 4" xfId="2185"/>
    <cellStyle name="常规 11 2 2 2 2 2 2 3 3 5" xfId="2186"/>
    <cellStyle name="常规 11 2 2 2 2 2 2 3 4" xfId="1284"/>
    <cellStyle name="常规 11 2 2 2 2 2 2 3 4 2" xfId="2188"/>
    <cellStyle name="常规 11 2 2 2 2 2 2 3 5" xfId="2191"/>
    <cellStyle name="常规 11 2 2 2 2 2 2 3 6" xfId="2192"/>
    <cellStyle name="常规 11 2 2 2 2 2 2 3 7" xfId="2205"/>
    <cellStyle name="常规 11 2 2 2 2 2 2 4" xfId="2212"/>
    <cellStyle name="常规 11 2 2 2 2 2 2 4 2" xfId="2214"/>
    <cellStyle name="常规 11 2 2 2 2 2 2 4 2 2" xfId="2221"/>
    <cellStyle name="常规 11 2 2 2 2 2 2 4 2 2 2" xfId="2224"/>
    <cellStyle name="常规 11 2 2 2 2 2 2 4 2 3" xfId="2229"/>
    <cellStyle name="常规 11 2 2 2 2 2 2 4 2 4" xfId="2230"/>
    <cellStyle name="常规 11 2 2 2 2 2 2 4 3" xfId="2232"/>
    <cellStyle name="常规 11 2 2 2 2 2 2 4 3 2" xfId="2237"/>
    <cellStyle name="常规 11 2 2 2 2 2 2 4 4" xfId="2242"/>
    <cellStyle name="常规 11 2 2 2 2 2 2 4 5" xfId="2246"/>
    <cellStyle name="常规 11 2 2 2 2 2 2 4 6" xfId="2247"/>
    <cellStyle name="常规 11 2 2 2 2 2 2 5" xfId="2251"/>
    <cellStyle name="常规 11 2 2 2 2 2 2 5 2" xfId="2253"/>
    <cellStyle name="常规 11 2 2 2 2 2 2 5 2 2" xfId="2258"/>
    <cellStyle name="常规 11 2 2 2 2 2 2 5 3" xfId="2260"/>
    <cellStyle name="常规 11 2 2 2 2 2 2 5 4" xfId="2262"/>
    <cellStyle name="常规 11 2 2 2 2 2 2 5 5" xfId="2264"/>
    <cellStyle name="常规 11 2 2 2 2 2 2 6" xfId="2268"/>
    <cellStyle name="常规 11 2 2 2 2 2 2 6 2" xfId="2271"/>
    <cellStyle name="常规 11 2 2 2 2 2 2 6 3" xfId="2275"/>
    <cellStyle name="常规 11 2 2 2 2 2 2 6 4" xfId="880"/>
    <cellStyle name="常规 11 2 2 2 2 2 2 6 5" xfId="123"/>
    <cellStyle name="常规 11 2 2 2 2 2 2 7" xfId="2279"/>
    <cellStyle name="常规 11 2 2 2 2 2 2 8" xfId="2285"/>
    <cellStyle name="常规 11 2 2 2 2 2 2 9" xfId="2291"/>
    <cellStyle name="常规 11 2 2 2 2 2 3" xfId="2293"/>
    <cellStyle name="常规 11 2 2 2 2 2 3 2" xfId="2295"/>
    <cellStyle name="常规 11 2 2 2 2 2 3 2 2" xfId="2297"/>
    <cellStyle name="常规 11 2 2 2 2 2 3 2 2 2" xfId="2299"/>
    <cellStyle name="常规 11 2 2 2 2 2 3 2 2 2 2" xfId="2302"/>
    <cellStyle name="常规 11 2 2 2 2 2 3 2 2 3" xfId="816"/>
    <cellStyle name="常规 11 2 2 2 2 2 3 2 2 4" xfId="829"/>
    <cellStyle name="常规 11 2 2 2 2 2 3 2 2 5" xfId="332"/>
    <cellStyle name="常规 11 2 2 2 2 2 3 2 3" xfId="2306"/>
    <cellStyle name="常规 11 2 2 2 2 2 3 2 3 2" xfId="2309"/>
    <cellStyle name="常规 11 2 2 2 2 2 3 2 3 3" xfId="61"/>
    <cellStyle name="常规 11 2 2 2 2 2 3 2 4" xfId="1305"/>
    <cellStyle name="常规 11 2 2 2 2 2 3 2 5" xfId="2317"/>
    <cellStyle name="常规 11 2 2 2 2 2 3 2 6" xfId="2319"/>
    <cellStyle name="常规 11 2 2 2 2 2 3 3" xfId="2326"/>
    <cellStyle name="常规 11 2 2 2 2 2 3 3 2" xfId="2328"/>
    <cellStyle name="常规 11 2 2 2 2 2 3 3 2 2" xfId="2330"/>
    <cellStyle name="常规 11 2 2 2 2 2 3 3 3" xfId="2335"/>
    <cellStyle name="常规 11 2 2 2 2 2 3 3 4" xfId="1316"/>
    <cellStyle name="常规 11 2 2 2 2 2 3 3 5" xfId="2340"/>
    <cellStyle name="常规 11 2 2 2 2 2 3 4" xfId="2342"/>
    <cellStyle name="常规 11 2 2 2 2 2 3 4 2" xfId="2345"/>
    <cellStyle name="常规 11 2 2 2 2 2 3 4 3" xfId="2350"/>
    <cellStyle name="常规 11 2 2 2 2 2 3 5" xfId="2353"/>
    <cellStyle name="常规 11 2 2 2 2 2 3 6" xfId="2356"/>
    <cellStyle name="常规 11 2 2 2 2 2 3 7" xfId="2361"/>
    <cellStyle name="常规 11 2 2 2 2 2 4" xfId="2364"/>
    <cellStyle name="常规 11 2 2 2 2 2 4 2" xfId="2370"/>
    <cellStyle name="常规 11 2 2 2 2 2 4 2 2" xfId="2374"/>
    <cellStyle name="常规 11 2 2 2 2 2 4 2 2 2" xfId="2381"/>
    <cellStyle name="常规 11 2 2 2 2 2 4 2 2 3" xfId="2387"/>
    <cellStyle name="常规 11 2 2 2 2 2 4 2 3" xfId="2393"/>
    <cellStyle name="常规 11 2 2 2 2 2 4 2 3 2" xfId="2397"/>
    <cellStyle name="常规 11 2 2 2 2 2 4 2 4" xfId="973"/>
    <cellStyle name="常规 11 2 2 2 2 2 4 2 5" xfId="2407"/>
    <cellStyle name="常规 11 2 2 2 2 2 4 3" xfId="2411"/>
    <cellStyle name="常规 11 2 2 2 2 2 4 3 2" xfId="2414"/>
    <cellStyle name="常规 11 2 2 2 2 2 4 3 2 2" xfId="2417"/>
    <cellStyle name="常规 11 2 2 2 2 2 4 3 3" xfId="2420"/>
    <cellStyle name="常规 11 2 2 2 2 2 4 3 4" xfId="1034"/>
    <cellStyle name="常规 11 2 2 2 2 2 4 3 5" xfId="2422"/>
    <cellStyle name="常规 11 2 2 2 2 2 4 4" xfId="2425"/>
    <cellStyle name="常规 11 2 2 2 2 2 4 4 2" xfId="2430"/>
    <cellStyle name="常规 11 2 2 2 2 2 4 4 3" xfId="2437"/>
    <cellStyle name="常规 11 2 2 2 2 2 4 5" xfId="2441"/>
    <cellStyle name="常规 11 2 2 2 2 2 4 6" xfId="2448"/>
    <cellStyle name="常规 11 2 2 2 2 2 4 7" xfId="2455"/>
    <cellStyle name="常规 11 2 2 2 2 2 5" xfId="2459"/>
    <cellStyle name="常规 11 2 2 2 2 2 5 2" xfId="2464"/>
    <cellStyle name="常规 11 2 2 2 2 2 5 2 2" xfId="2468"/>
    <cellStyle name="常规 11 2 2 2 2 2 5 2 2 2" xfId="2198"/>
    <cellStyle name="常规 11 2 2 2 2 2 5 2 3" xfId="2472"/>
    <cellStyle name="常规 11 2 2 2 2 2 5 2 4" xfId="2480"/>
    <cellStyle name="常规 11 2 2 2 2 2 5 2 5" xfId="1910"/>
    <cellStyle name="常规 11 2 2 2 2 2 5 3" xfId="2483"/>
    <cellStyle name="常规 11 2 2 2 2 2 5 3 2" xfId="2488"/>
    <cellStyle name="常规 11 2 2 2 2 2 5 3 2 2" xfId="2492"/>
    <cellStyle name="常规 11 2 2 2 2 2 5 3 3" xfId="2495"/>
    <cellStyle name="常规 11 2 2 2 2 2 5 3 4" xfId="2497"/>
    <cellStyle name="常规 11 2 2 2 2 2 5 3 5" xfId="2498"/>
    <cellStyle name="常规 11 2 2 2 2 2 5 4" xfId="2503"/>
    <cellStyle name="常规 11 2 2 2 2 2 5 4 2" xfId="2508"/>
    <cellStyle name="常规 11 2 2 2 2 2 5 5" xfId="2514"/>
    <cellStyle name="常规 11 2 2 2 2 2 5 6" xfId="2517"/>
    <cellStyle name="常规 11 2 2 2 2 2 5 7" xfId="2522"/>
    <cellStyle name="常规 11 2 2 2 2 2 6" xfId="2526"/>
    <cellStyle name="常规 11 2 2 2 2 2 6 2" xfId="2530"/>
    <cellStyle name="常规 11 2 2 2 2 2 6 2 2" xfId="2537"/>
    <cellStyle name="常规 11 2 2 2 2 2 6 2 2 2" xfId="2542"/>
    <cellStyle name="常规 11 2 2 2 2 2 6 2 3" xfId="2548"/>
    <cellStyle name="常规 11 2 2 2 2 2 6 2 4" xfId="2551"/>
    <cellStyle name="常规 11 2 2 2 2 2 6 2 5" xfId="2552"/>
    <cellStyle name="常规 11 2 2 2 2 2 6 3" xfId="2555"/>
    <cellStyle name="常规 11 2 2 2 2 2 6 3 2" xfId="2561"/>
    <cellStyle name="常规 11 2 2 2 2 2 6 3 2 2" xfId="2563"/>
    <cellStyle name="常规 11 2 2 2 2 2 6 3 3" xfId="2566"/>
    <cellStyle name="常规 11 2 2 2 2 2 6 3 4" xfId="2568"/>
    <cellStyle name="常规 11 2 2 2 2 2 6 3 5" xfId="2569"/>
    <cellStyle name="常规 11 2 2 2 2 2 6 4" xfId="2573"/>
    <cellStyle name="常规 11 2 2 2 2 2 6 4 2" xfId="2576"/>
    <cellStyle name="常规 11 2 2 2 2 2 6 5" xfId="2582"/>
    <cellStyle name="常规 11 2 2 2 2 2 6 6" xfId="2585"/>
    <cellStyle name="常规 11 2 2 2 2 2 6 7" xfId="2588"/>
    <cellStyle name="常规 11 2 2 2 2 2 7" xfId="2593"/>
    <cellStyle name="常规 11 2 2 2 2 2 7 2" xfId="2596"/>
    <cellStyle name="常规 11 2 2 2 2 2 7 2 2" xfId="2599"/>
    <cellStyle name="常规 11 2 2 2 2 2 7 2 3" xfId="360"/>
    <cellStyle name="常规 11 2 2 2 2 2 7 3" xfId="2602"/>
    <cellStyle name="常规 11 2 2 2 2 2 7 3 2" xfId="2604"/>
    <cellStyle name="常规 11 2 2 2 2 2 7 4" xfId="2608"/>
    <cellStyle name="常规 11 2 2 2 2 2 7 5" xfId="2612"/>
    <cellStyle name="常规 11 2 2 2 2 2 8" xfId="2615"/>
    <cellStyle name="常规 11 2 2 2 2 2 8 2" xfId="2618"/>
    <cellStyle name="常规 11 2 2 2 2 2 8 2 2" xfId="2622"/>
    <cellStyle name="常规 11 2 2 2 2 2 8 2 3" xfId="2627"/>
    <cellStyle name="常规 11 2 2 2 2 2 8 3" xfId="2629"/>
    <cellStyle name="常规 11 2 2 2 2 2 8 3 2" xfId="2634"/>
    <cellStyle name="常规 11 2 2 2 2 2 8 4" xfId="2635"/>
    <cellStyle name="常规 11 2 2 2 2 2 8 5" xfId="2636"/>
    <cellStyle name="常规 11 2 2 2 2 2 9" xfId="2638"/>
    <cellStyle name="常规 11 2 2 2 2 2 9 2" xfId="2644"/>
    <cellStyle name="常规 11 2 2 2 2 2 9 2 2" xfId="2646"/>
    <cellStyle name="常规 11 2 2 2 2 2 9 3" xfId="2651"/>
    <cellStyle name="常规 11 2 2 2 2 2 9 3 2" xfId="2653"/>
    <cellStyle name="常规 11 2 2 2 2 2 9 4" xfId="2655"/>
    <cellStyle name="常规 11 2 2 2 2 2 9 5" xfId="2656"/>
    <cellStyle name="常规 11 2 2 2 2 20" xfId="2037"/>
    <cellStyle name="常规 11 2 2 2 2 21" xfId="2053"/>
    <cellStyle name="常规 11 2 2 2 2 22" xfId="2062"/>
    <cellStyle name="常规 11 2 2 2 2 3" xfId="2657"/>
    <cellStyle name="常规 11 2 2 2 2 3 10" xfId="2486"/>
    <cellStyle name="常规 11 2 2 2 2 3 2" xfId="2662"/>
    <cellStyle name="常规 11 2 2 2 2 3 2 2" xfId="2666"/>
    <cellStyle name="常规 11 2 2 2 2 3 2 2 2" xfId="2668"/>
    <cellStyle name="常规 11 2 2 2 2 3 2 2 2 2" xfId="2671"/>
    <cellStyle name="常规 11 2 2 2 2 3 2 2 2 2 2" xfId="2675"/>
    <cellStyle name="常规 11 2 2 2 2 3 2 2 2 3" xfId="976"/>
    <cellStyle name="常规 11 2 2 2 2 3 2 2 2 4" xfId="997"/>
    <cellStyle name="常规 11 2 2 2 2 3 2 2 2 5" xfId="615"/>
    <cellStyle name="常规 11 2 2 2 2 3 2 2 3" xfId="2676"/>
    <cellStyle name="常规 11 2 2 2 2 3 2 2 3 2" xfId="2679"/>
    <cellStyle name="常规 11 2 2 2 2 3 2 2 3 3" xfId="1037"/>
    <cellStyle name="常规 11 2 2 2 2 3 2 2 4" xfId="2685"/>
    <cellStyle name="常规 11 2 2 2 2 3 2 2 5" xfId="1680"/>
    <cellStyle name="常规 11 2 2 2 2 3 2 2 6" xfId="1686"/>
    <cellStyle name="常规 11 2 2 2 2 3 2 3" xfId="2688"/>
    <cellStyle name="常规 11 2 2 2 2 3 2 3 2" xfId="2689"/>
    <cellStyle name="常规 11 2 2 2 2 3 2 3 2 2" xfId="2691"/>
    <cellStyle name="常规 11 2 2 2 2 3 2 3 3" xfId="2692"/>
    <cellStyle name="常规 11 2 2 2 2 3 2 3 4" xfId="2696"/>
    <cellStyle name="常规 11 2 2 2 2 3 2 3 5" xfId="2701"/>
    <cellStyle name="常规 11 2 2 2 2 3 2 4" xfId="2707"/>
    <cellStyle name="常规 11 2 2 2 2 3 2 4 2" xfId="2709"/>
    <cellStyle name="常规 11 2 2 2 2 3 2 4 3" xfId="2711"/>
    <cellStyle name="常规 11 2 2 2 2 3 2 5" xfId="2714"/>
    <cellStyle name="常规 11 2 2 2 2 3 2 6" xfId="2717"/>
    <cellStyle name="常规 11 2 2 2 2 3 2 7" xfId="2720"/>
    <cellStyle name="常规 11 2 2 2 2 3 3" xfId="2723"/>
    <cellStyle name="常规 11 2 2 2 2 3 3 2" xfId="1168"/>
    <cellStyle name="常规 11 2 2 2 2 3 3 2 2" xfId="2725"/>
    <cellStyle name="常规 11 2 2 2 2 3 3 2 2 2" xfId="2730"/>
    <cellStyle name="常规 11 2 2 2 2 3 3 2 3" xfId="2733"/>
    <cellStyle name="常规 11 2 2 2 2 3 3 2 4" xfId="2739"/>
    <cellStyle name="常规 11 2 2 2 2 3 3 2 5" xfId="2746"/>
    <cellStyle name="常规 11 2 2 2 2 3 3 3" xfId="2749"/>
    <cellStyle name="常规 11 2 2 2 2 3 3 3 2" xfId="2751"/>
    <cellStyle name="常规 11 2 2 2 2 3 3 3 2 2" xfId="2754"/>
    <cellStyle name="常规 11 2 2 2 2 3 3 3 3" xfId="2756"/>
    <cellStyle name="常规 11 2 2 2 2 3 3 3 4" xfId="2761"/>
    <cellStyle name="常规 11 2 2 2 2 3 3 3 5" xfId="2765"/>
    <cellStyle name="常规 11 2 2 2 2 3 3 4" xfId="2767"/>
    <cellStyle name="常规 11 2 2 2 2 3 3 4 2" xfId="2770"/>
    <cellStyle name="常规 11 2 2 2 2 3 3 5" xfId="2772"/>
    <cellStyle name="常规 11 2 2 2 2 3 3 6" xfId="2775"/>
    <cellStyle name="常规 11 2 2 2 2 3 3 7" xfId="2781"/>
    <cellStyle name="常规 11 2 2 2 2 3 4" xfId="2787"/>
    <cellStyle name="常规 11 2 2 2 2 3 4 2" xfId="1350"/>
    <cellStyle name="常规 11 2 2 2 2 3 4 2 2" xfId="2792"/>
    <cellStyle name="常规 11 2 2 2 2 3 4 2 2 2" xfId="2803"/>
    <cellStyle name="常规 11 2 2 2 2 3 4 2 3" xfId="48"/>
    <cellStyle name="常规 11 2 2 2 2 3 4 2 4" xfId="2814"/>
    <cellStyle name="常规 11 2 2 2 2 3 4 3" xfId="2821"/>
    <cellStyle name="常规 11 2 2 2 2 3 4 3 2" xfId="2826"/>
    <cellStyle name="常规 11 2 2 2 2 3 4 4" xfId="2832"/>
    <cellStyle name="常规 11 2 2 2 2 3 4 5" xfId="2836"/>
    <cellStyle name="常规 11 2 2 2 2 3 4 6" xfId="2839"/>
    <cellStyle name="常规 11 2 2 2 2 3 5" xfId="2841"/>
    <cellStyle name="常规 11 2 2 2 2 3 5 2" xfId="2845"/>
    <cellStyle name="常规 11 2 2 2 2 3 5 2 2" xfId="2849"/>
    <cellStyle name="常规 11 2 2 2 2 3 5 3" xfId="2852"/>
    <cellStyle name="常规 11 2 2 2 2 3 5 4" xfId="2854"/>
    <cellStyle name="常规 11 2 2 2 2 3 5 5" xfId="2857"/>
    <cellStyle name="常规 11 2 2 2 2 3 6" xfId="2862"/>
    <cellStyle name="常规 11 2 2 2 2 3 6 2" xfId="2865"/>
    <cellStyle name="常规 11 2 2 2 2 3 6 3" xfId="2868"/>
    <cellStyle name="常规 11 2 2 2 2 3 6 4" xfId="2871"/>
    <cellStyle name="常规 11 2 2 2 2 3 6 5" xfId="2873"/>
    <cellStyle name="常规 11 2 2 2 2 3 7" xfId="2876"/>
    <cellStyle name="常规 11 2 2 2 2 3 8" xfId="2878"/>
    <cellStyle name="常规 11 2 2 2 2 3 9" xfId="2880"/>
    <cellStyle name="常规 11 2 2 2 2 4" xfId="2881"/>
    <cellStyle name="常规 11 2 2 2 2 4 2" xfId="2883"/>
    <cellStyle name="常规 11 2 2 2 2 4 2 2" xfId="2886"/>
    <cellStyle name="常规 11 2 2 2 2 4 2 2 2" xfId="2887"/>
    <cellStyle name="常规 11 2 2 2 2 4 2 2 2 2" xfId="2889"/>
    <cellStyle name="常规 11 2 2 2 2 4 2 2 2 3" xfId="2891"/>
    <cellStyle name="常规 11 2 2 2 2 4 2 2 3" xfId="2892"/>
    <cellStyle name="常规 11 2 2 2 2 4 2 2 3 2" xfId="2894"/>
    <cellStyle name="常规 11 2 2 2 2 4 2 2 4" xfId="2899"/>
    <cellStyle name="常规 11 2 2 2 2 4 2 2 5" xfId="2904"/>
    <cellStyle name="常规 11 2 2 2 2 4 2 3" xfId="2907"/>
    <cellStyle name="常规 11 2 2 2 2 4 2 3 2" xfId="2908"/>
    <cellStyle name="常规 11 2 2 2 2 4 2 3 2 2" xfId="2910"/>
    <cellStyle name="常规 11 2 2 2 2 4 2 3 3" xfId="2911"/>
    <cellStyle name="常规 11 2 2 2 2 4 2 3 4" xfId="2914"/>
    <cellStyle name="常规 11 2 2 2 2 4 2 3 5" xfId="2915"/>
    <cellStyle name="常规 11 2 2 2 2 4 2 4" xfId="2917"/>
    <cellStyle name="常规 11 2 2 2 2 4 2 4 2" xfId="2920"/>
    <cellStyle name="常规 11 2 2 2 2 4 2 4 3" xfId="2924"/>
    <cellStyle name="常规 11 2 2 2 2 4 2 5" xfId="2926"/>
    <cellStyle name="常规 11 2 2 2 2 4 2 6" xfId="2929"/>
    <cellStyle name="常规 11 2 2 2 2 4 2 7" xfId="2932"/>
    <cellStyle name="常规 11 2 2 2 2 4 3" xfId="2935"/>
    <cellStyle name="常规 11 2 2 2 2 4 3 2" xfId="1196"/>
    <cellStyle name="常规 11 2 2 2 2 4 3 2 2" xfId="2938"/>
    <cellStyle name="常规 11 2 2 2 2 4 3 2 2 2" xfId="2940"/>
    <cellStyle name="常规 11 2 2 2 2 4 3 2 3" xfId="2943"/>
    <cellStyle name="常规 11 2 2 2 2 4 3 2 4" xfId="2948"/>
    <cellStyle name="常规 11 2 2 2 2 4 3 2 5" xfId="2949"/>
    <cellStyle name="常规 11 2 2 2 2 4 3 3" xfId="2952"/>
    <cellStyle name="常规 11 2 2 2 2 4 3 3 2" xfId="2955"/>
    <cellStyle name="常规 11 2 2 2 2 4 3 3 2 2" xfId="2956"/>
    <cellStyle name="常规 11 2 2 2 2 4 3 3 3" xfId="2959"/>
    <cellStyle name="常规 11 2 2 2 2 4 3 3 4" xfId="2962"/>
    <cellStyle name="常规 11 2 2 2 2 4 3 3 5" xfId="2963"/>
    <cellStyle name="常规 11 2 2 2 2 4 3 4" xfId="2965"/>
    <cellStyle name="常规 11 2 2 2 2 4 3 4 2" xfId="2970"/>
    <cellStyle name="常规 11 2 2 2 2 4 3 5" xfId="2972"/>
    <cellStyle name="常规 11 2 2 2 2 4 3 6" xfId="2975"/>
    <cellStyle name="常规 11 2 2 2 2 4 3 7" xfId="2978"/>
    <cellStyle name="常规 11 2 2 2 2 4 4" xfId="2982"/>
    <cellStyle name="常规 11 2 2 2 2 4 4 2" xfId="1390"/>
    <cellStyle name="常规 11 2 2 2 2 4 4 2 2" xfId="2988"/>
    <cellStyle name="常规 11 2 2 2 2 4 4 2 2 2" xfId="2992"/>
    <cellStyle name="常规 11 2 2 2 2 4 4 2 3" xfId="2997"/>
    <cellStyle name="常规 11 2 2 2 2 4 4 2 4" xfId="3000"/>
    <cellStyle name="常规 11 2 2 2 2 4 4 3" xfId="3003"/>
    <cellStyle name="常规 11 2 2 2 2 4 4 3 2" xfId="3008"/>
    <cellStyle name="常规 11 2 2 2 2 4 4 4" xfId="3014"/>
    <cellStyle name="常规 11 2 2 2 2 4 4 5" xfId="3021"/>
    <cellStyle name="常规 11 2 2 2 2 4 4 6" xfId="3023"/>
    <cellStyle name="常规 11 2 2 2 2 4 5" xfId="3027"/>
    <cellStyle name="常规 11 2 2 2 2 4 5 2" xfId="3031"/>
    <cellStyle name="常规 11 2 2 2 2 4 5 2 2" xfId="3037"/>
    <cellStyle name="常规 11 2 2 2 2 4 5 3" xfId="3041"/>
    <cellStyle name="常规 11 2 2 2 2 4 5 4" xfId="3047"/>
    <cellStyle name="常规 11 2 2 2 2 4 5 5" xfId="3051"/>
    <cellStyle name="常规 11 2 2 2 2 4 6" xfId="3054"/>
    <cellStyle name="常规 11 2 2 2 2 4 6 2" xfId="3058"/>
    <cellStyle name="常规 11 2 2 2 2 4 7" xfId="3061"/>
    <cellStyle name="常规 11 2 2 2 2 4 8" xfId="3065"/>
    <cellStyle name="常规 11 2 2 2 2 4 9" xfId="3070"/>
    <cellStyle name="常规 11 2 2 2 2 5" xfId="3073"/>
    <cellStyle name="常规 11 2 2 2 2 5 2" xfId="3075"/>
    <cellStyle name="常规 11 2 2 2 2 5 2 2" xfId="171"/>
    <cellStyle name="常规 11 2 2 2 2 5 2 2 2" xfId="3076"/>
    <cellStyle name="常规 11 2 2 2 2 5 2 2 3" xfId="3077"/>
    <cellStyle name="常规 11 2 2 2 2 5 2 3" xfId="7"/>
    <cellStyle name="常规 11 2 2 2 2 5 2 3 2" xfId="3078"/>
    <cellStyle name="常规 11 2 2 2 2 5 2 4" xfId="191"/>
    <cellStyle name="常规 11 2 2 2 2 5 2 5" xfId="154"/>
    <cellStyle name="常规 11 2 2 2 2 5 3" xfId="3079"/>
    <cellStyle name="常规 11 2 2 2 2 5 3 2" xfId="1420"/>
    <cellStyle name="常规 11 2 2 2 2 5 3 2 2" xfId="3082"/>
    <cellStyle name="常规 11 2 2 2 2 5 3 3" xfId="3084"/>
    <cellStyle name="常规 11 2 2 2 2 5 3 4" xfId="3085"/>
    <cellStyle name="常规 11 2 2 2 2 5 3 5" xfId="3086"/>
    <cellStyle name="常规 11 2 2 2 2 5 4" xfId="3087"/>
    <cellStyle name="常规 11 2 2 2 2 5 4 2" xfId="1433"/>
    <cellStyle name="常规 11 2 2 2 2 5 4 3" xfId="3091"/>
    <cellStyle name="常规 11 2 2 2 2 5 5" xfId="3093"/>
    <cellStyle name="常规 11 2 2 2 2 5 6" xfId="3097"/>
    <cellStyle name="常规 11 2 2 2 2 5 7" xfId="3100"/>
    <cellStyle name="常规 11 2 2 2 2 6" xfId="3104"/>
    <cellStyle name="常规 11 2 2 2 2 6 2" xfId="3106"/>
    <cellStyle name="常规 11 2 2 2 2 6 2 2" xfId="3108"/>
    <cellStyle name="常规 11 2 2 2 2 6 2 2 2" xfId="3110"/>
    <cellStyle name="常规 11 2 2 2 2 6 2 2 3" xfId="3112"/>
    <cellStyle name="常规 11 2 2 2 2 6 2 3" xfId="3114"/>
    <cellStyle name="常规 11 2 2 2 2 6 2 3 2" xfId="3115"/>
    <cellStyle name="常规 11 2 2 2 2 6 2 4" xfId="3117"/>
    <cellStyle name="常规 11 2 2 2 2 6 2 5" xfId="3122"/>
    <cellStyle name="常规 11 2 2 2 2 6 3" xfId="3124"/>
    <cellStyle name="常规 11 2 2 2 2 6 3 2" xfId="3125"/>
    <cellStyle name="常规 11 2 2 2 2 6 3 2 2" xfId="3129"/>
    <cellStyle name="常规 11 2 2 2 2 6 3 3" xfId="2112"/>
    <cellStyle name="常规 11 2 2 2 2 6 3 4" xfId="2292"/>
    <cellStyle name="常规 11 2 2 2 2 6 3 5" xfId="2362"/>
    <cellStyle name="常规 11 2 2 2 2 6 4" xfId="3131"/>
    <cellStyle name="常规 11 2 2 2 2 6 4 2" xfId="3135"/>
    <cellStyle name="常规 11 2 2 2 2 6 4 3" xfId="2660"/>
    <cellStyle name="常规 11 2 2 2 2 6 5" xfId="3137"/>
    <cellStyle name="常规 11 2 2 2 2 6 6" xfId="3141"/>
    <cellStyle name="常规 11 2 2 2 2 6 7" xfId="3144"/>
    <cellStyle name="常规 11 2 2 2 2 7" xfId="3147"/>
    <cellStyle name="常规 11 2 2 2 2 7 2" xfId="3150"/>
    <cellStyle name="常规 11 2 2 2 2 7 2 2" xfId="3153"/>
    <cellStyle name="常规 11 2 2 2 2 7 2 2 2" xfId="196"/>
    <cellStyle name="常规 11 2 2 2 2 7 2 2 3" xfId="216"/>
    <cellStyle name="常规 11 2 2 2 2 7 2 3" xfId="3158"/>
    <cellStyle name="常规 11 2 2 2 2 7 2 3 2" xfId="472"/>
    <cellStyle name="常规 11 2 2 2 2 7 2 4" xfId="3164"/>
    <cellStyle name="常规 11 2 2 2 2 7 2 5" xfId="3167"/>
    <cellStyle name="常规 11 2 2 2 2 7 3" xfId="3170"/>
    <cellStyle name="常规 11 2 2 2 2 7 3 2" xfId="3177"/>
    <cellStyle name="常规 11 2 2 2 2 7 3 2 2" xfId="702"/>
    <cellStyle name="常规 11 2 2 2 2 7 3 3" xfId="3186"/>
    <cellStyle name="常规 11 2 2 2 2 7 3 4" xfId="3195"/>
    <cellStyle name="常规 11 2 2 2 2 7 3 5" xfId="3200"/>
    <cellStyle name="常规 11 2 2 2 2 7 4" xfId="3202"/>
    <cellStyle name="常规 11 2 2 2 2 7 4 2" xfId="2388"/>
    <cellStyle name="常规 11 2 2 2 2 7 4 3" xfId="3211"/>
    <cellStyle name="常规 11 2 2 2 2 7 5" xfId="3213"/>
    <cellStyle name="常规 11 2 2 2 2 7 6" xfId="3216"/>
    <cellStyle name="常规 11 2 2 2 2 7 7" xfId="3218"/>
    <cellStyle name="常规 11 2 2 2 2 8" xfId="3221"/>
    <cellStyle name="常规 11 2 2 2 2 8 2" xfId="3223"/>
    <cellStyle name="常规 11 2 2 2 2 8 2 2" xfId="3226"/>
    <cellStyle name="常规 11 2 2 2 2 8 2 2 2" xfId="3228"/>
    <cellStyle name="常规 11 2 2 2 2 8 2 3" xfId="3230"/>
    <cellStyle name="常规 11 2 2 2 2 8 2 4" xfId="3233"/>
    <cellStyle name="常规 11 2 2 2 2 8 2 5" xfId="3235"/>
    <cellStyle name="常规 11 2 2 2 2 8 3" xfId="3237"/>
    <cellStyle name="常规 11 2 2 2 2 8 3 2" xfId="3241"/>
    <cellStyle name="常规 11 2 2 2 2 8 3 2 2" xfId="2784"/>
    <cellStyle name="常规 11 2 2 2 2 8 3 3" xfId="3247"/>
    <cellStyle name="常规 11 2 2 2 2 8 3 4" xfId="3251"/>
    <cellStyle name="常规 11 2 2 2 2 8 3 5" xfId="3256"/>
    <cellStyle name="常规 11 2 2 2 2 8 4" xfId="3259"/>
    <cellStyle name="常规 11 2 2 2 2 8 4 2" xfId="3263"/>
    <cellStyle name="常规 11 2 2 2 2 8 5" xfId="3265"/>
    <cellStyle name="常规 11 2 2 2 2 8 6" xfId="3267"/>
    <cellStyle name="常规 11 2 2 2 2 8 7" xfId="3269"/>
    <cellStyle name="常规 11 2 2 2 2 9" xfId="3271"/>
    <cellStyle name="常规 11 2 2 2 2 9 2" xfId="3274"/>
    <cellStyle name="常规 11 2 2 2 2 9 2 2" xfId="3277"/>
    <cellStyle name="常规 11 2 2 2 2 9 2 2 2" xfId="3279"/>
    <cellStyle name="常规 11 2 2 2 2 9 2 3" xfId="3281"/>
    <cellStyle name="常规 11 2 2 2 2 9 2 4" xfId="3284"/>
    <cellStyle name="常规 11 2 2 2 2 9 2 5" xfId="1929"/>
    <cellStyle name="常规 11 2 2 2 2 9 3" xfId="3286"/>
    <cellStyle name="常规 11 2 2 2 2 9 3 2" xfId="3289"/>
    <cellStyle name="常规 11 2 2 2 2 9 3 2 2" xfId="1325"/>
    <cellStyle name="常规 11 2 2 2 2 9 3 3" xfId="3292"/>
    <cellStyle name="常规 11 2 2 2 2 9 3 4" xfId="3299"/>
    <cellStyle name="常规 11 2 2 2 2 9 3 5" xfId="1960"/>
    <cellStyle name="常规 11 2 2 2 2 9 4" xfId="3301"/>
    <cellStyle name="常规 11 2 2 2 2 9 4 2" xfId="3303"/>
    <cellStyle name="常规 11 2 2 2 2 9 5" xfId="3307"/>
    <cellStyle name="常规 11 2 2 2 2 9 6" xfId="3309"/>
    <cellStyle name="常规 11 2 2 2 2 9 7" xfId="3311"/>
    <cellStyle name="常规 11 2 2 2 20" xfId="1841"/>
    <cellStyle name="常规 11 2 2 2 20 2" xfId="1848"/>
    <cellStyle name="常规 11 2 2 2 21" xfId="1872"/>
    <cellStyle name="常规 11 2 2 2 22" xfId="1886"/>
    <cellStyle name="常规 11 2 2 2 23" xfId="1895"/>
    <cellStyle name="常规 11 2 2 2 24" xfId="1907"/>
    <cellStyle name="常规 11 2 2 2 25" xfId="2173"/>
    <cellStyle name="常规 11 2 2 2 26" xfId="2178"/>
    <cellStyle name="常规 11 2 2 2 3" xfId="3314"/>
    <cellStyle name="常规 11 2 2 2 3 10" xfId="3315"/>
    <cellStyle name="常规 11 2 2 2 3 10 2" xfId="3319"/>
    <cellStyle name="常规 11 2 2 2 3 10 2 2" xfId="3320"/>
    <cellStyle name="常规 11 2 2 2 3 10 3" xfId="3324"/>
    <cellStyle name="常规 11 2 2 2 3 10 3 2" xfId="3325"/>
    <cellStyle name="常规 11 2 2 2 3 10 4" xfId="760"/>
    <cellStyle name="常规 11 2 2 2 3 10 5" xfId="764"/>
    <cellStyle name="常规 11 2 2 2 3 11" xfId="3326"/>
    <cellStyle name="常规 11 2 2 2 3 11 2" xfId="3328"/>
    <cellStyle name="常规 11 2 2 2 3 11 2 2" xfId="3329"/>
    <cellStyle name="常规 11 2 2 2 3 11 3" xfId="3331"/>
    <cellStyle name="常规 11 2 2 2 3 11 3 2" xfId="3332"/>
    <cellStyle name="常规 11 2 2 2 3 11 4" xfId="1215"/>
    <cellStyle name="常规 11 2 2 2 3 12" xfId="3334"/>
    <cellStyle name="常规 11 2 2 2 3 12 2" xfId="3337"/>
    <cellStyle name="常规 11 2 2 2 3 12 3" xfId="3338"/>
    <cellStyle name="常规 11 2 2 2 3 12 4" xfId="3340"/>
    <cellStyle name="常规 11 2 2 2 3 13" xfId="420"/>
    <cellStyle name="常规 11 2 2 2 3 13 2" xfId="426"/>
    <cellStyle name="常规 11 2 2 2 3 13 3" xfId="3341"/>
    <cellStyle name="常规 11 2 2 2 3 13 4" xfId="3343"/>
    <cellStyle name="常规 11 2 2 2 3 14" xfId="357"/>
    <cellStyle name="常规 11 2 2 2 3 14 2" xfId="3344"/>
    <cellStyle name="常规 11 2 2 2 3 15" xfId="431"/>
    <cellStyle name="常规 11 2 2 2 3 16" xfId="435"/>
    <cellStyle name="常规 11 2 2 2 3 17" xfId="3345"/>
    <cellStyle name="常规 11 2 2 2 3 18" xfId="3346"/>
    <cellStyle name="常规 11 2 2 2 3 19" xfId="3347"/>
    <cellStyle name="常规 11 2 2 2 3 2" xfId="3350"/>
    <cellStyle name="常规 11 2 2 2 3 2 10" xfId="3352"/>
    <cellStyle name="常规 11 2 2 2 3 2 2" xfId="3184"/>
    <cellStyle name="常规 11 2 2 2 3 2 2 2" xfId="732"/>
    <cellStyle name="常规 11 2 2 2 3 2 2 2 2" xfId="3355"/>
    <cellStyle name="常规 11 2 2 2 3 2 2 2 2 2" xfId="3358"/>
    <cellStyle name="常规 11 2 2 2 3 2 2 2 2 2 2" xfId="136"/>
    <cellStyle name="常规 11 2 2 2 3 2 2 2 2 3" xfId="3361"/>
    <cellStyle name="常规 11 2 2 2 3 2 2 2 2 4" xfId="3366"/>
    <cellStyle name="常规 11 2 2 2 3 2 2 2 2 5" xfId="3369"/>
    <cellStyle name="常规 11 2 2 2 3 2 2 2 3" xfId="3372"/>
    <cellStyle name="常规 11 2 2 2 3 2 2 2 3 2" xfId="3374"/>
    <cellStyle name="常规 11 2 2 2 3 2 2 2 3 3" xfId="3377"/>
    <cellStyle name="常规 11 2 2 2 3 2 2 2 4" xfId="3382"/>
    <cellStyle name="常规 11 2 2 2 3 2 2 2 5" xfId="3387"/>
    <cellStyle name="常规 11 2 2 2 3 2 2 2 6" xfId="3389"/>
    <cellStyle name="常规 11 2 2 2 3 2 2 3" xfId="3396"/>
    <cellStyle name="常规 11 2 2 2 3 2 2 3 2" xfId="3399"/>
    <cellStyle name="常规 11 2 2 2 3 2 2 3 2 2" xfId="528"/>
    <cellStyle name="常规 11 2 2 2 3 2 2 3 3" xfId="3401"/>
    <cellStyle name="常规 11 2 2 2 3 2 2 3 4" xfId="3406"/>
    <cellStyle name="常规 11 2 2 2 3 2 2 3 5" xfId="3410"/>
    <cellStyle name="常规 11 2 2 2 3 2 2 4" xfId="3414"/>
    <cellStyle name="常规 11 2 2 2 3 2 2 4 2" xfId="3417"/>
    <cellStyle name="常规 11 2 2 2 3 2 2 4 3" xfId="3419"/>
    <cellStyle name="常规 11 2 2 2 3 2 2 5" xfId="3422"/>
    <cellStyle name="常规 11 2 2 2 3 2 2 6" xfId="3426"/>
    <cellStyle name="常规 11 2 2 2 3 2 2 7" xfId="3429"/>
    <cellStyle name="常规 11 2 2 2 3 2 3" xfId="3193"/>
    <cellStyle name="常规 11 2 2 2 3 2 3 2" xfId="751"/>
    <cellStyle name="常规 11 2 2 2 3 2 3 2 2" xfId="3433"/>
    <cellStyle name="常规 11 2 2 2 3 2 3 2 2 2" xfId="2139"/>
    <cellStyle name="常规 11 2 2 2 3 2 3 2 3" xfId="3436"/>
    <cellStyle name="常规 11 2 2 2 3 2 3 2 4" xfId="3441"/>
    <cellStyle name="常规 11 2 2 2 3 2 3 2 5" xfId="3443"/>
    <cellStyle name="常规 11 2 2 2 3 2 3 3" xfId="3449"/>
    <cellStyle name="常规 11 2 2 2 3 2 3 3 2" xfId="3451"/>
    <cellStyle name="常规 11 2 2 2 3 2 3 3 2 2" xfId="2170"/>
    <cellStyle name="常规 11 2 2 2 3 2 3 3 3" xfId="3453"/>
    <cellStyle name="常规 11 2 2 2 3 2 3 3 4" xfId="3455"/>
    <cellStyle name="常规 11 2 2 2 3 2 3 3 5" xfId="3457"/>
    <cellStyle name="常规 11 2 2 2 3 2 3 4" xfId="3463"/>
    <cellStyle name="常规 11 2 2 2 3 2 3 4 2" xfId="3467"/>
    <cellStyle name="常规 11 2 2 2 3 2 3 5" xfId="3471"/>
    <cellStyle name="常规 11 2 2 2 3 2 3 6" xfId="3475"/>
    <cellStyle name="常规 11 2 2 2 3 2 3 7" xfId="3481"/>
    <cellStyle name="常规 11 2 2 2 3 2 4" xfId="3198"/>
    <cellStyle name="常规 11 2 2 2 3 2 4 2" xfId="1212"/>
    <cellStyle name="常规 11 2 2 2 3 2 4 2 2" xfId="3486"/>
    <cellStyle name="常规 11 2 2 2 3 2 4 2 2 2" xfId="825"/>
    <cellStyle name="常规 11 2 2 2 3 2 4 2 3" xfId="3490"/>
    <cellStyle name="常规 11 2 2 2 3 2 4 2 4" xfId="3495"/>
    <cellStyle name="常规 11 2 2 2 3 2 4 3" xfId="3498"/>
    <cellStyle name="常规 11 2 2 2 3 2 4 3 2" xfId="3500"/>
    <cellStyle name="常规 11 2 2 2 3 2 4 4" xfId="3504"/>
    <cellStyle name="常规 11 2 2 2 3 2 4 5" xfId="3508"/>
    <cellStyle name="常规 11 2 2 2 3 2 4 6" xfId="3512"/>
    <cellStyle name="常规 11 2 2 2 3 2 5" xfId="3515"/>
    <cellStyle name="常规 11 2 2 2 3 2 5 2" xfId="3518"/>
    <cellStyle name="常规 11 2 2 2 3 2 5 2 2" xfId="3524"/>
    <cellStyle name="常规 11 2 2 2 3 2 5 3" xfId="3525"/>
    <cellStyle name="常规 11 2 2 2 3 2 5 4" xfId="3528"/>
    <cellStyle name="常规 11 2 2 2 3 2 5 5" xfId="3530"/>
    <cellStyle name="常规 11 2 2 2 3 2 6" xfId="3534"/>
    <cellStyle name="常规 11 2 2 2 3 2 6 2" xfId="3536"/>
    <cellStyle name="常规 11 2 2 2 3 2 6 3" xfId="3539"/>
    <cellStyle name="常规 11 2 2 2 3 2 6 4" xfId="3541"/>
    <cellStyle name="常规 11 2 2 2 3 2 6 5" xfId="3543"/>
    <cellStyle name="常规 11 2 2 2 3 2 7" xfId="3547"/>
    <cellStyle name="常规 11 2 2 2 3 2 8" xfId="3550"/>
    <cellStyle name="常规 11 2 2 2 3 2 9" xfId="3553"/>
    <cellStyle name="常规 11 2 2 2 3 20" xfId="432"/>
    <cellStyle name="常规 11 2 2 2 3 3" xfId="3522"/>
    <cellStyle name="常规 11 2 2 2 3 3 2" xfId="3207"/>
    <cellStyle name="常规 11 2 2 2 3 3 2 2" xfId="3558"/>
    <cellStyle name="常规 11 2 2 2 3 3 2 2 2" xfId="3559"/>
    <cellStyle name="常规 11 2 2 2 3 3 2 2 2 2" xfId="3561"/>
    <cellStyle name="常规 11 2 2 2 3 3 2 2 3" xfId="3562"/>
    <cellStyle name="常规 11 2 2 2 3 3 2 2 4" xfId="3569"/>
    <cellStyle name="常规 11 2 2 2 3 3 2 2 5" xfId="3576"/>
    <cellStyle name="常规 11 2 2 2 3 3 2 3" xfId="3579"/>
    <cellStyle name="常规 11 2 2 2 3 3 2 3 2" xfId="3548"/>
    <cellStyle name="常规 11 2 2 2 3 3 2 3 3" xfId="3551"/>
    <cellStyle name="常规 11 2 2 2 3 3 2 4" xfId="3581"/>
    <cellStyle name="常规 11 2 2 2 3 3 2 5" xfId="3583"/>
    <cellStyle name="常规 11 2 2 2 3 3 2 6" xfId="3585"/>
    <cellStyle name="常规 11 2 2 2 3 3 3" xfId="3590"/>
    <cellStyle name="常规 11 2 2 2 3 3 3 2" xfId="1069"/>
    <cellStyle name="常规 11 2 2 2 3 3 3 2 2" xfId="3592"/>
    <cellStyle name="常规 11 2 2 2 3 3 3 3" xfId="3594"/>
    <cellStyle name="常规 11 2 2 2 3 3 3 4" xfId="3596"/>
    <cellStyle name="常规 11 2 2 2 3 3 3 5" xfId="3598"/>
    <cellStyle name="常规 11 2 2 2 3 3 4" xfId="3603"/>
    <cellStyle name="常规 11 2 2 2 3 3 4 2" xfId="1229"/>
    <cellStyle name="常规 11 2 2 2 3 3 4 3" xfId="2076"/>
    <cellStyle name="常规 11 2 2 2 3 3 5" xfId="3606"/>
    <cellStyle name="常规 11 2 2 2 3 3 6" xfId="3609"/>
    <cellStyle name="常规 11 2 2 2 3 3 7" xfId="3612"/>
    <cellStyle name="常规 11 2 2 2 3 4" xfId="3614"/>
    <cellStyle name="常规 11 2 2 2 3 4 2" xfId="3618"/>
    <cellStyle name="常规 11 2 2 2 3 4 2 2" xfId="3626"/>
    <cellStyle name="常规 11 2 2 2 3 4 2 2 2" xfId="3629"/>
    <cellStyle name="常规 11 2 2 2 3 4 2 2 3" xfId="3633"/>
    <cellStyle name="常规 11 2 2 2 3 4 2 3" xfId="3636"/>
    <cellStyle name="常规 11 2 2 2 3 4 2 3 2" xfId="3643"/>
    <cellStyle name="常规 11 2 2 2 3 4 2 4" xfId="3645"/>
    <cellStyle name="常规 11 2 2 2 3 4 2 5" xfId="145"/>
    <cellStyle name="常规 11 2 2 2 3 4 3" xfId="3648"/>
    <cellStyle name="常规 11 2 2 2 3 4 3 2" xfId="856"/>
    <cellStyle name="常规 11 2 2 2 3 4 3 2 2" xfId="3655"/>
    <cellStyle name="常规 11 2 2 2 3 4 3 3" xfId="3657"/>
    <cellStyle name="常规 11 2 2 2 3 4 3 4" xfId="3659"/>
    <cellStyle name="常规 11 2 2 2 3 4 3 5" xfId="3660"/>
    <cellStyle name="常规 11 2 2 2 3 4 4" xfId="3664"/>
    <cellStyle name="常规 11 2 2 2 3 4 4 2" xfId="911"/>
    <cellStyle name="常规 11 2 2 2 3 4 4 3" xfId="3667"/>
    <cellStyle name="常规 11 2 2 2 3 4 5" xfId="3671"/>
    <cellStyle name="常规 11 2 2 2 3 4 6" xfId="3674"/>
    <cellStyle name="常规 11 2 2 2 3 4 7" xfId="3677"/>
    <cellStyle name="常规 11 2 2 2 3 5" xfId="3680"/>
    <cellStyle name="常规 11 2 2 2 3 5 2" xfId="3682"/>
    <cellStyle name="常规 11 2 2 2 3 5 2 2" xfId="3686"/>
    <cellStyle name="常规 11 2 2 2 3 5 2 2 2" xfId="1775"/>
    <cellStyle name="常规 11 2 2 2 3 5 2 2 3" xfId="3687"/>
    <cellStyle name="常规 11 2 2 2 3 5 2 3" xfId="3689"/>
    <cellStyle name="常规 11 2 2 2 3 5 2 3 2" xfId="3695"/>
    <cellStyle name="常规 11 2 2 2 3 5 2 4" xfId="3697"/>
    <cellStyle name="常规 11 2 2 2 3 5 2 5" xfId="3699"/>
    <cellStyle name="常规 11 2 2 2 3 5 3" xfId="3701"/>
    <cellStyle name="常规 11 2 2 2 3 5 3 2" xfId="3702"/>
    <cellStyle name="常规 11 2 2 2 3 5 3 2 2" xfId="3705"/>
    <cellStyle name="常规 11 2 2 2 3 5 3 3" xfId="3706"/>
    <cellStyle name="常规 11 2 2 2 3 5 3 4" xfId="3707"/>
    <cellStyle name="常规 11 2 2 2 3 5 3 5" xfId="3708"/>
    <cellStyle name="常规 11 2 2 2 3 5 4" xfId="3710"/>
    <cellStyle name="常规 11 2 2 2 3 5 4 2" xfId="3714"/>
    <cellStyle name="常规 11 2 2 2 3 5 4 3" xfId="3716"/>
    <cellStyle name="常规 11 2 2 2 3 5 5" xfId="3718"/>
    <cellStyle name="常规 11 2 2 2 3 5 6" xfId="3721"/>
    <cellStyle name="常规 11 2 2 2 3 5 7" xfId="3723"/>
    <cellStyle name="常规 11 2 2 2 3 6" xfId="893"/>
    <cellStyle name="常规 11 2 2 2 3 6 2" xfId="3727"/>
    <cellStyle name="常规 11 2 2 2 3 6 2 2" xfId="3730"/>
    <cellStyle name="常规 11 2 2 2 3 6 2 2 2" xfId="3731"/>
    <cellStyle name="常规 11 2 2 2 3 6 2 3" xfId="3732"/>
    <cellStyle name="常规 11 2 2 2 3 6 2 4" xfId="3734"/>
    <cellStyle name="常规 11 2 2 2 3 6 2 5" xfId="3737"/>
    <cellStyle name="常规 11 2 2 2 3 6 3" xfId="3742"/>
    <cellStyle name="常规 11 2 2 2 3 6 3 2" xfId="1450"/>
    <cellStyle name="常规 11 2 2 2 3 6 3 2 2" xfId="1454"/>
    <cellStyle name="常规 11 2 2 2 3 6 3 3" xfId="1477"/>
    <cellStyle name="常规 11 2 2 2 3 6 3 4" xfId="1502"/>
    <cellStyle name="常规 11 2 2 2 3 6 3 5" xfId="1536"/>
    <cellStyle name="常规 11 2 2 2 3 6 4" xfId="3745"/>
    <cellStyle name="常规 11 2 2 2 3 6 4 2" xfId="284"/>
    <cellStyle name="常规 11 2 2 2 3 6 5" xfId="3748"/>
    <cellStyle name="常规 11 2 2 2 3 6 6" xfId="3751"/>
    <cellStyle name="常规 11 2 2 2 3 6 7" xfId="3752"/>
    <cellStyle name="常规 11 2 2 2 3 7" xfId="3754"/>
    <cellStyle name="常规 11 2 2 2 3 7 2" xfId="3758"/>
    <cellStyle name="常规 11 2 2 2 3 7 2 2" xfId="3761"/>
    <cellStyle name="常规 11 2 2 2 3 7 2 2 2" xfId="3763"/>
    <cellStyle name="常规 11 2 2 2 3 7 2 3" xfId="3765"/>
    <cellStyle name="常规 11 2 2 2 3 7 2 4" xfId="3768"/>
    <cellStyle name="常规 11 2 2 2 3 7 2 5" xfId="3770"/>
    <cellStyle name="常规 11 2 2 2 3 7 3" xfId="3775"/>
    <cellStyle name="常规 11 2 2 2 3 7 3 2" xfId="2165"/>
    <cellStyle name="常规 11 2 2 2 3 7 3 2 2" xfId="3777"/>
    <cellStyle name="常规 11 2 2 2 3 7 3 3" xfId="3784"/>
    <cellStyle name="常规 11 2 2 2 3 7 3 4" xfId="3788"/>
    <cellStyle name="常规 11 2 2 2 3 7 3 5" xfId="3790"/>
    <cellStyle name="常规 11 2 2 2 3 7 4" xfId="3797"/>
    <cellStyle name="常规 11 2 2 2 3 7 4 2" xfId="2204"/>
    <cellStyle name="常规 11 2 2 2 3 7 5" xfId="3800"/>
    <cellStyle name="常规 11 2 2 2 3 7 6" xfId="3802"/>
    <cellStyle name="常规 11 2 2 2 3 7 7" xfId="3804"/>
    <cellStyle name="常规 11 2 2 2 3 8" xfId="3806"/>
    <cellStyle name="常规 11 2 2 2 3 8 2" xfId="3808"/>
    <cellStyle name="常规 11 2 2 2 3 8 2 2" xfId="3810"/>
    <cellStyle name="常规 11 2 2 2 3 8 2 3" xfId="3812"/>
    <cellStyle name="常规 11 2 2 2 3 8 3" xfId="3814"/>
    <cellStyle name="常规 11 2 2 2 3 8 3 2" xfId="3817"/>
    <cellStyle name="常规 11 2 2 2 3 8 4" xfId="3820"/>
    <cellStyle name="常规 11 2 2 2 3 8 5" xfId="3822"/>
    <cellStyle name="常规 11 2 2 2 3 9" xfId="3824"/>
    <cellStyle name="常规 11 2 2 2 3 9 2" xfId="259"/>
    <cellStyle name="常规 11 2 2 2 3 9 2 2" xfId="321"/>
    <cellStyle name="常规 11 2 2 2 3 9 2 3" xfId="3826"/>
    <cellStyle name="常规 11 2 2 2 3 9 3" xfId="291"/>
    <cellStyle name="常规 11 2 2 2 3 9 3 2" xfId="3829"/>
    <cellStyle name="常规 11 2 2 2 3 9 4" xfId="297"/>
    <cellStyle name="常规 11 2 2 2 3 9 5" xfId="3831"/>
    <cellStyle name="常规 11 2 2 2 4" xfId="3833"/>
    <cellStyle name="常规 11 2 2 2 4 10" xfId="2166"/>
    <cellStyle name="常规 11 2 2 2 4 11" xfId="2209"/>
    <cellStyle name="常规 11 2 2 2 4 2" xfId="3838"/>
    <cellStyle name="常规 11 2 2 2 4 2 2" xfId="3245"/>
    <cellStyle name="常规 11 2 2 2 4 2 2 2" xfId="2983"/>
    <cellStyle name="常规 11 2 2 2 4 2 2 2 2" xfId="1391"/>
    <cellStyle name="常规 11 2 2 2 4 2 2 2 2 2" xfId="2989"/>
    <cellStyle name="常规 11 2 2 2 4 2 2 2 3" xfId="3004"/>
    <cellStyle name="常规 11 2 2 2 4 2 2 2 4" xfId="3015"/>
    <cellStyle name="常规 11 2 2 2 4 2 2 2 5" xfId="3022"/>
    <cellStyle name="常规 11 2 2 2 4 2 2 3" xfId="3028"/>
    <cellStyle name="常规 11 2 2 2 4 2 2 3 2" xfId="3032"/>
    <cellStyle name="常规 11 2 2 2 4 2 2 3 2 2" xfId="3038"/>
    <cellStyle name="常规 11 2 2 2 4 2 2 3 3" xfId="3042"/>
    <cellStyle name="常规 11 2 2 2 4 2 2 3 4" xfId="3048"/>
    <cellStyle name="常规 11 2 2 2 4 2 2 3 5" xfId="3052"/>
    <cellStyle name="常规 11 2 2 2 4 2 2 4" xfId="3055"/>
    <cellStyle name="常规 11 2 2 2 4 2 2 4 2" xfId="3059"/>
    <cellStyle name="常规 11 2 2 2 4 2 2 5" xfId="3062"/>
    <cellStyle name="常规 11 2 2 2 4 2 2 6" xfId="3066"/>
    <cellStyle name="常规 11 2 2 2 4 2 2 7" xfId="3071"/>
    <cellStyle name="常规 11 2 2 2 4 2 3" xfId="3249"/>
    <cellStyle name="常规 11 2 2 2 4 2 3 2" xfId="3088"/>
    <cellStyle name="常规 11 2 2 2 4 2 3 2 2" xfId="1434"/>
    <cellStyle name="常规 11 2 2 2 4 2 3 2 2 2" xfId="3364"/>
    <cellStyle name="常规 11 2 2 2 4 2 3 2 3" xfId="3092"/>
    <cellStyle name="常规 11 2 2 2 4 2 3 2 4" xfId="3843"/>
    <cellStyle name="常规 11 2 2 2 4 2 3 3" xfId="3094"/>
    <cellStyle name="常规 11 2 2 2 4 2 3 3 2" xfId="3846"/>
    <cellStyle name="常规 11 2 2 2 4 2 3 4" xfId="3098"/>
    <cellStyle name="常规 11 2 2 2 4 2 3 5" xfId="3101"/>
    <cellStyle name="常规 11 2 2 2 4 2 3 6" xfId="3848"/>
    <cellStyle name="常规 11 2 2 2 4 2 4" xfId="3254"/>
    <cellStyle name="常规 11 2 2 2 4 2 4 2" xfId="3132"/>
    <cellStyle name="常规 11 2 2 2 4 2 4 2 2" xfId="3136"/>
    <cellStyle name="常规 11 2 2 2 4 2 4 3" xfId="3138"/>
    <cellStyle name="常规 11 2 2 2 4 2 4 4" xfId="3142"/>
    <cellStyle name="常规 11 2 2 2 4 2 4 5" xfId="3145"/>
    <cellStyle name="常规 11 2 2 2 4 2 5" xfId="3851"/>
    <cellStyle name="常规 11 2 2 2 4 2 5 2" xfId="3203"/>
    <cellStyle name="常规 11 2 2 2 4 2 6" xfId="3854"/>
    <cellStyle name="常规 11 2 2 2 4 2 7" xfId="3858"/>
    <cellStyle name="常规 11 2 2 2 4 2 8" xfId="3862"/>
    <cellStyle name="常规 11 2 2 2 4 3" xfId="3864"/>
    <cellStyle name="常规 11 2 2 2 4 3 2" xfId="3867"/>
    <cellStyle name="常规 11 2 2 2 4 3 2 2" xfId="3665"/>
    <cellStyle name="常规 11 2 2 2 4 3 2 2 2" xfId="912"/>
    <cellStyle name="常规 11 2 2 2 4 3 2 2 3" xfId="3668"/>
    <cellStyle name="常规 11 2 2 2 4 3 2 3" xfId="3672"/>
    <cellStyle name="常规 11 2 2 2 4 3 2 3 2" xfId="3868"/>
    <cellStyle name="常规 11 2 2 2 4 3 2 4" xfId="3675"/>
    <cellStyle name="常规 11 2 2 2 4 3 2 5" xfId="3678"/>
    <cellStyle name="常规 11 2 2 2 4 3 3" xfId="3871"/>
    <cellStyle name="常规 11 2 2 2 4 3 3 2" xfId="3711"/>
    <cellStyle name="常规 11 2 2 2 4 3 3 2 2" xfId="3715"/>
    <cellStyle name="常规 11 2 2 2 4 3 3 3" xfId="3719"/>
    <cellStyle name="常规 11 2 2 2 4 3 3 4" xfId="3722"/>
    <cellStyle name="常规 11 2 2 2 4 3 3 5" xfId="3724"/>
    <cellStyle name="常规 11 2 2 2 4 3 4" xfId="3875"/>
    <cellStyle name="常规 11 2 2 2 4 3 4 2" xfId="3746"/>
    <cellStyle name="常规 11 2 2 2 4 3 4 3" xfId="3749"/>
    <cellStyle name="常规 11 2 2 2 4 3 5" xfId="3878"/>
    <cellStyle name="常规 11 2 2 2 4 3 6" xfId="3881"/>
    <cellStyle name="常规 11 2 2 2 4 3 7" xfId="3884"/>
    <cellStyle name="常规 11 2 2 2 4 4" xfId="3886"/>
    <cellStyle name="常规 11 2 2 2 4 4 2" xfId="3889"/>
    <cellStyle name="常规 11 2 2 2 4 4 2 2" xfId="3892"/>
    <cellStyle name="常规 11 2 2 2 4 4 2 2 2" xfId="3894"/>
    <cellStyle name="常规 11 2 2 2 4 4 2 3" xfId="3898"/>
    <cellStyle name="常规 11 2 2 2 4 4 2 4" xfId="3901"/>
    <cellStyle name="常规 11 2 2 2 4 4 2 5" xfId="3903"/>
    <cellStyle name="常规 11 2 2 2 4 4 3" xfId="3906"/>
    <cellStyle name="常规 11 2 2 2 4 4 3 2" xfId="2048"/>
    <cellStyle name="常规 11 2 2 2 4 4 3 2 2" xfId="2054"/>
    <cellStyle name="常规 11 2 2 2 4 4 3 3" xfId="2059"/>
    <cellStyle name="常规 11 2 2 2 4 4 3 4" xfId="2063"/>
    <cellStyle name="常规 11 2 2 2 4 4 3 5" xfId="2066"/>
    <cellStyle name="常规 11 2 2 2 4 4 4" xfId="3893"/>
    <cellStyle name="常规 11 2 2 2 4 4 4 2" xfId="3895"/>
    <cellStyle name="常规 11 2 2 2 4 4 5" xfId="3899"/>
    <cellStyle name="常规 11 2 2 2 4 4 6" xfId="3902"/>
    <cellStyle name="常规 11 2 2 2 4 4 7" xfId="3904"/>
    <cellStyle name="常规 11 2 2 2 4 5" xfId="3907"/>
    <cellStyle name="常规 11 2 2 2 4 5 2" xfId="2013"/>
    <cellStyle name="常规 11 2 2 2 4 5 2 2" xfId="2018"/>
    <cellStyle name="常规 11 2 2 2 4 5 2 2 2" xfId="3908"/>
    <cellStyle name="常规 11 2 2 2 4 5 2 3" xfId="2023"/>
    <cellStyle name="常规 11 2 2 2 4 5 2 4" xfId="2028"/>
    <cellStyle name="常规 11 2 2 2 4 5 3" xfId="2033"/>
    <cellStyle name="常规 11 2 2 2 4 5 3 2" xfId="2038"/>
    <cellStyle name="常规 11 2 2 2 4 5 4" xfId="2049"/>
    <cellStyle name="常规 11 2 2 2 4 5 5" xfId="2060"/>
    <cellStyle name="常规 11 2 2 2 4 5 6" xfId="2064"/>
    <cellStyle name="常规 11 2 2 2 4 6" xfId="70"/>
    <cellStyle name="常规 11 2 2 2 4 6 2" xfId="3914"/>
    <cellStyle name="常规 11 2 2 2 4 6 2 2" xfId="3917"/>
    <cellStyle name="常规 11 2 2 2 4 6 3" xfId="3920"/>
    <cellStyle name="常规 11 2 2 2 4 6 4" xfId="3896"/>
    <cellStyle name="常规 11 2 2 2 4 6 5" xfId="3921"/>
    <cellStyle name="常规 11 2 2 2 4 7" xfId="3923"/>
    <cellStyle name="常规 11 2 2 2 4 7 2" xfId="3926"/>
    <cellStyle name="常规 11 2 2 2 4 7 3" xfId="3929"/>
    <cellStyle name="常规 11 2 2 2 4 7 4" xfId="3931"/>
    <cellStyle name="常规 11 2 2 2 4 7 5" xfId="3933"/>
    <cellStyle name="常规 11 2 2 2 4 8" xfId="3935"/>
    <cellStyle name="常规 11 2 2 2 4 9" xfId="1768"/>
    <cellStyle name="常规 11 2 2 2 5" xfId="1550"/>
    <cellStyle name="常规 11 2 2 2 5 2" xfId="3939"/>
    <cellStyle name="常规 11 2 2 2 5 2 2" xfId="3295"/>
    <cellStyle name="常规 11 2 2 2 5 2 2 2" xfId="3941"/>
    <cellStyle name="常规 11 2 2 2 5 2 2 2 2" xfId="3944"/>
    <cellStyle name="常规 11 2 2 2 5 2 2 2 3" xfId="3950"/>
    <cellStyle name="常规 11 2 2 2 5 2 2 3" xfId="3953"/>
    <cellStyle name="常规 11 2 2 2 5 2 2 3 2" xfId="3957"/>
    <cellStyle name="常规 11 2 2 2 5 2 2 4" xfId="3963"/>
    <cellStyle name="常规 11 2 2 2 5 2 2 5" xfId="3968"/>
    <cellStyle name="常规 11 2 2 2 5 2 3" xfId="3297"/>
    <cellStyle name="常规 11 2 2 2 5 2 3 2" xfId="3971"/>
    <cellStyle name="常规 11 2 2 2 5 2 3 2 2" xfId="3976"/>
    <cellStyle name="常规 11 2 2 2 5 2 3 3" xfId="3978"/>
    <cellStyle name="常规 11 2 2 2 5 2 3 4" xfId="2218"/>
    <cellStyle name="常规 11 2 2 2 5 2 3 5" xfId="2226"/>
    <cellStyle name="常规 11 2 2 2 5 2 4" xfId="1957"/>
    <cellStyle name="常规 11 2 2 2 5 2 4 2" xfId="1965"/>
    <cellStyle name="常规 11 2 2 2 5 2 4 3" xfId="3980"/>
    <cellStyle name="常规 11 2 2 2 5 2 5" xfId="3"/>
    <cellStyle name="常规 11 2 2 2 5 2 6" xfId="1972"/>
    <cellStyle name="常规 11 2 2 2 5 2 7" xfId="1978"/>
    <cellStyle name="常规 11 2 2 2 5 3" xfId="3985"/>
    <cellStyle name="常规 11 2 2 2 5 3 2" xfId="3990"/>
    <cellStyle name="常规 11 2 2 2 5 3 2 2" xfId="3993"/>
    <cellStyle name="常规 11 2 2 2 5 3 2 2 2" xfId="3997"/>
    <cellStyle name="常规 11 2 2 2 5 3 2 3" xfId="4001"/>
    <cellStyle name="常规 11 2 2 2 5 3 2 4" xfId="4005"/>
    <cellStyle name="常规 11 2 2 2 5 3 2 5" xfId="4009"/>
    <cellStyle name="常规 11 2 2 2 5 3 3" xfId="4012"/>
    <cellStyle name="常规 11 2 2 2 5 3 3 2" xfId="4013"/>
    <cellStyle name="常规 11 2 2 2 5 3 3 2 2" xfId="4015"/>
    <cellStyle name="常规 11 2 2 2 5 3 3 3" xfId="4017"/>
    <cellStyle name="常规 11 2 2 2 5 3 3 4" xfId="2255"/>
    <cellStyle name="常规 11 2 2 2 5 3 3 5" xfId="4020"/>
    <cellStyle name="常规 11 2 2 2 5 3 4" xfId="1987"/>
    <cellStyle name="常规 11 2 2 2 5 3 4 2" xfId="1993"/>
    <cellStyle name="常规 11 2 2 2 5 3 5" xfId="1999"/>
    <cellStyle name="常规 11 2 2 2 5 3 6" xfId="2009"/>
    <cellStyle name="常规 11 2 2 2 5 3 7" xfId="4023"/>
    <cellStyle name="常规 11 2 2 2 5 4" xfId="4025"/>
    <cellStyle name="常规 11 2 2 2 5 4 2" xfId="4028"/>
    <cellStyle name="常规 11 2 2 2 5 4 2 2" xfId="4030"/>
    <cellStyle name="常规 11 2 2 2 5 4 2 2 2" xfId="4035"/>
    <cellStyle name="常规 11 2 2 2 5 4 2 3" xfId="4042"/>
    <cellStyle name="常规 11 2 2 2 5 4 2 4" xfId="4050"/>
    <cellStyle name="常规 11 2 2 2 5 4 3" xfId="4057"/>
    <cellStyle name="常规 11 2 2 2 5 4 3 2" xfId="4058"/>
    <cellStyle name="常规 11 2 2 2 5 4 4" xfId="2019"/>
    <cellStyle name="常规 11 2 2 2 5 4 5" xfId="2024"/>
    <cellStyle name="常规 11 2 2 2 5 4 6" xfId="2029"/>
    <cellStyle name="常规 11 2 2 2 5 5" xfId="4062"/>
    <cellStyle name="常规 11 2 2 2 5 5 2" xfId="4066"/>
    <cellStyle name="常规 11 2 2 2 5 5 2 2" xfId="4069"/>
    <cellStyle name="常规 11 2 2 2 5 5 3" xfId="4072"/>
    <cellStyle name="常规 11 2 2 2 5 5 4" xfId="2039"/>
    <cellStyle name="常规 11 2 2 2 5 5 5" xfId="2042"/>
    <cellStyle name="常规 11 2 2 2 5 6" xfId="4074"/>
    <cellStyle name="常规 11 2 2 2 5 6 2" xfId="4078"/>
    <cellStyle name="常规 11 2 2 2 5 7" xfId="4081"/>
    <cellStyle name="常规 11 2 2 2 5 8" xfId="4084"/>
    <cellStyle name="常规 11 2 2 2 5 9" xfId="4087"/>
    <cellStyle name="常规 11 2 2 2 6" xfId="4093"/>
    <cellStyle name="常规 11 2 2 2 6 2" xfId="3738"/>
    <cellStyle name="常规 11 2 2 2 6 2 2" xfId="4095"/>
    <cellStyle name="常规 11 2 2 2 6 2 2 2" xfId="4096"/>
    <cellStyle name="常规 11 2 2 2 6 2 2 2 2" xfId="4098"/>
    <cellStyle name="常规 11 2 2 2 6 2 2 2 3" xfId="2504"/>
    <cellStyle name="常规 11 2 2 2 6 2 2 3" xfId="4101"/>
    <cellStyle name="常规 11 2 2 2 6 2 2 3 2" xfId="4104"/>
    <cellStyle name="常规 11 2 2 2 6 2 2 4" xfId="4107"/>
    <cellStyle name="常规 11 2 2 2 6 2 2 5" xfId="918"/>
    <cellStyle name="常规 11 2 2 2 6 2 3" xfId="4113"/>
    <cellStyle name="常规 11 2 2 2 6 2 3 2" xfId="4117"/>
    <cellStyle name="常规 11 2 2 2 6 2 3 2 2" xfId="4127"/>
    <cellStyle name="常规 11 2 2 2 6 2 3 3" xfId="4132"/>
    <cellStyle name="常规 11 2 2 2 6 2 3 4" xfId="4138"/>
    <cellStyle name="常规 11 2 2 2 6 2 3 5" xfId="935"/>
    <cellStyle name="常规 11 2 2 2 6 2 4" xfId="4146"/>
    <cellStyle name="常规 11 2 2 2 6 2 4 2" xfId="4149"/>
    <cellStyle name="常规 11 2 2 2 6 2 4 3" xfId="4153"/>
    <cellStyle name="常规 11 2 2 2 6 2 5" xfId="4158"/>
    <cellStyle name="常规 11 2 2 2 6 2 6" xfId="4164"/>
    <cellStyle name="常规 11 2 2 2 6 2 7" xfId="4169"/>
    <cellStyle name="常规 11 2 2 2 6 3" xfId="4170"/>
    <cellStyle name="常规 11 2 2 2 6 3 2" xfId="4173"/>
    <cellStyle name="常规 11 2 2 2 6 3 2 2" xfId="4174"/>
    <cellStyle name="常规 11 2 2 2 6 3 2 2 2" xfId="4176"/>
    <cellStyle name="常规 11 2 2 2 6 3 2 3" xfId="4179"/>
    <cellStyle name="常规 11 2 2 2 6 3 2 4" xfId="4182"/>
    <cellStyle name="常规 11 2 2 2 6 3 2 5" xfId="467"/>
    <cellStyle name="常规 11 2 2 2 6 3 3" xfId="4188"/>
    <cellStyle name="常规 11 2 2 2 6 3 3 2" xfId="4192"/>
    <cellStyle name="常规 11 2 2 2 6 3 3 2 2" xfId="2519"/>
    <cellStyle name="常规 11 2 2 2 6 3 3 3" xfId="4195"/>
    <cellStyle name="常规 11 2 2 2 6 3 3 4" xfId="4197"/>
    <cellStyle name="常规 11 2 2 2 6 3 3 5" xfId="500"/>
    <cellStyle name="常规 11 2 2 2 6 3 4" xfId="4201"/>
    <cellStyle name="常规 11 2 2 2 6 3 4 2" xfId="4204"/>
    <cellStyle name="常规 11 2 2 2 6 3 5" xfId="4207"/>
    <cellStyle name="常规 11 2 2 2 6 3 6" xfId="4211"/>
    <cellStyle name="常规 11 2 2 2 6 3 7" xfId="4215"/>
    <cellStyle name="常规 11 2 2 2 6 4" xfId="4217"/>
    <cellStyle name="常规 11 2 2 2 6 4 2" xfId="4218"/>
    <cellStyle name="常规 11 2 2 2 6 4 2 2" xfId="4219"/>
    <cellStyle name="常规 11 2 2 2 6 4 3" xfId="4223"/>
    <cellStyle name="常规 11 2 2 2 6 4 4" xfId="3918"/>
    <cellStyle name="常规 11 2 2 2 6 4 5" xfId="4224"/>
    <cellStyle name="常规 11 2 2 2 6 5" xfId="4225"/>
    <cellStyle name="常规 11 2 2 2 6 5 2" xfId="4227"/>
    <cellStyle name="常规 11 2 2 2 6 5 2 2" xfId="4228"/>
    <cellStyle name="常规 11 2 2 2 6 5 3" xfId="4230"/>
    <cellStyle name="常规 11 2 2 2 6 5 4" xfId="4231"/>
    <cellStyle name="常规 11 2 2 2 6 5 5" xfId="4233"/>
    <cellStyle name="常规 11 2 2 2 6 6" xfId="4236"/>
    <cellStyle name="常规 11 2 2 2 6 6 2" xfId="4238"/>
    <cellStyle name="常规 11 2 2 2 6 7" xfId="4242"/>
    <cellStyle name="常规 11 2 2 2 6 8" xfId="4245"/>
    <cellStyle name="常规 11 2 2 2 6 9" xfId="4248"/>
    <cellStyle name="常规 11 2 2 2 7" xfId="4252"/>
    <cellStyle name="常规 11 2 2 2 7 2" xfId="1537"/>
    <cellStyle name="常规 11 2 2 2 7 2 2" xfId="1546"/>
    <cellStyle name="常规 11 2 2 2 7 2 2 2" xfId="1547"/>
    <cellStyle name="常规 11 2 2 2 7 2 2 3" xfId="4090"/>
    <cellStyle name="常规 11 2 2 2 7 2 3" xfId="1558"/>
    <cellStyle name="常规 11 2 2 2 7 2 3 2" xfId="1564"/>
    <cellStyle name="常规 11 2 2 2 7 2 4" xfId="1573"/>
    <cellStyle name="常规 11 2 2 2 7 2 5" xfId="1582"/>
    <cellStyle name="常规 11 2 2 2 7 3" xfId="1592"/>
    <cellStyle name="常规 11 2 2 2 7 3 2" xfId="1598"/>
    <cellStyle name="常规 11 2 2 2 7 3 2 2" xfId="1600"/>
    <cellStyle name="常规 11 2 2 2 7 3 3" xfId="1608"/>
    <cellStyle name="常规 11 2 2 2 7 3 4" xfId="1624"/>
    <cellStyle name="常规 11 2 2 2 7 3 5" xfId="4257"/>
    <cellStyle name="常规 11 2 2 2 7 4" xfId="1637"/>
    <cellStyle name="常规 11 2 2 2 7 4 2" xfId="1645"/>
    <cellStyle name="常规 11 2 2 2 7 4 3" xfId="1652"/>
    <cellStyle name="常规 11 2 2 2 7 5" xfId="1671"/>
    <cellStyle name="常规 11 2 2 2 7 6" xfId="4264"/>
    <cellStyle name="常规 11 2 2 2 7 7" xfId="4274"/>
    <cellStyle name="常规 11 2 2 2 8" xfId="3290"/>
    <cellStyle name="常规 11 2 2 2 8 2" xfId="1326"/>
    <cellStyle name="常规 11 2 2 2 8 2 2" xfId="947"/>
    <cellStyle name="常规 11 2 2 2 8 2 2 2" xfId="964"/>
    <cellStyle name="常规 11 2 2 2 8 2 2 3" xfId="2401"/>
    <cellStyle name="常规 11 2 2 2 8 2 3" xfId="1021"/>
    <cellStyle name="常规 11 2 2 2 8 2 3 2" xfId="1028"/>
    <cellStyle name="常规 11 2 2 2 8 2 4" xfId="1054"/>
    <cellStyle name="常规 11 2 2 2 8 2 5" xfId="4278"/>
    <cellStyle name="常规 11 2 2 2 8 3" xfId="4280"/>
    <cellStyle name="常规 11 2 2 2 8 3 2" xfId="1095"/>
    <cellStyle name="常规 11 2 2 2 8 3 2 2" xfId="2474"/>
    <cellStyle name="常规 11 2 2 2 8 3 3" xfId="4291"/>
    <cellStyle name="常规 11 2 2 2 8 3 4" xfId="4294"/>
    <cellStyle name="常规 11 2 2 2 8 3 5" xfId="4297"/>
    <cellStyle name="常规 11 2 2 2 8 4" xfId="4299"/>
    <cellStyle name="常规 11 2 2 2 8 4 2" xfId="4309"/>
    <cellStyle name="常规 11 2 2 2 8 4 3" xfId="4315"/>
    <cellStyle name="常规 11 2 2 2 8 5" xfId="4316"/>
    <cellStyle name="常规 11 2 2 2 8 6" xfId="4323"/>
    <cellStyle name="常规 11 2 2 2 8 7" xfId="4331"/>
    <cellStyle name="常规 11 2 2 2 9" xfId="3293"/>
    <cellStyle name="常规 11 2 2 2 9 2" xfId="3943"/>
    <cellStyle name="常规 11 2 2 2 9 2 2" xfId="3946"/>
    <cellStyle name="常规 11 2 2 2 9 2 2 2" xfId="2805"/>
    <cellStyle name="常规 11 2 2 2 9 2 2 3" xfId="4343"/>
    <cellStyle name="常规 11 2 2 2 9 2 3" xfId="3952"/>
    <cellStyle name="常规 11 2 2 2 9 2 3 2" xfId="4344"/>
    <cellStyle name="常规 11 2 2 2 9 2 4" xfId="4352"/>
    <cellStyle name="常规 11 2 2 2 9 2 5" xfId="4354"/>
    <cellStyle name="常规 11 2 2 2 9 3" xfId="3955"/>
    <cellStyle name="常规 11 2 2 2 9 3 2" xfId="3959"/>
    <cellStyle name="常规 11 2 2 2 9 3 2 2" xfId="4355"/>
    <cellStyle name="常规 11 2 2 2 9 3 3" xfId="4361"/>
    <cellStyle name="常规 11 2 2 2 9 3 4" xfId="406"/>
    <cellStyle name="常规 11 2 2 2 9 3 5" xfId="4364"/>
    <cellStyle name="常规 11 2 2 2 9 4" xfId="3965"/>
    <cellStyle name="常规 11 2 2 2 9 4 2" xfId="4368"/>
    <cellStyle name="常规 11 2 2 2 9 4 3" xfId="4369"/>
    <cellStyle name="常规 11 2 2 2 9 5" xfId="3970"/>
    <cellStyle name="常规 11 2 2 2 9 6" xfId="4373"/>
    <cellStyle name="常规 11 2 2 2 9 7" xfId="4379"/>
    <cellStyle name="常规 11 2 2 20" xfId="1501"/>
    <cellStyle name="常规 11 2 2 20 2" xfId="1505"/>
    <cellStyle name="常规 11 2 2 20 3" xfId="1518"/>
    <cellStyle name="常规 11 2 2 21" xfId="1535"/>
    <cellStyle name="常规 11 2 2 21 2" xfId="1544"/>
    <cellStyle name="常规 11 2 2 22" xfId="1591"/>
    <cellStyle name="常规 11 2 2 22 2" xfId="1596"/>
    <cellStyle name="常规 11 2 2 23" xfId="1636"/>
    <cellStyle name="常规 11 2 2 23 2" xfId="1644"/>
    <cellStyle name="常规 11 2 2 24" xfId="1670"/>
    <cellStyle name="常规 11 2 2 25" xfId="4262"/>
    <cellStyle name="常规 11 2 2 26" xfId="4270"/>
    <cellStyle name="常规 11 2 2 27" xfId="4381"/>
    <cellStyle name="常规 11 2 2 28" xfId="4383"/>
    <cellStyle name="常规 11 2 2 29" xfId="4385"/>
    <cellStyle name="常规 11 2 2 3" xfId="4387"/>
    <cellStyle name="常规 11 2 2 3 10" xfId="4390"/>
    <cellStyle name="常规 11 2 2 3 10 2" xfId="4394"/>
    <cellStyle name="常规 11 2 2 3 10 2 2" xfId="4399"/>
    <cellStyle name="常规 11 2 2 3 10 2 2 2" xfId="4402"/>
    <cellStyle name="常规 11 2 2 3 10 2 3" xfId="4406"/>
    <cellStyle name="常规 11 2 2 3 10 2 4" xfId="4409"/>
    <cellStyle name="常规 11 2 2 3 10 2 5" xfId="4411"/>
    <cellStyle name="常规 11 2 2 3 10 3" xfId="4033"/>
    <cellStyle name="常规 11 2 2 3 10 3 2" xfId="4040"/>
    <cellStyle name="常规 11 2 2 3 10 3 2 2" xfId="1297"/>
    <cellStyle name="常规 11 2 2 3 10 3 3" xfId="4415"/>
    <cellStyle name="常规 11 2 2 3 10 3 4" xfId="4418"/>
    <cellStyle name="常规 11 2 2 3 10 3 5" xfId="4420"/>
    <cellStyle name="常规 11 2 2 3 10 4" xfId="4048"/>
    <cellStyle name="常规 11 2 2 3 10 4 2" xfId="4424"/>
    <cellStyle name="常规 11 2 2 3 10 5" xfId="4055"/>
    <cellStyle name="常规 11 2 2 3 10 6" xfId="4429"/>
    <cellStyle name="常规 11 2 2 3 10 7" xfId="4434"/>
    <cellStyle name="常规 11 2 2 3 11" xfId="4438"/>
    <cellStyle name="常规 11 2 2 3 11 2" xfId="4441"/>
    <cellStyle name="常规 11 2 2 3 11 2 2" xfId="4444"/>
    <cellStyle name="常规 11 2 2 3 11 2 2 2" xfId="4386"/>
    <cellStyle name="常规 11 2 2 3 11 2 3" xfId="325"/>
    <cellStyle name="常规 11 2 2 3 11 2 4" xfId="833"/>
    <cellStyle name="常规 11 2 2 3 11 2 5" xfId="672"/>
    <cellStyle name="常规 11 2 2 3 11 3" xfId="4061"/>
    <cellStyle name="常规 11 2 2 3 11 3 2" xfId="4448"/>
    <cellStyle name="常规 11 2 2 3 11 3 2 2" xfId="4450"/>
    <cellStyle name="常规 11 2 2 3 11 3 3" xfId="1134"/>
    <cellStyle name="常规 11 2 2 3 11 3 4" xfId="1060"/>
    <cellStyle name="常规 11 2 2 3 11 3 5" xfId="4451"/>
    <cellStyle name="常规 11 2 2 3 11 4" xfId="4456"/>
    <cellStyle name="常规 11 2 2 3 11 4 2" xfId="4459"/>
    <cellStyle name="常规 11 2 2 3 11 5" xfId="4463"/>
    <cellStyle name="常规 11 2 2 3 11 6" xfId="4466"/>
    <cellStyle name="常规 11 2 2 3 11 7" xfId="4470"/>
    <cellStyle name="常规 11 2 2 3 12" xfId="4475"/>
    <cellStyle name="常规 11 2 2 3 12 2" xfId="4479"/>
    <cellStyle name="常规 11 2 2 3 12 2 2" xfId="4480"/>
    <cellStyle name="常规 11 2 2 3 12 2 3" xfId="902"/>
    <cellStyle name="常规 11 2 2 3 12 3" xfId="3911"/>
    <cellStyle name="常规 11 2 2 3 12 3 2" xfId="4481"/>
    <cellStyle name="常规 11 2 2 3 12 4" xfId="4486"/>
    <cellStyle name="常规 11 2 2 3 12 5" xfId="4489"/>
    <cellStyle name="常规 11 2 2 3 13" xfId="4493"/>
    <cellStyle name="常规 11 2 2 3 13 2" xfId="4497"/>
    <cellStyle name="常规 11 2 2 3 13 2 2" xfId="4498"/>
    <cellStyle name="常规 11 2 2 3 13 2 3" xfId="4499"/>
    <cellStyle name="常规 11 2 2 3 13 3" xfId="4503"/>
    <cellStyle name="常规 11 2 2 3 13 3 2" xfId="4504"/>
    <cellStyle name="常规 11 2 2 3 13 4" xfId="4507"/>
    <cellStyle name="常规 11 2 2 3 13 5" xfId="1140"/>
    <cellStyle name="常规 11 2 2 3 14" xfId="2731"/>
    <cellStyle name="常规 11 2 2 3 14 2" xfId="4512"/>
    <cellStyle name="常规 11 2 2 3 14 2 2" xfId="4513"/>
    <cellStyle name="常规 11 2 2 3 14 2 3" xfId="4516"/>
    <cellStyle name="常规 11 2 2 3 14 3" xfId="4517"/>
    <cellStyle name="常规 11 2 2 3 14 3 2" xfId="4518"/>
    <cellStyle name="常规 11 2 2 3 14 4" xfId="4519"/>
    <cellStyle name="常规 11 2 2 3 14 5" xfId="4520"/>
    <cellStyle name="常规 11 2 2 3 15" xfId="4527"/>
    <cellStyle name="常规 11 2 2 3 15 2" xfId="662"/>
    <cellStyle name="常规 11 2 2 3 15 2 2" xfId="4530"/>
    <cellStyle name="常规 11 2 2 3 15 3" xfId="665"/>
    <cellStyle name="常规 11 2 2 3 15 3 2" xfId="4531"/>
    <cellStyle name="常规 11 2 2 3 15 4" xfId="4533"/>
    <cellStyle name="常规 11 2 2 3 15 5" xfId="4534"/>
    <cellStyle name="常规 11 2 2 3 16" xfId="4539"/>
    <cellStyle name="常规 11 2 2 3 16 2" xfId="681"/>
    <cellStyle name="常规 11 2 2 3 16 2 2" xfId="13"/>
    <cellStyle name="常规 11 2 2 3 16 3" xfId="687"/>
    <cellStyle name="常规 11 2 2 3 16 3 2" xfId="4541"/>
    <cellStyle name="常规 11 2 2 3 16 4" xfId="4542"/>
    <cellStyle name="常规 11 2 2 3 17" xfId="4546"/>
    <cellStyle name="常规 11 2 2 3 17 2" xfId="4548"/>
    <cellStyle name="常规 11 2 2 3 17 3" xfId="4549"/>
    <cellStyle name="常规 11 2 2 3 17 4" xfId="4550"/>
    <cellStyle name="常规 11 2 2 3 18" xfId="4554"/>
    <cellStyle name="常规 11 2 2 3 18 2" xfId="4558"/>
    <cellStyle name="常规 11 2 2 3 18 3" xfId="4559"/>
    <cellStyle name="常规 11 2 2 3 19" xfId="4562"/>
    <cellStyle name="常规 11 2 2 3 19 2" xfId="4565"/>
    <cellStyle name="常规 11 2 2 3 2" xfId="4566"/>
    <cellStyle name="常规 11 2 2 3 2 10" xfId="4570"/>
    <cellStyle name="常规 11 2 2 3 2 10 2" xfId="4579"/>
    <cellStyle name="常规 11 2 2 3 2 10 2 2" xfId="4581"/>
    <cellStyle name="常规 11 2 2 3 2 10 2 3" xfId="4582"/>
    <cellStyle name="常规 11 2 2 3 2 10 3" xfId="4594"/>
    <cellStyle name="常规 11 2 2 3 2 10 3 2" xfId="4600"/>
    <cellStyle name="常规 11 2 2 3 2 10 4" xfId="4610"/>
    <cellStyle name="常规 11 2 2 3 2 10 5" xfId="4617"/>
    <cellStyle name="常规 11 2 2 3 2 11" xfId="2793"/>
    <cellStyle name="常规 11 2 2 3 2 11 2" xfId="2804"/>
    <cellStyle name="常规 11 2 2 3 2 11 2 2" xfId="4620"/>
    <cellStyle name="常规 11 2 2 3 2 11 2 3" xfId="4623"/>
    <cellStyle name="常规 11 2 2 3 2 11 3" xfId="4633"/>
    <cellStyle name="常规 11 2 2 3 2 11 3 2" xfId="4639"/>
    <cellStyle name="常规 11 2 2 3 2 11 4" xfId="4644"/>
    <cellStyle name="常规 11 2 2 3 2 11 5" xfId="4649"/>
    <cellStyle name="常规 11 2 2 3 2 12" xfId="49"/>
    <cellStyle name="常规 11 2 2 3 2 12 2" xfId="4651"/>
    <cellStyle name="常规 11 2 2 3 2 12 2 2" xfId="4654"/>
    <cellStyle name="常规 11 2 2 3 2 12 3" xfId="4658"/>
    <cellStyle name="常规 11 2 2 3 2 12 3 2" xfId="4660"/>
    <cellStyle name="常规 11 2 2 3 2 12 4" xfId="4663"/>
    <cellStyle name="常规 11 2 2 3 2 12 5" xfId="4666"/>
    <cellStyle name="常规 11 2 2 3 2 13" xfId="2815"/>
    <cellStyle name="常规 11 2 2 3 2 13 2" xfId="4670"/>
    <cellStyle name="常规 11 2 2 3 2 13 2 2" xfId="4672"/>
    <cellStyle name="常规 11 2 2 3 2 13 3" xfId="4675"/>
    <cellStyle name="常规 11 2 2 3 2 13 3 2" xfId="4676"/>
    <cellStyle name="常规 11 2 2 3 2 13 4" xfId="4680"/>
    <cellStyle name="常规 11 2 2 3 2 14" xfId="4342"/>
    <cellStyle name="常规 11 2 2 3 2 14 2" xfId="4681"/>
    <cellStyle name="常规 11 2 2 3 2 14 3" xfId="684"/>
    <cellStyle name="常规 11 2 2 3 2 14 4" xfId="4683"/>
    <cellStyle name="常规 11 2 2 3 2 15" xfId="4687"/>
    <cellStyle name="常规 11 2 2 3 2 15 2" xfId="4689"/>
    <cellStyle name="常规 11 2 2 3 2 15 3" xfId="4690"/>
    <cellStyle name="常规 11 2 2 3 2 15 4" xfId="4691"/>
    <cellStyle name="常规 11 2 2 3 2 16" xfId="4693"/>
    <cellStyle name="常规 11 2 2 3 2 16 2" xfId="4695"/>
    <cellStyle name="常规 11 2 2 3 2 17" xfId="4697"/>
    <cellStyle name="常规 11 2 2 3 2 18" xfId="4701"/>
    <cellStyle name="常规 11 2 2 3 2 19" xfId="4704"/>
    <cellStyle name="常规 11 2 2 3 2 2" xfId="4706"/>
    <cellStyle name="常规 11 2 2 3 2 2 10" xfId="4708"/>
    <cellStyle name="常规 11 2 2 3 2 2 10 2" xfId="4709"/>
    <cellStyle name="常规 11 2 2 3 2 2 10 2 2" xfId="1779"/>
    <cellStyle name="常规 11 2 2 3 2 2 10 3" xfId="4710"/>
    <cellStyle name="常规 11 2 2 3 2 2 10 3 2" xfId="1806"/>
    <cellStyle name="常规 11 2 2 3 2 2 10 4" xfId="4711"/>
    <cellStyle name="常规 11 2 2 3 2 2 11" xfId="4714"/>
    <cellStyle name="常规 11 2 2 3 2 2 11 2" xfId="4715"/>
    <cellStyle name="常规 11 2 2 3 2 2 11 3" xfId="4716"/>
    <cellStyle name="常规 11 2 2 3 2 2 11 4" xfId="4718"/>
    <cellStyle name="常规 11 2 2 3 2 2 12" xfId="4720"/>
    <cellStyle name="常规 11 2 2 3 2 2 12 2" xfId="4721"/>
    <cellStyle name="常规 11 2 2 3 2 2 12 3" xfId="4722"/>
    <cellStyle name="常规 11 2 2 3 2 2 12 4" xfId="4724"/>
    <cellStyle name="常规 11 2 2 3 2 2 13" xfId="4726"/>
    <cellStyle name="常规 11 2 2 3 2 2 13 2" xfId="4728"/>
    <cellStyle name="常规 11 2 2 3 2 2 14" xfId="1203"/>
    <cellStyle name="常规 11 2 2 3 2 2 15" xfId="4729"/>
    <cellStyle name="常规 11 2 2 3 2 2 16" xfId="4731"/>
    <cellStyle name="常规 11 2 2 3 2 2 17" xfId="4733"/>
    <cellStyle name="常规 11 2 2 3 2 2 18" xfId="4736"/>
    <cellStyle name="常规 11 2 2 3 2 2 19" xfId="4740"/>
    <cellStyle name="常规 11 2 2 3 2 2 2" xfId="1476"/>
    <cellStyle name="常规 11 2 2 3 2 2 2 10" xfId="3191"/>
    <cellStyle name="常规 11 2 2 3 2 2 2 2" xfId="1480"/>
    <cellStyle name="常规 11 2 2 3 2 2 2 2 2" xfId="1482"/>
    <cellStyle name="常规 11 2 2 3 2 2 2 2 2 2" xfId="4741"/>
    <cellStyle name="常规 11 2 2 3 2 2 2 2 2 2 2" xfId="4743"/>
    <cellStyle name="常规 11 2 2 3 2 2 2 2 2 2 2 2" xfId="4746"/>
    <cellStyle name="常规 11 2 2 3 2 2 2 2 2 2 3" xfId="4749"/>
    <cellStyle name="常规 11 2 2 3 2 2 2 2 2 2 4" xfId="4750"/>
    <cellStyle name="常规 11 2 2 3 2 2 2 2 2 2 5" xfId="4751"/>
    <cellStyle name="常规 11 2 2 3 2 2 2 2 2 3" xfId="4752"/>
    <cellStyle name="常规 11 2 2 3 2 2 2 2 2 3 2" xfId="361"/>
    <cellStyle name="常规 11 2 2 3 2 2 2 2 2 3 3" xfId="4755"/>
    <cellStyle name="常规 11 2 2 3 2 2 2 2 2 4" xfId="4758"/>
    <cellStyle name="常规 11 2 2 3 2 2 2 2 2 5" xfId="4760"/>
    <cellStyle name="常规 11 2 2 3 2 2 2 2 2 6" xfId="695"/>
    <cellStyle name="常规 11 2 2 3 2 2 2 2 3" xfId="1485"/>
    <cellStyle name="常规 11 2 2 3 2 2 2 2 3 2" xfId="4763"/>
    <cellStyle name="常规 11 2 2 3 2 2 2 2 3 2 2" xfId="4765"/>
    <cellStyle name="常规 11 2 2 3 2 2 2 2 3 3" xfId="4767"/>
    <cellStyle name="常规 11 2 2 3 2 2 2 2 3 4" xfId="4770"/>
    <cellStyle name="常规 11 2 2 3 2 2 2 2 3 5" xfId="4772"/>
    <cellStyle name="常规 11 2 2 3 2 2 2 2 4" xfId="4776"/>
    <cellStyle name="常规 11 2 2 3 2 2 2 2 4 2" xfId="633"/>
    <cellStyle name="常规 11 2 2 3 2 2 2 2 4 3" xfId="635"/>
    <cellStyle name="常规 11 2 2 3 2 2 2 2 5" xfId="3175"/>
    <cellStyle name="常规 11 2 2 3 2 2 2 2 6" xfId="3179"/>
    <cellStyle name="常规 11 2 2 3 2 2 2 2 7" xfId="3189"/>
    <cellStyle name="常规 11 2 2 3 2 2 2 3" xfId="1487"/>
    <cellStyle name="常规 11 2 2 3 2 2 2 3 2" xfId="1489"/>
    <cellStyle name="常规 11 2 2 3 2 2 2 3 2 2" xfId="4777"/>
    <cellStyle name="常规 11 2 2 3 2 2 2 3 2 2 2" xfId="4778"/>
    <cellStyle name="常规 11 2 2 3 2 2 2 3 2 3" xfId="4779"/>
    <cellStyle name="常规 11 2 2 3 2 2 2 3 2 4" xfId="4782"/>
    <cellStyle name="常规 11 2 2 3 2 2 2 3 2 5" xfId="4783"/>
    <cellStyle name="常规 11 2 2 3 2 2 2 3 3" xfId="4785"/>
    <cellStyle name="常规 11 2 2 3 2 2 2 3 3 2" xfId="4787"/>
    <cellStyle name="常规 11 2 2 3 2 2 2 3 3 2 2" xfId="4788"/>
    <cellStyle name="常规 11 2 2 3 2 2 2 3 3 3" xfId="4790"/>
    <cellStyle name="常规 11 2 2 3 2 2 2 3 3 4" xfId="4793"/>
    <cellStyle name="常规 11 2 2 3 2 2 2 3 3 5" xfId="4795"/>
    <cellStyle name="常规 11 2 2 3 2 2 2 3 4" xfId="2379"/>
    <cellStyle name="常规 11 2 2 3 2 2 2 3 4 2" xfId="807"/>
    <cellStyle name="常规 11 2 2 3 2 2 2 3 5" xfId="2385"/>
    <cellStyle name="常规 11 2 2 3 2 2 2 3 6" xfId="3204"/>
    <cellStyle name="常规 11 2 2 3 2 2 2 3 7" xfId="3587"/>
    <cellStyle name="常规 11 2 2 3 2 2 2 4" xfId="1492"/>
    <cellStyle name="常规 11 2 2 3 2 2 2 4 2" xfId="4797"/>
    <cellStyle name="常规 11 2 2 3 2 2 2 4 2 2" xfId="4799"/>
    <cellStyle name="常规 11 2 2 3 2 2 2 4 2 2 2" xfId="4800"/>
    <cellStyle name="常规 11 2 2 3 2 2 2 4 2 3" xfId="4801"/>
    <cellStyle name="常规 11 2 2 3 2 2 2 4 2 4" xfId="4802"/>
    <cellStyle name="常规 11 2 2 3 2 2 2 4 3" xfId="4804"/>
    <cellStyle name="常规 11 2 2 3 2 2 2 4 3 2" xfId="4805"/>
    <cellStyle name="常规 11 2 2 3 2 2 2 4 4" xfId="2395"/>
    <cellStyle name="常规 11 2 2 3 2 2 2 4 5" xfId="4806"/>
    <cellStyle name="常规 11 2 2 3 2 2 2 4 6" xfId="3615"/>
    <cellStyle name="常规 11 2 2 3 2 2 2 5" xfId="1495"/>
    <cellStyle name="常规 11 2 2 3 2 2 2 5 2" xfId="4808"/>
    <cellStyle name="常规 11 2 2 3 2 2 2 5 2 2" xfId="4810"/>
    <cellStyle name="常规 11 2 2 3 2 2 2 5 3" xfId="4811"/>
    <cellStyle name="常规 11 2 2 3 2 2 2 5 4" xfId="4814"/>
    <cellStyle name="常规 11 2 2 3 2 2 2 5 5" xfId="4815"/>
    <cellStyle name="常规 11 2 2 3 2 2 2 6" xfId="4818"/>
    <cellStyle name="常规 11 2 2 3 2 2 2 6 2" xfId="4820"/>
    <cellStyle name="常规 11 2 2 3 2 2 2 6 3" xfId="4822"/>
    <cellStyle name="常规 11 2 2 3 2 2 2 6 4" xfId="4825"/>
    <cellStyle name="常规 11 2 2 3 2 2 2 6 5" xfId="4826"/>
    <cellStyle name="常规 11 2 2 3 2 2 2 7" xfId="4832"/>
    <cellStyle name="常规 11 2 2 3 2 2 2 8" xfId="4834"/>
    <cellStyle name="常规 11 2 2 3 2 2 2 9" xfId="4835"/>
    <cellStyle name="常规 11 2 2 3 2 2 3" xfId="1498"/>
    <cellStyle name="常规 11 2 2 3 2 2 3 2" xfId="1503"/>
    <cellStyle name="常规 11 2 2 3 2 2 3 2 2" xfId="1506"/>
    <cellStyle name="常规 11 2 2 3 2 2 3 2 2 2" xfId="4836"/>
    <cellStyle name="常规 11 2 2 3 2 2 3 2 2 2 2" xfId="4838"/>
    <cellStyle name="常规 11 2 2 3 2 2 3 2 2 3" xfId="4839"/>
    <cellStyle name="常规 11 2 2 3 2 2 3 2 2 4" xfId="4842"/>
    <cellStyle name="常规 11 2 2 3 2 2 3 2 2 5" xfId="4844"/>
    <cellStyle name="常规 11 2 2 3 2 2 3 2 3" xfId="1511"/>
    <cellStyle name="常规 11 2 2 3 2 2 3 2 3 2" xfId="3120"/>
    <cellStyle name="常规 11 2 2 3 2 2 3 2 3 3" xfId="4845"/>
    <cellStyle name="常规 11 2 2 3 2 2 3 2 4" xfId="4848"/>
    <cellStyle name="常规 11 2 2 3 2 2 3 2 5" xfId="3239"/>
    <cellStyle name="常规 11 2 2 3 2 2 3 2 6" xfId="3243"/>
    <cellStyle name="常规 11 2 2 3 2 2 3 3" xfId="1516"/>
    <cellStyle name="常规 11 2 2 3 2 2 3 3 2" xfId="1519"/>
    <cellStyle name="常规 11 2 2 3 2 2 3 3 2 2" xfId="4849"/>
    <cellStyle name="常规 11 2 2 3 2 2 3 3 3" xfId="4851"/>
    <cellStyle name="常规 11 2 2 3 2 2 3 3 4" xfId="2415"/>
    <cellStyle name="常规 11 2 2 3 2 2 3 3 5" xfId="3260"/>
    <cellStyle name="常规 11 2 2 3 2 2 3 4" xfId="1524"/>
    <cellStyle name="常规 11 2 2 3 2 2 3 4 2" xfId="4854"/>
    <cellStyle name="常规 11 2 2 3 2 2 3 4 3" xfId="4857"/>
    <cellStyle name="常规 11 2 2 3 2 2 3 5" xfId="1527"/>
    <cellStyle name="常规 11 2 2 3 2 2 3 6" xfId="4860"/>
    <cellStyle name="常规 11 2 2 3 2 2 3 7" xfId="4862"/>
    <cellStyle name="常规 11 2 2 3 2 2 4" xfId="1531"/>
    <cellStyle name="常规 11 2 2 3 2 2 4 2" xfId="1540"/>
    <cellStyle name="常规 11 2 2 3 2 2 4 2 2" xfId="1549"/>
    <cellStyle name="常规 11 2 2 3 2 2 4 2 2 2" xfId="3936"/>
    <cellStyle name="常规 11 2 2 3 2 2 4 2 2 3" xfId="3983"/>
    <cellStyle name="常规 11 2 2 3 2 2 4 2 3" xfId="4092"/>
    <cellStyle name="常规 11 2 2 3 2 2 4 2 3 2" xfId="3736"/>
    <cellStyle name="常规 11 2 2 3 2 2 4 2 4" xfId="4251"/>
    <cellStyle name="常规 11 2 2 3 2 2 4 2 5" xfId="3287"/>
    <cellStyle name="常规 11 2 2 3 2 2 4 3" xfId="1556"/>
    <cellStyle name="常规 11 2 2 3 2 2 4 3 2" xfId="1566"/>
    <cellStyle name="常规 11 2 2 3 2 2 4 3 2 2" xfId="4866"/>
    <cellStyle name="常规 11 2 2 3 2 2 4 3 3" xfId="4870"/>
    <cellStyle name="常规 11 2 2 3 2 2 4 3 4" xfId="4874"/>
    <cellStyle name="常规 11 2 2 3 2 2 4 3 5" xfId="3305"/>
    <cellStyle name="常规 11 2 2 3 2 2 4 4" xfId="1571"/>
    <cellStyle name="常规 11 2 2 3 2 2 4 4 2" xfId="4877"/>
    <cellStyle name="常规 11 2 2 3 2 2 4 4 3" xfId="337"/>
    <cellStyle name="常规 11 2 2 3 2 2 4 5" xfId="1580"/>
    <cellStyle name="常规 11 2 2 3 2 2 4 6" xfId="4880"/>
    <cellStyle name="常规 11 2 2 3 2 2 4 7" xfId="4882"/>
    <cellStyle name="常规 11 2 2 3 2 2 5" xfId="1588"/>
    <cellStyle name="常规 11 2 2 3 2 2 5 2" xfId="1593"/>
    <cellStyle name="常规 11 2 2 3 2 2 5 2 2" xfId="1599"/>
    <cellStyle name="常规 11 2 2 3 2 2 5 2 2 2" xfId="4212"/>
    <cellStyle name="常规 11 2 2 3 2 2 5 2 3" xfId="2131"/>
    <cellStyle name="常规 11 2 2 3 2 2 5 2 4" xfId="2134"/>
    <cellStyle name="常规 11 2 2 3 2 2 5 2 5" xfId="4883"/>
    <cellStyle name="常规 11 2 2 3 2 2 5 3" xfId="1606"/>
    <cellStyle name="常规 11 2 2 3 2 2 5 3 2" xfId="1616"/>
    <cellStyle name="常规 11 2 2 3 2 2 5 3 2 2" xfId="4887"/>
    <cellStyle name="常规 11 2 2 3 2 2 5 3 3" xfId="4889"/>
    <cellStyle name="常规 11 2 2 3 2 2 5 3 4" xfId="4891"/>
    <cellStyle name="常规 11 2 2 3 2 2 5 3 5" xfId="4893"/>
    <cellStyle name="常规 11 2 2 3 2 2 5 4" xfId="1622"/>
    <cellStyle name="常规 11 2 2 3 2 2 5 4 2" xfId="4900"/>
    <cellStyle name="常规 11 2 2 3 2 2 5 5" xfId="4256"/>
    <cellStyle name="常规 11 2 2 3 2 2 5 6" xfId="4904"/>
    <cellStyle name="常规 11 2 2 3 2 2 5 7" xfId="4885"/>
    <cellStyle name="常规 11 2 2 3 2 2 6" xfId="1632"/>
    <cellStyle name="常规 11 2 2 3 2 2 6 2" xfId="1640"/>
    <cellStyle name="常规 11 2 2 3 2 2 6 2 2" xfId="4905"/>
    <cellStyle name="常规 11 2 2 3 2 2 6 2 2 2" xfId="4906"/>
    <cellStyle name="常规 11 2 2 3 2 2 6 2 3" xfId="4910"/>
    <cellStyle name="常规 11 2 2 3 2 2 6 2 4" xfId="4912"/>
    <cellStyle name="常规 11 2 2 3 2 2 6 2 5" xfId="4913"/>
    <cellStyle name="常规 11 2 2 3 2 2 6 3" xfId="1651"/>
    <cellStyle name="常规 11 2 2 3 2 2 6 3 2" xfId="4918"/>
    <cellStyle name="常规 11 2 2 3 2 2 6 3 2 2" xfId="4920"/>
    <cellStyle name="常规 11 2 2 3 2 2 6 3 3" xfId="4922"/>
    <cellStyle name="常规 11 2 2 3 2 2 6 3 4" xfId="4924"/>
    <cellStyle name="常规 11 2 2 3 2 2 6 3 5" xfId="4927"/>
    <cellStyle name="常规 11 2 2 3 2 2 6 4" xfId="1658"/>
    <cellStyle name="常规 11 2 2 3 2 2 6 4 2" xfId="4932"/>
    <cellStyle name="常规 11 2 2 3 2 2 6 5" xfId="4935"/>
    <cellStyle name="常规 11 2 2 3 2 2 6 6" xfId="4937"/>
    <cellStyle name="常规 11 2 2 3 2 2 6 7" xfId="4939"/>
    <cellStyle name="常规 11 2 2 3 2 2 7" xfId="1666"/>
    <cellStyle name="常规 11 2 2 3 2 2 7 2" xfId="1678"/>
    <cellStyle name="常规 11 2 2 3 2 2 7 2 2" xfId="4942"/>
    <cellStyle name="常规 11 2 2 3 2 2 7 2 3" xfId="227"/>
    <cellStyle name="常规 11 2 2 3 2 2 7 3" xfId="1690"/>
    <cellStyle name="常规 11 2 2 3 2 2 7 3 2" xfId="4944"/>
    <cellStyle name="常规 11 2 2 3 2 2 7 4" xfId="1699"/>
    <cellStyle name="常规 11 2 2 3 2 2 7 5" xfId="4946"/>
    <cellStyle name="常规 11 2 2 3 2 2 8" xfId="4260"/>
    <cellStyle name="常规 11 2 2 3 2 2 8 2" xfId="2699"/>
    <cellStyle name="常规 11 2 2 3 2 2 8 2 2" xfId="4949"/>
    <cellStyle name="常规 11 2 2 3 2 2 8 2 3" xfId="704"/>
    <cellStyle name="常规 11 2 2 3 2 2 8 3" xfId="2541"/>
    <cellStyle name="常规 11 2 2 3 2 2 8 3 2" xfId="4952"/>
    <cellStyle name="常规 11 2 2 3 2 2 8 4" xfId="4955"/>
    <cellStyle name="常规 11 2 2 3 2 2 8 5" xfId="4957"/>
    <cellStyle name="常规 11 2 2 3 2 2 9" xfId="4267"/>
    <cellStyle name="常规 11 2 2 3 2 2 9 2" xfId="4960"/>
    <cellStyle name="常规 11 2 2 3 2 2 9 2 2" xfId="4962"/>
    <cellStyle name="常规 11 2 2 3 2 2 9 3" xfId="4964"/>
    <cellStyle name="常规 11 2 2 3 2 2 9 3 2" xfId="4966"/>
    <cellStyle name="常规 11 2 2 3 2 2 9 4" xfId="4968"/>
    <cellStyle name="常规 11 2 2 3 2 2 9 5" xfId="4970"/>
    <cellStyle name="常规 11 2 2 3 2 20" xfId="4688"/>
    <cellStyle name="常规 11 2 2 3 2 21" xfId="4694"/>
    <cellStyle name="常规 11 2 2 3 2 22" xfId="4698"/>
    <cellStyle name="常规 11 2 2 3 2 3" xfId="4973"/>
    <cellStyle name="常规 11 2 2 3 2 3 10" xfId="3621"/>
    <cellStyle name="常规 11 2 2 3 2 3 2" xfId="295"/>
    <cellStyle name="常规 11 2 2 3 2 3 2 2" xfId="1048"/>
    <cellStyle name="常规 11 2 2 3 2 3 2 2 2" xfId="9"/>
    <cellStyle name="常规 11 2 2 3 2 3 2 2 2 2" xfId="1055"/>
    <cellStyle name="常规 11 2 2 3 2 3 2 2 2 2 2" xfId="387"/>
    <cellStyle name="常规 11 2 2 3 2 3 2 2 2 3" xfId="148"/>
    <cellStyle name="常规 11 2 2 3 2 3 2 2 2 4" xfId="1081"/>
    <cellStyle name="常规 11 2 2 3 2 3 2 2 2 5" xfId="890"/>
    <cellStyle name="常规 11 2 2 3 2 3 2 2 3" xfId="185"/>
    <cellStyle name="常规 11 2 2 3 2 3 2 2 3 2" xfId="4975"/>
    <cellStyle name="常规 11 2 2 3 2 3 2 2 3 3" xfId="1339"/>
    <cellStyle name="常规 11 2 2 3 2 3 2 2 4" xfId="2160"/>
    <cellStyle name="常规 11 2 2 3 2 3 2 2 5" xfId="2163"/>
    <cellStyle name="常规 11 2 2 3 2 3 2 2 6" xfId="3782"/>
    <cellStyle name="常规 11 2 2 3 2 3 2 3" xfId="1280"/>
    <cellStyle name="常规 11 2 2 3 2 3 2 3 2" xfId="1283"/>
    <cellStyle name="常规 11 2 2 3 2 3 2 3 2 2" xfId="2187"/>
    <cellStyle name="常规 11 2 2 3 2 3 2 3 3" xfId="2189"/>
    <cellStyle name="常规 11 2 2 3 2 3 2 3 4" xfId="2194"/>
    <cellStyle name="常规 11 2 2 3 2 3 2 3 5" xfId="2199"/>
    <cellStyle name="常规 11 2 2 3 2 3 2 4" xfId="1287"/>
    <cellStyle name="常规 11 2 2 3 2 3 2 4 2" xfId="2240"/>
    <cellStyle name="常规 11 2 2 3 2 3 2 4 3" xfId="2244"/>
    <cellStyle name="常规 11 2 2 3 2 3 2 5" xfId="1290"/>
    <cellStyle name="常规 11 2 2 3 2 3 2 6" xfId="1138"/>
    <cellStyle name="常规 11 2 2 3 2 3 2 7" xfId="1146"/>
    <cellStyle name="常规 11 2 2 3 2 3 3" xfId="1296"/>
    <cellStyle name="常规 11 2 2 3 2 3 3 2" xfId="1079"/>
    <cellStyle name="常规 11 2 2 3 2 3 3 2 2" xfId="1304"/>
    <cellStyle name="常规 11 2 2 3 2 3 3 2 2 2" xfId="4976"/>
    <cellStyle name="常规 11 2 2 3 2 3 3 2 3" xfId="2315"/>
    <cellStyle name="常规 11 2 2 3 2 3 3 2 4" xfId="2324"/>
    <cellStyle name="常规 11 2 2 3 2 3 3 2 5" xfId="3815"/>
    <cellStyle name="常规 11 2 2 3 2 3 3 3" xfId="1308"/>
    <cellStyle name="常规 11 2 2 3 2 3 3 3 2" xfId="1315"/>
    <cellStyle name="常规 11 2 2 3 2 3 3 3 2 2" xfId="4979"/>
    <cellStyle name="常规 11 2 2 3 2 3 3 3 3" xfId="2338"/>
    <cellStyle name="常规 11 2 2 3 2 3 3 3 4" xfId="2491"/>
    <cellStyle name="常规 11 2 2 3 2 3 3 3 5" xfId="4980"/>
    <cellStyle name="常规 11 2 2 3 2 3 3 4" xfId="1318"/>
    <cellStyle name="常规 11 2 2 3 2 3 3 4 2" xfId="4983"/>
    <cellStyle name="常规 11 2 2 3 2 3 3 5" xfId="1320"/>
    <cellStyle name="常规 11 2 2 3 2 3 3 6" xfId="1156"/>
    <cellStyle name="常规 11 2 2 3 2 3 3 7" xfId="1160"/>
    <cellStyle name="常规 11 2 2 3 2 3 4" xfId="1329"/>
    <cellStyle name="常规 11 2 2 3 2 3 4 2" xfId="953"/>
    <cellStyle name="常规 11 2 2 3 2 3 4 2 2" xfId="970"/>
    <cellStyle name="常规 11 2 2 3 2 3 4 2 2 2" xfId="4813"/>
    <cellStyle name="常规 11 2 2 3 2 3 4 2 3" xfId="2405"/>
    <cellStyle name="常规 11 2 2 3 2 3 4 2 4" xfId="4985"/>
    <cellStyle name="常规 11 2 2 3 2 3 4 3" xfId="1019"/>
    <cellStyle name="常规 11 2 2 3 2 3 4 3 2" xfId="1032"/>
    <cellStyle name="常规 11 2 2 3 2 3 4 4" xfId="1052"/>
    <cellStyle name="常规 11 2 2 3 2 3 4 5" xfId="4277"/>
    <cellStyle name="常规 11 2 2 3 2 3 4 6" xfId="1085"/>
    <cellStyle name="常规 11 2 2 3 2 3 5" xfId="4283"/>
    <cellStyle name="常规 11 2 2 3 2 3 5 2" xfId="1099"/>
    <cellStyle name="常规 11 2 2 3 2 3 5 2 2" xfId="2478"/>
    <cellStyle name="常规 11 2 2 3 2 3 5 3" xfId="4289"/>
    <cellStyle name="常规 11 2 2 3 2 3 5 4" xfId="4293"/>
    <cellStyle name="常规 11 2 2 3 2 3 5 5" xfId="4296"/>
    <cellStyle name="常规 11 2 2 3 2 3 6" xfId="4304"/>
    <cellStyle name="常规 11 2 2 3 2 3 6 2" xfId="4308"/>
    <cellStyle name="常规 11 2 2 3 2 3 6 3" xfId="4313"/>
    <cellStyle name="常规 11 2 2 3 2 3 6 4" xfId="4987"/>
    <cellStyle name="常规 11 2 2 3 2 3 6 5" xfId="4989"/>
    <cellStyle name="常规 11 2 2 3 2 3 7" xfId="4321"/>
    <cellStyle name="常规 11 2 2 3 2 3 8" xfId="4327"/>
    <cellStyle name="常规 11 2 2 3 2 3 9" xfId="4335"/>
    <cellStyle name="常规 11 2 2 3 2 4" xfId="4991"/>
    <cellStyle name="常规 11 2 2 3 2 4 2" xfId="4992"/>
    <cellStyle name="常规 11 2 2 3 2 4 2 2" xfId="4995"/>
    <cellStyle name="常规 11 2 2 3 2 4 2 2 2" xfId="2683"/>
    <cellStyle name="常规 11 2 2 3 2 4 2 2 2 2" xfId="4998"/>
    <cellStyle name="常规 11 2 2 3 2 4 2 2 2 3" xfId="386"/>
    <cellStyle name="常规 11 2 2 3 2 4 2 2 3" xfId="1675"/>
    <cellStyle name="常规 11 2 2 3 2 4 2 2 3 2" xfId="4941"/>
    <cellStyle name="常规 11 2 2 3 2 4 2 2 4" xfId="1688"/>
    <cellStyle name="常规 11 2 2 3 2 4 2 2 5" xfId="1697"/>
    <cellStyle name="常规 11 2 2 3 2 4 2 3" xfId="5001"/>
    <cellStyle name="常规 11 2 2 3 2 4 2 3 2" xfId="2694"/>
    <cellStyle name="常规 11 2 2 3 2 4 2 3 2 2" xfId="5004"/>
    <cellStyle name="常规 11 2 2 3 2 4 2 3 3" xfId="2698"/>
    <cellStyle name="常规 11 2 2 3 2 4 2 3 4" xfId="2539"/>
    <cellStyle name="常规 11 2 2 3 2 4 2 3 5" xfId="4953"/>
    <cellStyle name="常规 11 2 2 3 2 4 2 4" xfId="5006"/>
    <cellStyle name="常规 11 2 2 3 2 4 2 4 2" xfId="5007"/>
    <cellStyle name="常规 11 2 2 3 2 4 2 4 3" xfId="4959"/>
    <cellStyle name="常规 11 2 2 3 2 4 2 5" xfId="5009"/>
    <cellStyle name="常规 11 2 2 3 2 4 2 6" xfId="509"/>
    <cellStyle name="常规 11 2 2 3 2 4 2 7" xfId="513"/>
    <cellStyle name="常规 11 2 2 3 2 4 3" xfId="5010"/>
    <cellStyle name="常规 11 2 2 3 2 4 3 2" xfId="5013"/>
    <cellStyle name="常规 11 2 2 3 2 4 3 2 2" xfId="2737"/>
    <cellStyle name="常规 11 2 2 3 2 4 3 2 2 2" xfId="4748"/>
    <cellStyle name="常规 11 2 2 3 2 4 3 2 3" xfId="2744"/>
    <cellStyle name="常规 11 2 2 3 2 4 3 2 4" xfId="5017"/>
    <cellStyle name="常规 11 2 2 3 2 4 3 2 5" xfId="5018"/>
    <cellStyle name="常规 11 2 2 3 2 4 3 3" xfId="5020"/>
    <cellStyle name="常规 11 2 2 3 2 4 3 3 2" xfId="2759"/>
    <cellStyle name="常规 11 2 2 3 2 4 3 3 2 2" xfId="5023"/>
    <cellStyle name="常规 11 2 2 3 2 4 3 3 3" xfId="2764"/>
    <cellStyle name="常规 11 2 2 3 2 4 3 3 4" xfId="2562"/>
    <cellStyle name="常规 11 2 2 3 2 4 3 3 5" xfId="5024"/>
    <cellStyle name="常规 11 2 2 3 2 4 3 4" xfId="5025"/>
    <cellStyle name="常规 11 2 2 3 2 4 3 4 2" xfId="5027"/>
    <cellStyle name="常规 11 2 2 3 2 4 3 5" xfId="5028"/>
    <cellStyle name="常规 11 2 2 3 2 4 3 6" xfId="1185"/>
    <cellStyle name="常规 11 2 2 3 2 4 3 7" xfId="1189"/>
    <cellStyle name="常规 11 2 2 3 2 4 4" xfId="3942"/>
    <cellStyle name="常规 11 2 2 3 2 4 4 2" xfId="3945"/>
    <cellStyle name="常规 11 2 2 3 2 4 4 2 2" xfId="2809"/>
    <cellStyle name="常规 11 2 2 3 2 4 4 2 2 2" xfId="4668"/>
    <cellStyle name="常规 11 2 2 3 2 4 4 2 3" xfId="4338"/>
    <cellStyle name="常规 11 2 2 3 2 4 4 2 4" xfId="4684"/>
    <cellStyle name="常规 11 2 2 3 2 4 4 3" xfId="3951"/>
    <cellStyle name="常规 11 2 2 3 2 4 4 3 2" xfId="4346"/>
    <cellStyle name="常规 11 2 2 3 2 4 4 4" xfId="4351"/>
    <cellStyle name="常规 11 2 2 3 2 4 4 5" xfId="4353"/>
    <cellStyle name="常规 11 2 2 3 2 4 4 6" xfId="5029"/>
    <cellStyle name="常规 11 2 2 3 2 4 5" xfId="3954"/>
    <cellStyle name="常规 11 2 2 3 2 4 5 2" xfId="3958"/>
    <cellStyle name="常规 11 2 2 3 2 4 5 2 2" xfId="4358"/>
    <cellStyle name="常规 11 2 2 3 2 4 5 3" xfId="4360"/>
    <cellStyle name="常规 11 2 2 3 2 4 5 4" xfId="405"/>
    <cellStyle name="常规 11 2 2 3 2 4 5 5" xfId="4363"/>
    <cellStyle name="常规 11 2 2 3 2 4 6" xfId="3964"/>
    <cellStyle name="常规 11 2 2 3 2 4 6 2" xfId="4367"/>
    <cellStyle name="常规 11 2 2 3 2 4 7" xfId="3969"/>
    <cellStyle name="常规 11 2 2 3 2 4 8" xfId="4372"/>
    <cellStyle name="常规 11 2 2 3 2 4 9" xfId="4377"/>
    <cellStyle name="常规 11 2 2 3 2 5" xfId="5032"/>
    <cellStyle name="常规 11 2 2 3 2 5 2" xfId="5033"/>
    <cellStyle name="常规 11 2 2 3 2 5 2 2" xfId="5034"/>
    <cellStyle name="常规 11 2 2 3 2 5 2 2 2" xfId="2897"/>
    <cellStyle name="常规 11 2 2 3 2 5 2 2 3" xfId="2903"/>
    <cellStyle name="常规 11 2 2 3 2 5 2 3" xfId="5036"/>
    <cellStyle name="常规 11 2 2 3 2 5 2 3 2" xfId="2913"/>
    <cellStyle name="常规 11 2 2 3 2 5 2 4" xfId="3318"/>
    <cellStyle name="常规 11 2 2 3 2 5 2 5" xfId="3323"/>
    <cellStyle name="常规 11 2 2 3 2 5 3" xfId="5037"/>
    <cellStyle name="常规 11 2 2 3 2 5 3 2" xfId="5038"/>
    <cellStyle name="常规 11 2 2 3 2 5 3 2 2" xfId="2947"/>
    <cellStyle name="常规 11 2 2 3 2 5 3 3" xfId="5040"/>
    <cellStyle name="常规 11 2 2 3 2 5 3 4" xfId="3327"/>
    <cellStyle name="常规 11 2 2 3 2 5 3 5" xfId="3330"/>
    <cellStyle name="常规 11 2 2 3 2 5 4" xfId="3972"/>
    <cellStyle name="常规 11 2 2 3 2 5 4 2" xfId="3977"/>
    <cellStyle name="常规 11 2 2 3 2 5 4 3" xfId="5041"/>
    <cellStyle name="常规 11 2 2 3 2 5 5" xfId="3979"/>
    <cellStyle name="常规 11 2 2 3 2 5 6" xfId="2219"/>
    <cellStyle name="常规 11 2 2 3 2 5 7" xfId="2227"/>
    <cellStyle name="常规 11 2 2 3 2 6" xfId="5043"/>
    <cellStyle name="常规 11 2 2 3 2 6 2" xfId="5045"/>
    <cellStyle name="常规 11 2 2 3 2 6 2 2" xfId="5046"/>
    <cellStyle name="常规 11 2 2 3 2 6 2 2 2" xfId="5048"/>
    <cellStyle name="常规 11 2 2 3 2 6 2 2 3" xfId="5051"/>
    <cellStyle name="常规 11 2 2 3 2 6 2 3" xfId="5053"/>
    <cellStyle name="常规 11 2 2 3 2 6 2 3 2" xfId="5054"/>
    <cellStyle name="常规 11 2 2 3 2 6 2 4" xfId="5057"/>
    <cellStyle name="常规 11 2 2 3 2 6 2 5" xfId="5058"/>
    <cellStyle name="常规 11 2 2 3 2 6 3" xfId="5060"/>
    <cellStyle name="常规 11 2 2 3 2 6 3 2" xfId="5061"/>
    <cellStyle name="常规 11 2 2 3 2 6 3 2 2" xfId="5063"/>
    <cellStyle name="常规 11 2 2 3 2 6 3 3" xfId="5067"/>
    <cellStyle name="常规 11 2 2 3 2 6 3 4" xfId="5070"/>
    <cellStyle name="常规 11 2 2 3 2 6 3 5" xfId="5073"/>
    <cellStyle name="常规 11 2 2 3 2 6 4" xfId="1966"/>
    <cellStyle name="常规 11 2 2 3 2 6 4 2" xfId="5077"/>
    <cellStyle name="常规 11 2 2 3 2 6 4 3" xfId="5081"/>
    <cellStyle name="常规 11 2 2 3 2 6 5" xfId="3981"/>
    <cellStyle name="常规 11 2 2 3 2 6 6" xfId="2235"/>
    <cellStyle name="常规 11 2 2 3 2 6 7" xfId="5083"/>
    <cellStyle name="常规 11 2 2 3 2 7" xfId="5085"/>
    <cellStyle name="常规 11 2 2 3 2 7 2" xfId="88"/>
    <cellStyle name="常规 11 2 2 3 2 7 2 2" xfId="5091"/>
    <cellStyle name="常规 11 2 2 3 2 7 2 2 2" xfId="5099"/>
    <cellStyle name="常规 11 2 2 3 2 7 2 2 3" xfId="5106"/>
    <cellStyle name="常规 11 2 2 3 2 7 2 3" xfId="5112"/>
    <cellStyle name="常规 11 2 2 3 2 7 2 3 2" xfId="5117"/>
    <cellStyle name="常规 11 2 2 3 2 7 2 4" xfId="5124"/>
    <cellStyle name="常规 11 2 2 3 2 7 2 5" xfId="5130"/>
    <cellStyle name="常规 11 2 2 3 2 7 3" xfId="93"/>
    <cellStyle name="常规 11 2 2 3 2 7 3 2" xfId="4595"/>
    <cellStyle name="常规 11 2 2 3 2 7 3 2 2" xfId="4601"/>
    <cellStyle name="常规 11 2 2 3 2 7 3 3" xfId="4611"/>
    <cellStyle name="常规 11 2 2 3 2 7 3 4" xfId="4618"/>
    <cellStyle name="常规 11 2 2 3 2 7 3 5" xfId="5135"/>
    <cellStyle name="常规 11 2 2 3 2 7 4" xfId="102"/>
    <cellStyle name="常规 11 2 2 3 2 7 4 2" xfId="4634"/>
    <cellStyle name="常规 11 2 2 3 2 7 4 3" xfId="4645"/>
    <cellStyle name="常规 11 2 2 3 2 7 5" xfId="78"/>
    <cellStyle name="常规 11 2 2 3 2 7 6" xfId="5142"/>
    <cellStyle name="常规 11 2 2 3 2 7 7" xfId="1416"/>
    <cellStyle name="常规 11 2 2 3 2 8" xfId="5144"/>
    <cellStyle name="常规 11 2 2 3 2 8 2" xfId="5146"/>
    <cellStyle name="常规 11 2 2 3 2 8 2 2" xfId="5151"/>
    <cellStyle name="常规 11 2 2 3 2 8 2 2 2" xfId="236"/>
    <cellStyle name="常规 11 2 2 3 2 8 2 3" xfId="5156"/>
    <cellStyle name="常规 11 2 2 3 2 8 2 4" xfId="5161"/>
    <cellStyle name="常规 11 2 2 3 2 8 2 5" xfId="5163"/>
    <cellStyle name="常规 11 2 2 3 2 8 3" xfId="5165"/>
    <cellStyle name="常规 11 2 2 3 2 8 3 2" xfId="5176"/>
    <cellStyle name="常规 11 2 2 3 2 8 3 2 2" xfId="712"/>
    <cellStyle name="常规 11 2 2 3 2 8 3 3" xfId="5182"/>
    <cellStyle name="常规 11 2 2 3 2 8 3 4" xfId="5187"/>
    <cellStyle name="常规 11 2 2 3 2 8 3 5" xfId="5189"/>
    <cellStyle name="常规 11 2 2 3 2 8 4" xfId="5192"/>
    <cellStyle name="常规 11 2 2 3 2 8 4 2" xfId="5199"/>
    <cellStyle name="常规 11 2 2 3 2 8 5" xfId="5201"/>
    <cellStyle name="常规 11 2 2 3 2 8 6" xfId="5204"/>
    <cellStyle name="常规 11 2 2 3 2 8 7" xfId="1364"/>
    <cellStyle name="常规 11 2 2 3 2 9" xfId="5207"/>
    <cellStyle name="常规 11 2 2 3 2 9 2" xfId="5210"/>
    <cellStyle name="常规 11 2 2 3 2 9 2 2" xfId="5217"/>
    <cellStyle name="常规 11 2 2 3 2 9 2 2 2" xfId="5222"/>
    <cellStyle name="常规 11 2 2 3 2 9 2 3" xfId="1107"/>
    <cellStyle name="常规 11 2 2 3 2 9 2 4" xfId="1180"/>
    <cellStyle name="常规 11 2 2 3 2 9 2 5" xfId="1199"/>
    <cellStyle name="常规 11 2 2 3 2 9 3" xfId="5226"/>
    <cellStyle name="常规 11 2 2 3 2 9 3 2" xfId="5228"/>
    <cellStyle name="常规 11 2 2 3 2 9 3 2 2" xfId="2859"/>
    <cellStyle name="常规 11 2 2 3 2 9 3 3" xfId="5230"/>
    <cellStyle name="常规 11 2 2 3 2 9 3 4" xfId="5232"/>
    <cellStyle name="常规 11 2 2 3 2 9 3 5" xfId="5234"/>
    <cellStyle name="常规 11 2 2 3 2 9 4" xfId="5237"/>
    <cellStyle name="常规 11 2 2 3 2 9 4 2" xfId="5239"/>
    <cellStyle name="常规 11 2 2 3 2 9 5" xfId="5241"/>
    <cellStyle name="常规 11 2 2 3 2 9 6" xfId="5244"/>
    <cellStyle name="常规 11 2 2 3 2 9 7" xfId="1440"/>
    <cellStyle name="常规 11 2 2 3 20" xfId="4528"/>
    <cellStyle name="常规 11 2 2 3 20 2" xfId="663"/>
    <cellStyle name="常规 11 2 2 3 21" xfId="4540"/>
    <cellStyle name="常规 11 2 2 3 22" xfId="4547"/>
    <cellStyle name="常规 11 2 2 3 23" xfId="4555"/>
    <cellStyle name="常规 11 2 2 3 24" xfId="4563"/>
    <cellStyle name="常规 11 2 2 3 25" xfId="5246"/>
    <cellStyle name="常规 11 2 2 3 26" xfId="5249"/>
    <cellStyle name="常规 11 2 2 3 3" xfId="5251"/>
    <cellStyle name="常规 11 2 2 3 3 10" xfId="5253"/>
    <cellStyle name="常规 11 2 2 3 3 10 2" xfId="5255"/>
    <cellStyle name="常规 11 2 2 3 3 10 2 2" xfId="5262"/>
    <cellStyle name="常规 11 2 2 3 3 10 3" xfId="5264"/>
    <cellStyle name="常规 11 2 2 3 3 10 3 2" xfId="5268"/>
    <cellStyle name="常规 11 2 2 3 3 10 4" xfId="5273"/>
    <cellStyle name="常规 11 2 2 3 3 10 5" xfId="2435"/>
    <cellStyle name="常规 11 2 2 3 3 11" xfId="5275"/>
    <cellStyle name="常规 11 2 2 3 3 11 2" xfId="168"/>
    <cellStyle name="常规 11 2 2 3 3 11 2 2" xfId="5279"/>
    <cellStyle name="常规 11 2 2 3 3 11 3" xfId="178"/>
    <cellStyle name="常规 11 2 2 3 3 11 3 2" xfId="2123"/>
    <cellStyle name="常规 11 2 2 3 3 11 4" xfId="33"/>
    <cellStyle name="常规 11 2 2 3 3 12" xfId="5281"/>
    <cellStyle name="常规 11 2 2 3 3 12 2" xfId="5284"/>
    <cellStyle name="常规 11 2 2 3 3 12 3" xfId="5287"/>
    <cellStyle name="常规 11 2 2 3 3 12 4" xfId="5290"/>
    <cellStyle name="常规 11 2 2 3 3 13" xfId="5292"/>
    <cellStyle name="常规 11 2 2 3 3 13 2" xfId="5296"/>
    <cellStyle name="常规 11 2 2 3 3 13 3" xfId="5300"/>
    <cellStyle name="常规 11 2 2 3 3 13 4" xfId="5304"/>
    <cellStyle name="常规 11 2 2 3 3 14" xfId="5307"/>
    <cellStyle name="常规 11 2 2 3 3 14 2" xfId="5310"/>
    <cellStyle name="常规 11 2 2 3 3 15" xfId="5312"/>
    <cellStyle name="常规 11 2 2 3 3 16" xfId="5314"/>
    <cellStyle name="常规 11 2 2 3 3 17" xfId="5316"/>
    <cellStyle name="常规 11 2 2 3 3 18" xfId="5318"/>
    <cellStyle name="常规 11 2 2 3 3 19" xfId="5321"/>
    <cellStyle name="常规 11 2 2 3 3 2" xfId="5326"/>
    <cellStyle name="常规 11 2 2 3 3 2 10" xfId="5327"/>
    <cellStyle name="常规 11 2 2 3 3 2 2" xfId="3781"/>
    <cellStyle name="常规 11 2 2 3 3 2 2 2" xfId="5329"/>
    <cellStyle name="常规 11 2 2 3 3 2 2 2 2" xfId="5330"/>
    <cellStyle name="常规 11 2 2 3 3 2 2 2 2 2" xfId="5331"/>
    <cellStyle name="常规 11 2 2 3 3 2 2 2 2 2 2" xfId="5068"/>
    <cellStyle name="常规 11 2 2 3 3 2 2 2 2 3" xfId="5334"/>
    <cellStyle name="常规 11 2 2 3 3 2 2 2 2 4" xfId="439"/>
    <cellStyle name="常规 11 2 2 3 3 2 2 2 2 5" xfId="5335"/>
    <cellStyle name="常规 11 2 2 3 3 2 2 2 3" xfId="5337"/>
    <cellStyle name="常规 11 2 2 3 3 2 2 2 3 2" xfId="5340"/>
    <cellStyle name="常规 11 2 2 3 3 2 2 2 3 3" xfId="5342"/>
    <cellStyle name="常规 11 2 2 3 3 2 2 2 4" xfId="4577"/>
    <cellStyle name="常规 11 2 2 3 3 2 2 2 5" xfId="4591"/>
    <cellStyle name="常规 11 2 2 3 3 2 2 2 6" xfId="4607"/>
    <cellStyle name="常规 11 2 2 3 3 2 2 3" xfId="5344"/>
    <cellStyle name="常规 11 2 2 3 3 2 2 3 2" xfId="5346"/>
    <cellStyle name="常规 11 2 2 3 3 2 2 3 2 2" xfId="5347"/>
    <cellStyle name="常规 11 2 2 3 3 2 2 3 3" xfId="5350"/>
    <cellStyle name="常规 11 2 2 3 3 2 2 3 4" xfId="2800"/>
    <cellStyle name="常规 11 2 2 3 3 2 2 3 5" xfId="4629"/>
    <cellStyle name="常规 11 2 2 3 3 2 2 4" xfId="5353"/>
    <cellStyle name="常规 11 2 2 3 3 2 2 4 2" xfId="5358"/>
    <cellStyle name="常规 11 2 2 3 3 2 2 4 3" xfId="5362"/>
    <cellStyle name="常规 11 2 2 3 3 2 2 5" xfId="5365"/>
    <cellStyle name="常规 11 2 2 3 3 2 2 6" xfId="5369"/>
    <cellStyle name="常规 11 2 2 3 3 2 2 7" xfId="5378"/>
    <cellStyle name="常规 11 2 2 3 3 2 3" xfId="3786"/>
    <cellStyle name="常规 11 2 2 3 3 2 3 2" xfId="5379"/>
    <cellStyle name="常规 11 2 2 3 3 2 3 2 2" xfId="5380"/>
    <cellStyle name="常规 11 2 2 3 3 2 3 2 2 2" xfId="4756"/>
    <cellStyle name="常规 11 2 2 3 3 2 3 2 3" xfId="5382"/>
    <cellStyle name="常规 11 2 2 3 3 2 3 2 4" xfId="5391"/>
    <cellStyle name="常规 11 2 2 3 3 2 3 2 5" xfId="5173"/>
    <cellStyle name="常规 11 2 2 3 3 2 3 3" xfId="5392"/>
    <cellStyle name="常规 11 2 2 3 3 2 3 3 2" xfId="5393"/>
    <cellStyle name="常规 11 2 2 3 3 2 3 3 2 2" xfId="4780"/>
    <cellStyle name="常规 11 2 2 3 3 2 3 3 3" xfId="5396"/>
    <cellStyle name="常规 11 2 2 3 3 2 3 3 4" xfId="5398"/>
    <cellStyle name="常规 11 2 2 3 3 2 3 3 5" xfId="5197"/>
    <cellStyle name="常规 11 2 2 3 3 2 3 4" xfId="5403"/>
    <cellStyle name="常规 11 2 2 3 3 2 3 4 2" xfId="5406"/>
    <cellStyle name="常规 11 2 2 3 3 2 3 5" xfId="5409"/>
    <cellStyle name="常规 11 2 2 3 3 2 3 6" xfId="5412"/>
    <cellStyle name="常规 11 2 2 3 3 2 3 7" xfId="5415"/>
    <cellStyle name="常规 11 2 2 3 3 2 4" xfId="3794"/>
    <cellStyle name="常规 11 2 2 3 3 2 4 2" xfId="5418"/>
    <cellStyle name="常规 11 2 2 3 3 2 4 2 2" xfId="5420"/>
    <cellStyle name="常规 11 2 2 3 3 2 4 2 2 2" xfId="4840"/>
    <cellStyle name="常规 11 2 2 3 3 2 4 2 3" xfId="786"/>
    <cellStyle name="常规 11 2 2 3 3 2 4 2 4" xfId="403"/>
    <cellStyle name="常规 11 2 2 3 3 2 4 3" xfId="5422"/>
    <cellStyle name="常规 11 2 2 3 3 2 4 3 2" xfId="5424"/>
    <cellStyle name="常规 11 2 2 3 3 2 4 4" xfId="5429"/>
    <cellStyle name="常规 11 2 2 3 3 2 4 5" xfId="5432"/>
    <cellStyle name="常规 11 2 2 3 3 2 4 6" xfId="5433"/>
    <cellStyle name="常规 11 2 2 3 3 2 5" xfId="5439"/>
    <cellStyle name="常规 11 2 2 3 3 2 5 2" xfId="5441"/>
    <cellStyle name="常规 11 2 2 3 3 2 5 2 2" xfId="5443"/>
    <cellStyle name="常规 11 2 2 3 3 2 5 3" xfId="5446"/>
    <cellStyle name="常规 11 2 2 3 3 2 5 4" xfId="5450"/>
    <cellStyle name="常规 11 2 2 3 3 2 5 5" xfId="5453"/>
    <cellStyle name="常规 11 2 2 3 3 2 6" xfId="5457"/>
    <cellStyle name="常规 11 2 2 3 3 2 6 2" xfId="5461"/>
    <cellStyle name="常规 11 2 2 3 3 2 6 3" xfId="5465"/>
    <cellStyle name="常规 11 2 2 3 3 2 6 4" xfId="5468"/>
    <cellStyle name="常规 11 2 2 3 3 2 6 5" xfId="5472"/>
    <cellStyle name="常规 11 2 2 3 3 2 7" xfId="5476"/>
    <cellStyle name="常规 11 2 2 3 3 2 8" xfId="3641"/>
    <cellStyle name="常规 11 2 2 3 3 2 9" xfId="5483"/>
    <cellStyle name="常规 11 2 2 3 3 20" xfId="5313"/>
    <cellStyle name="常规 11 2 2 3 3 3" xfId="5486"/>
    <cellStyle name="常规 11 2 2 3 3 3 2" xfId="5488"/>
    <cellStyle name="常规 11 2 2 3 3 3 2 2" xfId="5491"/>
    <cellStyle name="常规 11 2 2 3 3 3 2 2 2" xfId="3379"/>
    <cellStyle name="常规 11 2 2 3 3 3 2 2 2 2" xfId="1354"/>
    <cellStyle name="常规 11 2 2 3 3 3 2 2 3" xfId="3385"/>
    <cellStyle name="常规 11 2 2 3 3 3 2 2 4" xfId="3393"/>
    <cellStyle name="常规 11 2 2 3 3 3 2 2 5" xfId="5497"/>
    <cellStyle name="常规 11 2 2 3 3 3 2 3" xfId="5500"/>
    <cellStyle name="常规 11 2 2 3 3 3 2 3 2" xfId="3403"/>
    <cellStyle name="常规 11 2 2 3 3 3 2 3 3" xfId="3408"/>
    <cellStyle name="常规 11 2 2 3 3 3 2 4" xfId="5503"/>
    <cellStyle name="常规 11 2 2 3 3 3 2 5" xfId="5506"/>
    <cellStyle name="常规 11 2 2 3 3 3 2 6" xfId="5509"/>
    <cellStyle name="常规 11 2 2 3 3 3 3" xfId="5512"/>
    <cellStyle name="常规 11 2 2 3 3 3 3 2" xfId="5514"/>
    <cellStyle name="常规 11 2 2 3 3 3 3 2 2" xfId="3439"/>
    <cellStyle name="常规 11 2 2 3 3 3 3 3" xfId="5516"/>
    <cellStyle name="常规 11 2 2 3 3 3 3 4" xfId="5519"/>
    <cellStyle name="常规 11 2 2 3 3 3 3 5" xfId="63"/>
    <cellStyle name="常规 11 2 2 3 3 3 4" xfId="5526"/>
    <cellStyle name="常规 11 2 2 3 3 3 4 2" xfId="5529"/>
    <cellStyle name="常规 11 2 2 3 3 3 4 3" xfId="5531"/>
    <cellStyle name="常规 11 2 2 3 3 3 5" xfId="5534"/>
    <cellStyle name="常规 11 2 2 3 3 3 6" xfId="5537"/>
    <cellStyle name="常规 11 2 2 3 3 3 7" xfId="5541"/>
    <cellStyle name="常规 11 2 2 3 3 4" xfId="5544"/>
    <cellStyle name="常规 11 2 2 3 3 4 2" xfId="5546"/>
    <cellStyle name="常规 11 2 2 3 3 4 2 2" xfId="5548"/>
    <cellStyle name="常规 11 2 2 3 3 4 2 2 2" xfId="3566"/>
    <cellStyle name="常规 11 2 2 3 3 4 2 2 3" xfId="3574"/>
    <cellStyle name="常规 11 2 2 3 3 4 2 3" xfId="5549"/>
    <cellStyle name="常规 11 2 2 3 3 4 2 3 2" xfId="5552"/>
    <cellStyle name="常规 11 2 2 3 3 4 2 4" xfId="5554"/>
    <cellStyle name="常规 11 2 2 3 3 4 2 5" xfId="5555"/>
    <cellStyle name="常规 11 2 2 3 3 4 3" xfId="5557"/>
    <cellStyle name="常规 11 2 2 3 3 4 3 2" xfId="5558"/>
    <cellStyle name="常规 11 2 2 3 3 4 3 2 2" xfId="5301"/>
    <cellStyle name="常规 11 2 2 3 3 4 3 3" xfId="5559"/>
    <cellStyle name="常规 11 2 2 3 3 4 3 4" xfId="5560"/>
    <cellStyle name="常规 11 2 2 3 3 4 3 5" xfId="5561"/>
    <cellStyle name="常规 11 2 2 3 3 4 4" xfId="3994"/>
    <cellStyle name="常规 11 2 2 3 3 4 4 2" xfId="3998"/>
    <cellStyle name="常规 11 2 2 3 3 4 4 3" xfId="5564"/>
    <cellStyle name="常规 11 2 2 3 3 4 5" xfId="4002"/>
    <cellStyle name="常规 11 2 2 3 3 4 6" xfId="4006"/>
    <cellStyle name="常规 11 2 2 3 3 4 7" xfId="4010"/>
    <cellStyle name="常规 11 2 2 3 3 5" xfId="5567"/>
    <cellStyle name="常规 11 2 2 3 3 5 2" xfId="5569"/>
    <cellStyle name="常规 11 2 2 3 3 5 2 2" xfId="5570"/>
    <cellStyle name="常规 11 2 2 3 3 5 2 2 2" xfId="5573"/>
    <cellStyle name="常规 11 2 2 3 3 5 2 2 3" xfId="5579"/>
    <cellStyle name="常规 11 2 2 3 3 5 2 3" xfId="5581"/>
    <cellStyle name="常规 11 2 2 3 3 5 2 3 2" xfId="5585"/>
    <cellStyle name="常规 11 2 2 3 3 5 2 4" xfId="5586"/>
    <cellStyle name="常规 11 2 2 3 3 5 2 5" xfId="5587"/>
    <cellStyle name="常规 11 2 2 3 3 5 3" xfId="5589"/>
    <cellStyle name="常规 11 2 2 3 3 5 3 2" xfId="5590"/>
    <cellStyle name="常规 11 2 2 3 3 5 3 2 2" xfId="5593"/>
    <cellStyle name="常规 11 2 2 3 3 5 3 3" xfId="5594"/>
    <cellStyle name="常规 11 2 2 3 3 5 3 4" xfId="5595"/>
    <cellStyle name="常规 11 2 2 3 3 5 3 5" xfId="5596"/>
    <cellStyle name="常规 11 2 2 3 3 5 4" xfId="4014"/>
    <cellStyle name="常规 11 2 2 3 3 5 4 2" xfId="4016"/>
    <cellStyle name="常规 11 2 2 3 3 5 4 3" xfId="5597"/>
    <cellStyle name="常规 11 2 2 3 3 5 5" xfId="4018"/>
    <cellStyle name="常规 11 2 2 3 3 5 6" xfId="2256"/>
    <cellStyle name="常规 11 2 2 3 3 5 7" xfId="4021"/>
    <cellStyle name="常规 11 2 2 3 3 6" xfId="5598"/>
    <cellStyle name="常规 11 2 2 3 3 6 2" xfId="5601"/>
    <cellStyle name="常规 11 2 2 3 3 6 2 2" xfId="5602"/>
    <cellStyle name="常规 11 2 2 3 3 6 2 2 2" xfId="5605"/>
    <cellStyle name="常规 11 2 2 3 3 6 2 3" xfId="4819"/>
    <cellStyle name="常规 11 2 2 3 3 6 2 4" xfId="4821"/>
    <cellStyle name="常规 11 2 2 3 3 6 2 5" xfId="4824"/>
    <cellStyle name="常规 11 2 2 3 3 6 3" xfId="5608"/>
    <cellStyle name="常规 11 2 2 3 3 6 3 2" xfId="5609"/>
    <cellStyle name="常规 11 2 2 3 3 6 3 2 2" xfId="5611"/>
    <cellStyle name="常规 11 2 2 3 3 6 3 3" xfId="5612"/>
    <cellStyle name="常规 11 2 2 3 3 6 3 4" xfId="5613"/>
    <cellStyle name="常规 11 2 2 3 3 6 3 5" xfId="5615"/>
    <cellStyle name="常规 11 2 2 3 3 6 4" xfId="1994"/>
    <cellStyle name="常规 11 2 2 3 3 6 4 2" xfId="5616"/>
    <cellStyle name="常规 11 2 2 3 3 6 5" xfId="5617"/>
    <cellStyle name="常规 11 2 2 3 3 6 6" xfId="5619"/>
    <cellStyle name="常规 11 2 2 3 3 6 7" xfId="5622"/>
    <cellStyle name="常规 11 2 2 3 3 7" xfId="5624"/>
    <cellStyle name="常规 11 2 2 3 3 7 2" xfId="5628"/>
    <cellStyle name="常规 11 2 2 3 3 7 2 2" xfId="5631"/>
    <cellStyle name="常规 11 2 2 3 3 7 2 2 2" xfId="5634"/>
    <cellStyle name="常规 11 2 2 3 3 7 2 3" xfId="5637"/>
    <cellStyle name="常规 11 2 2 3 3 7 2 4" xfId="5640"/>
    <cellStyle name="常规 11 2 2 3 3 7 2 5" xfId="5643"/>
    <cellStyle name="常规 11 2 2 3 3 7 3" xfId="5647"/>
    <cellStyle name="常规 11 2 2 3 3 7 3 2" xfId="5494"/>
    <cellStyle name="常规 11 2 2 3 3 7 3 2 2" xfId="1472"/>
    <cellStyle name="常规 11 2 2 3 3 7 3 3" xfId="5649"/>
    <cellStyle name="常规 11 2 2 3 3 7 3 4" xfId="5651"/>
    <cellStyle name="常规 11 2 2 3 3 7 3 5" xfId="5654"/>
    <cellStyle name="常规 11 2 2 3 3 7 4" xfId="2003"/>
    <cellStyle name="常规 11 2 2 3 3 7 4 2" xfId="5656"/>
    <cellStyle name="常规 11 2 2 3 3 7 5" xfId="5658"/>
    <cellStyle name="常规 11 2 2 3 3 7 6" xfId="5660"/>
    <cellStyle name="常规 11 2 2 3 3 7 7" xfId="1460"/>
    <cellStyle name="常规 11 2 2 3 3 8" xfId="5662"/>
    <cellStyle name="常规 11 2 2 3 3 8 2" xfId="5664"/>
    <cellStyle name="常规 11 2 2 3 3 8 2 2" xfId="5667"/>
    <cellStyle name="常规 11 2 2 3 3 8 2 3" xfId="5670"/>
    <cellStyle name="常规 11 2 2 3 3 8 3" xfId="5674"/>
    <cellStyle name="常规 11 2 2 3 3 8 3 2" xfId="5678"/>
    <cellStyle name="常规 11 2 2 3 3 8 4" xfId="5680"/>
    <cellStyle name="常规 11 2 2 3 3 8 5" xfId="5682"/>
    <cellStyle name="常规 11 2 2 3 3 9" xfId="5685"/>
    <cellStyle name="常规 11 2 2 3 3 9 2" xfId="270"/>
    <cellStyle name="常规 11 2 2 3 3 9 2 2" xfId="304"/>
    <cellStyle name="常规 11 2 2 3 3 9 2 3" xfId="340"/>
    <cellStyle name="常规 11 2 2 3 3 9 3" xfId="351"/>
    <cellStyle name="常规 11 2 2 3 3 9 3 2" xfId="5687"/>
    <cellStyle name="常规 11 2 2 3 3 9 4" xfId="580"/>
    <cellStyle name="常规 11 2 2 3 3 9 5" xfId="5689"/>
    <cellStyle name="常规 11 2 2 3 4" xfId="5692"/>
    <cellStyle name="常规 11 2 2 3 4 10" xfId="3156"/>
    <cellStyle name="常规 11 2 2 3 4 11" xfId="3161"/>
    <cellStyle name="常规 11 2 2 3 4 2" xfId="5695"/>
    <cellStyle name="常规 11 2 2 3 4 2 2" xfId="5697"/>
    <cellStyle name="常规 11 2 2 3 4 2 2 2" xfId="5699"/>
    <cellStyle name="常规 11 2 2 3 4 2 2 2 2" xfId="5702"/>
    <cellStyle name="常规 11 2 2 3 4 2 2 2 2 2" xfId="5708"/>
    <cellStyle name="常规 11 2 2 3 4 2 2 2 3" xfId="5712"/>
    <cellStyle name="常规 11 2 2 3 4 2 2 2 4" xfId="5716"/>
    <cellStyle name="常规 11 2 2 3 4 2 2 2 5" xfId="5720"/>
    <cellStyle name="常规 11 2 2 3 4 2 2 3" xfId="5722"/>
    <cellStyle name="常规 11 2 2 3 4 2 2 3 2" xfId="5724"/>
    <cellStyle name="常规 11 2 2 3 4 2 2 3 2 2" xfId="4413"/>
    <cellStyle name="常规 11 2 2 3 4 2 2 3 3" xfId="5727"/>
    <cellStyle name="常规 11 2 2 3 4 2 2 3 4" xfId="2991"/>
    <cellStyle name="常规 11 2 2 3 4 2 2 3 5" xfId="5729"/>
    <cellStyle name="常规 11 2 2 3 4 2 2 4" xfId="5732"/>
    <cellStyle name="常规 11 2 2 3 4 2 2 4 2" xfId="1131"/>
    <cellStyle name="常规 11 2 2 3 4 2 2 5" xfId="1854"/>
    <cellStyle name="常规 11 2 2 3 4 2 2 6" xfId="5735"/>
    <cellStyle name="常规 11 2 2 3 4 2 2 7" xfId="5738"/>
    <cellStyle name="常规 11 2 2 3 4 2 3" xfId="5740"/>
    <cellStyle name="常规 11 2 2 3 4 2 3 2" xfId="5742"/>
    <cellStyle name="常规 11 2 2 3 4 2 3 2 2" xfId="24"/>
    <cellStyle name="常规 11 2 2 3 4 2 3 2 2 2" xfId="438"/>
    <cellStyle name="常规 11 2 2 3 4 2 3 2 3" xfId="194"/>
    <cellStyle name="常规 11 2 2 3 4 2 3 2 4" xfId="219"/>
    <cellStyle name="常规 11 2 2 3 4 2 3 3" xfId="5744"/>
    <cellStyle name="常规 11 2 2 3 4 2 3 3 2" xfId="463"/>
    <cellStyle name="常规 11 2 2 3 4 2 3 4" xfId="5747"/>
    <cellStyle name="常规 11 2 2 3 4 2 3 5" xfId="1862"/>
    <cellStyle name="常规 11 2 2 3 4 2 3 6" xfId="5749"/>
    <cellStyle name="常规 11 2 2 3 4 2 4" xfId="5754"/>
    <cellStyle name="常规 11 2 2 3 4 2 4 2" xfId="5757"/>
    <cellStyle name="常规 11 2 2 3 4 2 4 2 2" xfId="694"/>
    <cellStyle name="常规 11 2 2 3 4 2 4 3" xfId="5760"/>
    <cellStyle name="常规 11 2 2 3 4 2 4 4" xfId="5764"/>
    <cellStyle name="常规 11 2 2 3 4 2 4 5" xfId="5767"/>
    <cellStyle name="常规 11 2 2 3 4 2 5" xfId="5769"/>
    <cellStyle name="常规 11 2 2 3 4 2 5 2" xfId="5773"/>
    <cellStyle name="常规 11 2 2 3 4 2 6" xfId="5776"/>
    <cellStyle name="常规 11 2 2 3 4 2 7" xfId="5781"/>
    <cellStyle name="常规 11 2 2 3 4 2 8" xfId="5785"/>
    <cellStyle name="常规 11 2 2 3 4 3" xfId="5787"/>
    <cellStyle name="常规 11 2 2 3 4 3 2" xfId="5789"/>
    <cellStyle name="常规 11 2 2 3 4 3 2 2" xfId="5791"/>
    <cellStyle name="常规 11 2 2 3 4 3 2 2 2" xfId="3012"/>
    <cellStyle name="常规 11 2 2 3 4 3 2 2 3" xfId="3020"/>
    <cellStyle name="常规 11 2 2 3 4 3 2 3" xfId="5793"/>
    <cellStyle name="常规 11 2 2 3 4 3 2 3 2" xfId="3046"/>
    <cellStyle name="常规 11 2 2 3 4 3 2 4" xfId="5796"/>
    <cellStyle name="常规 11 2 2 3 4 3 2 5" xfId="1877"/>
    <cellStyle name="常规 11 2 2 3 4 3 3" xfId="5798"/>
    <cellStyle name="常规 11 2 2 3 4 3 3 2" xfId="5800"/>
    <cellStyle name="常规 11 2 2 3 4 3 3 2 2" xfId="3842"/>
    <cellStyle name="常规 11 2 2 3 4 3 3 3" xfId="5802"/>
    <cellStyle name="常规 11 2 2 3 4 3 3 4" xfId="207"/>
    <cellStyle name="常规 11 2 2 3 4 3 3 5" xfId="214"/>
    <cellStyle name="常规 11 2 2 3 4 3 4" xfId="5804"/>
    <cellStyle name="常规 11 2 2 3 4 3 4 2" xfId="5807"/>
    <cellStyle name="常规 11 2 2 3 4 3 4 3" xfId="5705"/>
    <cellStyle name="常规 11 2 2 3 4 3 5" xfId="5809"/>
    <cellStyle name="常规 11 2 2 3 4 3 6" xfId="5813"/>
    <cellStyle name="常规 11 2 2 3 4 3 7" xfId="5815"/>
    <cellStyle name="常规 11 2 2 3 4 4" xfId="5817"/>
    <cellStyle name="常规 11 2 2 3 4 4 2" xfId="5819"/>
    <cellStyle name="常规 11 2 2 3 4 4 2 2" xfId="5821"/>
    <cellStyle name="常规 11 2 2 3 4 4 2 2 2" xfId="5825"/>
    <cellStyle name="常规 11 2 2 3 4 4 2 3" xfId="5827"/>
    <cellStyle name="常规 11 2 2 3 4 4 2 4" xfId="5829"/>
    <cellStyle name="常规 11 2 2 3 4 4 2 5" xfId="5831"/>
    <cellStyle name="常规 11 2 2 3 4 4 3" xfId="4392"/>
    <cellStyle name="常规 11 2 2 3 4 4 3 2" xfId="4396"/>
    <cellStyle name="常规 11 2 2 3 4 4 3 2 2" xfId="4401"/>
    <cellStyle name="常规 11 2 2 3 4 4 3 3" xfId="4404"/>
    <cellStyle name="常规 11 2 2 3 4 4 3 4" xfId="4407"/>
    <cellStyle name="常规 11 2 2 3 4 4 3 5" xfId="4410"/>
    <cellStyle name="常规 11 2 2 3 4 4 4" xfId="4031"/>
    <cellStyle name="常规 11 2 2 3 4 4 4 2" xfId="4036"/>
    <cellStyle name="常规 11 2 2 3 4 4 5" xfId="4043"/>
    <cellStyle name="常规 11 2 2 3 4 4 6" xfId="4051"/>
    <cellStyle name="常规 11 2 2 3 4 4 7" xfId="4426"/>
    <cellStyle name="常规 11 2 2 3 4 5" xfId="5833"/>
    <cellStyle name="常规 11 2 2 3 4 5 2" xfId="5834"/>
    <cellStyle name="常规 11 2 2 3 4 5 2 2" xfId="5835"/>
    <cellStyle name="常规 11 2 2 3 4 5 2 2 2" xfId="5837"/>
    <cellStyle name="常规 11 2 2 3 4 5 2 3" xfId="793"/>
    <cellStyle name="常规 11 2 2 3 4 5 2 4" xfId="800"/>
    <cellStyle name="常规 11 2 2 3 4 5 3" xfId="4439"/>
    <cellStyle name="常规 11 2 2 3 4 5 3 2" xfId="4442"/>
    <cellStyle name="常规 11 2 2 3 4 5 4" xfId="4059"/>
    <cellStyle name="常规 11 2 2 3 4 5 5" xfId="4452"/>
    <cellStyle name="常规 11 2 2 3 4 5 6" xfId="4460"/>
    <cellStyle name="常规 11 2 2 3 4 6" xfId="5838"/>
    <cellStyle name="常规 11 2 2 3 4 6 2" xfId="5839"/>
    <cellStyle name="常规 11 2 2 3 4 6 2 2" xfId="2272"/>
    <cellStyle name="常规 11 2 2 3 4 6 3" xfId="4476"/>
    <cellStyle name="常规 11 2 2 3 4 6 4" xfId="3909"/>
    <cellStyle name="常规 11 2 2 3 4 6 5" xfId="4482"/>
    <cellStyle name="常规 11 2 2 3 4 7" xfId="5841"/>
    <cellStyle name="常规 11 2 2 3 4 7 2" xfId="5843"/>
    <cellStyle name="常规 11 2 2 3 4 7 3" xfId="4495"/>
    <cellStyle name="常规 11 2 2 3 4 7 4" xfId="4501"/>
    <cellStyle name="常规 11 2 2 3 4 7 5" xfId="4506"/>
    <cellStyle name="常规 11 2 2 3 4 8" xfId="5845"/>
    <cellStyle name="常规 11 2 2 3 4 9" xfId="161"/>
    <cellStyle name="常规 11 2 2 3 5" xfId="1562"/>
    <cellStyle name="常规 11 2 2 3 5 2" xfId="4865"/>
    <cellStyle name="常规 11 2 2 3 5 2 2" xfId="5847"/>
    <cellStyle name="常规 11 2 2 3 5 2 2 2" xfId="5849"/>
    <cellStyle name="常规 11 2 2 3 5 2 2 2 2" xfId="5851"/>
    <cellStyle name="常规 11 2 2 3 5 2 2 2 3" xfId="5854"/>
    <cellStyle name="常规 11 2 2 3 5 2 2 3" xfId="281"/>
    <cellStyle name="常规 11 2 2 3 5 2 2 3 2" xfId="276"/>
    <cellStyle name="常规 11 2 2 3 5 2 2 4" xfId="257"/>
    <cellStyle name="常规 11 2 2 3 5 2 2 5" xfId="289"/>
    <cellStyle name="常规 11 2 2 3 5 2 3" xfId="5856"/>
    <cellStyle name="常规 11 2 2 3 5 2 3 2" xfId="5858"/>
    <cellStyle name="常规 11 2 2 3 5 2 3 2 2" xfId="1881"/>
    <cellStyle name="常规 11 2 2 3 5 2 3 3" xfId="157"/>
    <cellStyle name="常规 11 2 2 3 5 2 3 4" xfId="130"/>
    <cellStyle name="常规 11 2 2 3 5 2 3 5" xfId="180"/>
    <cellStyle name="常规 11 2 2 3 5 2 4" xfId="5862"/>
    <cellStyle name="常规 11 2 2 3 5 2 4 2" xfId="5865"/>
    <cellStyle name="常规 11 2 2 3 5 2 4 3" xfId="375"/>
    <cellStyle name="常规 11 2 2 3 5 2 5" xfId="5868"/>
    <cellStyle name="常规 11 2 2 3 5 2 6" xfId="5872"/>
    <cellStyle name="常规 11 2 2 3 5 2 7" xfId="5875"/>
    <cellStyle name="常规 11 2 2 3 5 3" xfId="5877"/>
    <cellStyle name="常规 11 2 2 3 5 3 2" xfId="5879"/>
    <cellStyle name="常规 11 2 2 3 5 3 2 2" xfId="5880"/>
    <cellStyle name="常规 11 2 2 3 5 3 2 2 2" xfId="4350"/>
    <cellStyle name="常规 11 2 2 3 5 3 2 3" xfId="400"/>
    <cellStyle name="常规 11 2 2 3 5 3 2 4" xfId="411"/>
    <cellStyle name="常规 11 2 2 3 5 3 2 5" xfId="413"/>
    <cellStyle name="常规 11 2 2 3 5 3 3" xfId="5882"/>
    <cellStyle name="常规 11 2 2 3 5 3 3 2" xfId="3333"/>
    <cellStyle name="常规 11 2 2 3 5 3 3 2 2" xfId="3336"/>
    <cellStyle name="常规 11 2 2 3 5 3 3 3" xfId="417"/>
    <cellStyle name="常规 11 2 2 3 5 3 3 4" xfId="355"/>
    <cellStyle name="常规 11 2 2 3 5 3 3 5" xfId="429"/>
    <cellStyle name="常规 11 2 2 3 5 3 4" xfId="5884"/>
    <cellStyle name="常规 11 2 2 3 5 3 4 2" xfId="5333"/>
    <cellStyle name="常规 11 2 2 3 5 3 5" xfId="5888"/>
    <cellStyle name="常规 11 2 2 3 5 3 6" xfId="5893"/>
    <cellStyle name="常规 11 2 2 3 5 3 7" xfId="5896"/>
    <cellStyle name="常规 11 2 2 3 5 4" xfId="5898"/>
    <cellStyle name="常规 11 2 2 3 5 4 2" xfId="5899"/>
    <cellStyle name="常规 11 2 2 3 5 4 2 2" xfId="5902"/>
    <cellStyle name="常规 11 2 2 3 5 4 2 2 2" xfId="5905"/>
    <cellStyle name="常规 11 2 2 3 5 4 2 3" xfId="450"/>
    <cellStyle name="常规 11 2 2 3 5 4 2 4" xfId="455"/>
    <cellStyle name="常规 11 2 2 3 5 4 3" xfId="5906"/>
    <cellStyle name="常规 11 2 2 3 5 4 3 2" xfId="5907"/>
    <cellStyle name="常规 11 2 2 3 5 4 4" xfId="4070"/>
    <cellStyle name="常规 11 2 2 3 5 4 5" xfId="5910"/>
    <cellStyle name="常规 11 2 2 3 5 4 6" xfId="5913"/>
    <cellStyle name="常规 11 2 2 3 5 5" xfId="5914"/>
    <cellStyle name="常规 11 2 2 3 5 5 2" xfId="5915"/>
    <cellStyle name="常规 11 2 2 3 5 5 2 2" xfId="5916"/>
    <cellStyle name="常规 11 2 2 3 5 5 3" xfId="5917"/>
    <cellStyle name="常规 11 2 2 3 5 5 4" xfId="5918"/>
    <cellStyle name="常规 11 2 2 3 5 5 5" xfId="5920"/>
    <cellStyle name="常规 11 2 2 3 5 6" xfId="5922"/>
    <cellStyle name="常规 11 2 2 3 5 6 2" xfId="5923"/>
    <cellStyle name="常规 11 2 2 3 5 7" xfId="5925"/>
    <cellStyle name="常规 11 2 2 3 5 8" xfId="5927"/>
    <cellStyle name="常规 11 2 2 3 5 9" xfId="5930"/>
    <cellStyle name="常规 11 2 2 3 6" xfId="4869"/>
    <cellStyle name="常规 11 2 2 3 6 2" xfId="3771"/>
    <cellStyle name="常规 11 2 2 3 6 2 2" xfId="5931"/>
    <cellStyle name="常规 11 2 2 3 6 2 2 2" xfId="5933"/>
    <cellStyle name="常规 11 2 2 3 6 2 2 2 2" xfId="5937"/>
    <cellStyle name="常规 11 2 2 3 6 2 2 2 3" xfId="4898"/>
    <cellStyle name="常规 11 2 2 3 6 2 2 3" xfId="564"/>
    <cellStyle name="常规 11 2 2 3 6 2 2 3 2" xfId="569"/>
    <cellStyle name="常规 11 2 2 3 6 2 2 4" xfId="268"/>
    <cellStyle name="常规 11 2 2 3 6 2 2 5" xfId="349"/>
    <cellStyle name="常规 11 2 2 3 6 2 3" xfId="5940"/>
    <cellStyle name="常规 11 2 2 3 6 2 3 2" xfId="5944"/>
    <cellStyle name="常规 11 2 2 3 6 2 3 2 2" xfId="5951"/>
    <cellStyle name="常规 11 2 2 3 6 2 3 3" xfId="589"/>
    <cellStyle name="常规 11 2 2 3 6 2 3 4" xfId="319"/>
    <cellStyle name="常规 11 2 2 3 6 2 3 5" xfId="603"/>
    <cellStyle name="常规 11 2 2 3 6 2 4" xfId="5956"/>
    <cellStyle name="常规 11 2 2 3 6 2 4 2" xfId="5959"/>
    <cellStyle name="常规 11 2 2 3 6 2 4 3" xfId="622"/>
    <cellStyle name="常规 11 2 2 3 6 2 5" xfId="5963"/>
    <cellStyle name="常规 11 2 2 3 6 2 6" xfId="2642"/>
    <cellStyle name="常规 11 2 2 3 6 2 7" xfId="2649"/>
    <cellStyle name="常规 11 2 2 3 6 3" xfId="5966"/>
    <cellStyle name="常规 11 2 2 3 6 3 2" xfId="5967"/>
    <cellStyle name="常规 11 2 2 3 6 3 2 2" xfId="3351"/>
    <cellStyle name="常规 11 2 2 3 6 3 2 2 2" xfId="5969"/>
    <cellStyle name="常规 11 2 2 3 6 3 2 3" xfId="652"/>
    <cellStyle name="常规 11 2 2 3 6 3 2 4" xfId="366"/>
    <cellStyle name="常规 11 2 2 3 6 3 2 5" xfId="658"/>
    <cellStyle name="常规 11 2 2 3 6 3 3" xfId="5973"/>
    <cellStyle name="常规 11 2 2 3 6 3 3 2" xfId="5974"/>
    <cellStyle name="常规 11 2 2 3 6 3 3 2 2" xfId="5975"/>
    <cellStyle name="常规 11 2 2 3 6 3 3 3" xfId="57"/>
    <cellStyle name="常规 11 2 2 3 6 3 3 4" xfId="677"/>
    <cellStyle name="常规 11 2 2 3 6 3 3 5" xfId="679"/>
    <cellStyle name="常规 11 2 2 3 6 3 4" xfId="5980"/>
    <cellStyle name="常规 11 2 2 3 6 3 4 2" xfId="4759"/>
    <cellStyle name="常规 11 2 2 3 6 3 5" xfId="5982"/>
    <cellStyle name="常规 11 2 2 3 6 3 6" xfId="5985"/>
    <cellStyle name="常规 11 2 2 3 6 3 7" xfId="4909"/>
    <cellStyle name="常规 11 2 2 3 6 4" xfId="5988"/>
    <cellStyle name="常规 11 2 2 3 6 4 2" xfId="5989"/>
    <cellStyle name="常规 11 2 2 3 6 4 2 2" xfId="5990"/>
    <cellStyle name="常规 11 2 2 3 6 4 3" xfId="5991"/>
    <cellStyle name="常规 11 2 2 3 6 4 4" xfId="5993"/>
    <cellStyle name="常规 11 2 2 3 6 4 5" xfId="5995"/>
    <cellStyle name="常规 11 2 2 3 6 5" xfId="5996"/>
    <cellStyle name="常规 11 2 2 3 6 5 2" xfId="6004"/>
    <cellStyle name="常规 11 2 2 3 6 5 2 2" xfId="6007"/>
    <cellStyle name="常规 11 2 2 3 6 5 3" xfId="6013"/>
    <cellStyle name="常规 11 2 2 3 6 5 4" xfId="6016"/>
    <cellStyle name="常规 11 2 2 3 6 5 5" xfId="6022"/>
    <cellStyle name="常规 11 2 2 3 6 6" xfId="3628"/>
    <cellStyle name="常规 11 2 2 3 6 6 2" xfId="6026"/>
    <cellStyle name="常规 11 2 2 3 6 7" xfId="3632"/>
    <cellStyle name="常规 11 2 2 3 6 8" xfId="5574"/>
    <cellStyle name="常规 11 2 2 3 6 9" xfId="5580"/>
    <cellStyle name="常规 11 2 2 3 7" xfId="4872"/>
    <cellStyle name="常规 11 2 2 3 7 2" xfId="3791"/>
    <cellStyle name="常规 11 2 2 3 7 2 2" xfId="5416"/>
    <cellStyle name="常规 11 2 2 3 7 2 2 2" xfId="5419"/>
    <cellStyle name="常规 11 2 2 3 7 2 2 3" xfId="784"/>
    <cellStyle name="常规 11 2 2 3 7 2 3" xfId="5421"/>
    <cellStyle name="常规 11 2 2 3 7 2 3 2" xfId="5423"/>
    <cellStyle name="常规 11 2 2 3 7 2 4" xfId="5426"/>
    <cellStyle name="常规 11 2 2 3 7 2 5" xfId="5431"/>
    <cellStyle name="常规 11 2 2 3 7 3" xfId="5436"/>
    <cellStyle name="常规 11 2 2 3 7 3 2" xfId="5440"/>
    <cellStyle name="常规 11 2 2 3 7 3 2 2" xfId="5442"/>
    <cellStyle name="常规 11 2 2 3 7 3 3" xfId="5444"/>
    <cellStyle name="常规 11 2 2 3 7 3 4" xfId="5448"/>
    <cellStyle name="常规 11 2 2 3 7 3 5" xfId="5451"/>
    <cellStyle name="常规 11 2 2 3 7 4" xfId="5454"/>
    <cellStyle name="常规 11 2 2 3 7 4 2" xfId="5458"/>
    <cellStyle name="常规 11 2 2 3 7 4 3" xfId="5462"/>
    <cellStyle name="常规 11 2 2 3 7 5" xfId="5473"/>
    <cellStyle name="常规 11 2 2 3 7 6" xfId="3638"/>
    <cellStyle name="常规 11 2 2 3 7 7" xfId="5480"/>
    <cellStyle name="常规 11 2 2 3 8" xfId="3304"/>
    <cellStyle name="常规 11 2 2 3 8 2" xfId="5523"/>
    <cellStyle name="常规 11 2 2 3 8 2 2" xfId="5527"/>
    <cellStyle name="常规 11 2 2 3 8 2 2 2" xfId="3491"/>
    <cellStyle name="常规 11 2 2 3 8 2 2 3" xfId="871"/>
    <cellStyle name="常规 11 2 2 3 8 2 3" xfId="5530"/>
    <cellStyle name="常规 11 2 2 3 8 2 3 2" xfId="6027"/>
    <cellStyle name="常规 11 2 2 3 8 2 4" xfId="6030"/>
    <cellStyle name="常规 11 2 2 3 8 2 5" xfId="6031"/>
    <cellStyle name="常规 11 2 2 3 8 3" xfId="5532"/>
    <cellStyle name="常规 11 2 2 3 8 3 2" xfId="100"/>
    <cellStyle name="常规 11 2 2 3 8 3 2 2" xfId="3679"/>
    <cellStyle name="常规 11 2 2 3 8 3 3" xfId="76"/>
    <cellStyle name="常规 11 2 2 3 8 3 4" xfId="53"/>
    <cellStyle name="常规 11 2 2 3 8 3 5" xfId="109"/>
    <cellStyle name="常规 11 2 2 3 8 4" xfId="5535"/>
    <cellStyle name="常规 11 2 2 3 8 4 2" xfId="6032"/>
    <cellStyle name="常规 11 2 2 3 8 4 3" xfId="6035"/>
    <cellStyle name="常规 11 2 2 3 8 5" xfId="5538"/>
    <cellStyle name="常规 11 2 2 3 8 6" xfId="6040"/>
    <cellStyle name="常规 11 2 2 3 8 7" xfId="6043"/>
    <cellStyle name="常规 11 2 2 3 9" xfId="3987"/>
    <cellStyle name="常规 11 2 2 3 9 2" xfId="3991"/>
    <cellStyle name="常规 11 2 2 3 9 2 2" xfId="3996"/>
    <cellStyle name="常规 11 2 2 3 9 2 2 2" xfId="6044"/>
    <cellStyle name="常规 11 2 2 3 9 2 2 3" xfId="748"/>
    <cellStyle name="常规 11 2 2 3 9 2 3" xfId="5563"/>
    <cellStyle name="常规 11 2 2 3 9 2 3 2" xfId="6045"/>
    <cellStyle name="常规 11 2 2 3 9 2 4" xfId="5903"/>
    <cellStyle name="常规 11 2 2 3 9 2 5" xfId="6046"/>
    <cellStyle name="常规 11 2 2 3 9 3" xfId="3999"/>
    <cellStyle name="常规 11 2 2 3 9 3 2" xfId="6048"/>
    <cellStyle name="常规 11 2 2 3 9 3 2 2" xfId="6049"/>
    <cellStyle name="常规 11 2 2 3 9 3 3" xfId="6050"/>
    <cellStyle name="常规 11 2 2 3 9 3 4" xfId="452"/>
    <cellStyle name="常规 11 2 2 3 9 3 5" xfId="6051"/>
    <cellStyle name="常规 11 2 2 3 9 4" xfId="4003"/>
    <cellStyle name="常规 11 2 2 3 9 4 2" xfId="6053"/>
    <cellStyle name="常规 11 2 2 3 9 4 3" xfId="6056"/>
    <cellStyle name="常规 11 2 2 3 9 5" xfId="4007"/>
    <cellStyle name="常规 11 2 2 3 9 6" xfId="6057"/>
    <cellStyle name="常规 11 2 2 3 9 7" xfId="6058"/>
    <cellStyle name="常规 11 2 2 4" xfId="6060"/>
    <cellStyle name="常规 11 2 2 4 10" xfId="6063"/>
    <cellStyle name="常规 11 2 2 4 10 2" xfId="6055"/>
    <cellStyle name="常规 11 2 2 4 10 2 2" xfId="6065"/>
    <cellStyle name="常规 11 2 2 4 10 2 2 2" xfId="6067"/>
    <cellStyle name="常规 11 2 2 4 10 2 3" xfId="6068"/>
    <cellStyle name="常规 11 2 2 4 10 2 4" xfId="6069"/>
    <cellStyle name="常规 11 2 2 4 10 2 5" xfId="6070"/>
    <cellStyle name="常规 11 2 2 4 10 3" xfId="6072"/>
    <cellStyle name="常规 11 2 2 4 10 3 2" xfId="1754"/>
    <cellStyle name="常规 11 2 2 4 10 3 2 2" xfId="6074"/>
    <cellStyle name="常规 11 2 2 4 10 3 3" xfId="1757"/>
    <cellStyle name="常规 11 2 2 4 10 3 4" xfId="6076"/>
    <cellStyle name="常规 11 2 2 4 10 3 5" xfId="6078"/>
    <cellStyle name="常规 11 2 2 4 10 4" xfId="6081"/>
    <cellStyle name="常规 11 2 2 4 10 4 2" xfId="1772"/>
    <cellStyle name="常规 11 2 2 4 10 5" xfId="6083"/>
    <cellStyle name="常规 11 2 2 4 10 6" xfId="2669"/>
    <cellStyle name="常规 11 2 2 4 10 7" xfId="974"/>
    <cellStyle name="常规 11 2 2 4 11" xfId="6088"/>
    <cellStyle name="常规 11 2 2 4 11 2" xfId="6090"/>
    <cellStyle name="常规 11 2 2 4 11 2 2" xfId="6091"/>
    <cellStyle name="常规 11 2 2 4 11 2 3" xfId="6092"/>
    <cellStyle name="常规 11 2 2 4 11 3" xfId="6093"/>
    <cellStyle name="常规 11 2 2 4 11 3 2" xfId="6094"/>
    <cellStyle name="常规 11 2 2 4 11 4" xfId="6098"/>
    <cellStyle name="常规 11 2 2 4 11 5" xfId="6100"/>
    <cellStyle name="常规 11 2 2 4 12" xfId="6104"/>
    <cellStyle name="常规 11 2 2 4 12 2" xfId="6106"/>
    <cellStyle name="常规 11 2 2 4 12 2 2" xfId="6107"/>
    <cellStyle name="常规 11 2 2 4 12 2 3" xfId="6108"/>
    <cellStyle name="常规 11 2 2 4 12 3" xfId="6109"/>
    <cellStyle name="常规 11 2 2 4 12 3 2" xfId="6110"/>
    <cellStyle name="常规 11 2 2 4 12 4" xfId="6113"/>
    <cellStyle name="常规 11 2 2 4 12 5" xfId="6115"/>
    <cellStyle name="常规 11 2 2 4 13" xfId="6118"/>
    <cellStyle name="常规 11 2 2 4 13 2" xfId="6119"/>
    <cellStyle name="常规 11 2 2 4 13 2 2" xfId="3537"/>
    <cellStyle name="常规 11 2 2 4 13 2 3" xfId="3540"/>
    <cellStyle name="常规 11 2 2 4 13 3" xfId="6120"/>
    <cellStyle name="常规 11 2 2 4 13 3 2" xfId="6122"/>
    <cellStyle name="常规 11 2 2 4 13 4" xfId="6124"/>
    <cellStyle name="常规 11 2 2 4 13 5" xfId="6126"/>
    <cellStyle name="常规 11 2 2 4 14" xfId="6128"/>
    <cellStyle name="常规 11 2 2 4 14 2" xfId="6129"/>
    <cellStyle name="常规 11 2 2 4 14 2 2" xfId="2102"/>
    <cellStyle name="常规 11 2 2 4 14 3" xfId="6132"/>
    <cellStyle name="常规 11 2 2 4 14 3 2" xfId="5736"/>
    <cellStyle name="常规 11 2 2 4 14 4" xfId="6136"/>
    <cellStyle name="常规 11 2 2 4 14 5" xfId="6137"/>
    <cellStyle name="常规 11 2 2 4 15" xfId="6139"/>
    <cellStyle name="常规 11 2 2 4 15 2" xfId="6141"/>
    <cellStyle name="常规 11 2 2 4 15 2 2" xfId="6142"/>
    <cellStyle name="常规 11 2 2 4 15 3" xfId="6145"/>
    <cellStyle name="常规 11 2 2 4 15 3 2" xfId="6146"/>
    <cellStyle name="常规 11 2 2 4 15 4" xfId="6147"/>
    <cellStyle name="常规 11 2 2 4 16" xfId="6148"/>
    <cellStyle name="常规 11 2 2 4 16 2" xfId="6150"/>
    <cellStyle name="常规 11 2 2 4 16 3" xfId="6151"/>
    <cellStyle name="常规 11 2 2 4 16 4" xfId="6152"/>
    <cellStyle name="常规 11 2 2 4 17" xfId="6153"/>
    <cellStyle name="常规 11 2 2 4 17 2" xfId="5030"/>
    <cellStyle name="常规 11 2 2 4 17 3" xfId="5042"/>
    <cellStyle name="常规 11 2 2 4 18" xfId="6033"/>
    <cellStyle name="常规 11 2 2 4 18 2" xfId="5565"/>
    <cellStyle name="常规 11 2 2 4 19" xfId="6036"/>
    <cellStyle name="常规 11 2 2 4 19 2" xfId="5832"/>
    <cellStyle name="常规 11 2 2 4 2" xfId="6156"/>
    <cellStyle name="常规 11 2 2 4 2 10" xfId="6158"/>
    <cellStyle name="常规 11 2 2 4 2 10 2" xfId="6159"/>
    <cellStyle name="常规 11 2 2 4 2 10 2 2" xfId="5035"/>
    <cellStyle name="常规 11 2 2 4 2 10 3" xfId="6161"/>
    <cellStyle name="常规 11 2 2 4 2 10 3 2" xfId="5039"/>
    <cellStyle name="常规 11 2 2 4 2 10 4" xfId="6165"/>
    <cellStyle name="常规 11 2 2 4 2 10 5" xfId="6170"/>
    <cellStyle name="常规 11 2 2 4 2 11" xfId="6171"/>
    <cellStyle name="常规 11 2 2 4 2 11 2" xfId="6172"/>
    <cellStyle name="常规 11 2 2 4 2 11 2 2" xfId="5052"/>
    <cellStyle name="常规 11 2 2 4 2 11 3" xfId="6175"/>
    <cellStyle name="常规 11 2 2 4 2 11 3 2" xfId="5066"/>
    <cellStyle name="常规 11 2 2 4 2 11 4" xfId="6179"/>
    <cellStyle name="常规 11 2 2 4 2 12" xfId="6180"/>
    <cellStyle name="常规 11 2 2 4 2 12 2" xfId="6181"/>
    <cellStyle name="常规 11 2 2 4 2 12 3" xfId="6182"/>
    <cellStyle name="常规 11 2 2 4 2 12 4" xfId="6183"/>
    <cellStyle name="常规 11 2 2 4 2 13" xfId="6184"/>
    <cellStyle name="常规 11 2 2 4 2 13 2" xfId="4162"/>
    <cellStyle name="常规 11 2 2 4 2 13 3" xfId="4166"/>
    <cellStyle name="常规 11 2 2 4 2 13 4" xfId="6185"/>
    <cellStyle name="常规 11 2 2 4 2 14" xfId="6187"/>
    <cellStyle name="常规 11 2 2 4 2 14 2" xfId="4210"/>
    <cellStyle name="常规 11 2 2 4 2 15" xfId="6189"/>
    <cellStyle name="常规 11 2 2 4 2 16" xfId="6196"/>
    <cellStyle name="常规 11 2 2 4 2 17" xfId="4446"/>
    <cellStyle name="常规 11 2 2 4 2 18" xfId="1133"/>
    <cellStyle name="常规 11 2 2 4 2 19" xfId="1059"/>
    <cellStyle name="常规 11 2 2 4 2 2" xfId="6198"/>
    <cellStyle name="常规 11 2 2 4 2 2 10" xfId="6199"/>
    <cellStyle name="常规 11 2 2 4 2 2 2" xfId="4232"/>
    <cellStyle name="常规 11 2 2 4 2 2 2 2" xfId="5319"/>
    <cellStyle name="常规 11 2 2 4 2 2 2 2 2" xfId="6200"/>
    <cellStyle name="常规 11 2 2 4 2 2 2 2 2 2" xfId="6202"/>
    <cellStyle name="常规 11 2 2 4 2 2 2 2 2 2 2" xfId="6203"/>
    <cellStyle name="常规 11 2 2 4 2 2 2 2 2 3" xfId="6205"/>
    <cellStyle name="常规 11 2 2 4 2 2 2 2 2 4" xfId="5214"/>
    <cellStyle name="常规 11 2 2 4 2 2 2 2 2 5" xfId="1104"/>
    <cellStyle name="常规 11 2 2 4 2 2 2 2 3" xfId="781"/>
    <cellStyle name="常规 11 2 2 4 2 2 2 2 3 2" xfId="785"/>
    <cellStyle name="常规 11 2 2 4 2 2 2 2 3 3" xfId="402"/>
    <cellStyle name="常规 11 2 2 4 2 2 2 2 4" xfId="791"/>
    <cellStyle name="常规 11 2 2 4 2 2 2 2 5" xfId="799"/>
    <cellStyle name="常规 11 2 2 4 2 2 2 2 6" xfId="805"/>
    <cellStyle name="常规 11 2 2 4 2 2 2 3" xfId="2296"/>
    <cellStyle name="常规 11 2 2 4 2 2 2 3 2" xfId="2298"/>
    <cellStyle name="常规 11 2 2 4 2 2 2 3 2 2" xfId="2301"/>
    <cellStyle name="常规 11 2 2 4 2 2 2 3 3" xfId="814"/>
    <cellStyle name="常规 11 2 2 4 2 2 2 3 4" xfId="822"/>
    <cellStyle name="常规 11 2 2 4 2 2 2 3 5" xfId="328"/>
    <cellStyle name="常规 11 2 2 4 2 2 2 4" xfId="2305"/>
    <cellStyle name="常规 11 2 2 4 2 2 2 4 2" xfId="2308"/>
    <cellStyle name="常规 11 2 2 4 2 2 2 4 3" xfId="59"/>
    <cellStyle name="常规 11 2 2 4 2 2 2 5" xfId="1301"/>
    <cellStyle name="常规 11 2 2 4 2 2 2 6" xfId="2313"/>
    <cellStyle name="常规 11 2 2 4 2 2 2 7" xfId="2322"/>
    <cellStyle name="常规 11 2 2 4 2 2 3" xfId="6206"/>
    <cellStyle name="常规 11 2 2 4 2 2 3 2" xfId="6207"/>
    <cellStyle name="常规 11 2 2 4 2 2 3 2 2" xfId="6210"/>
    <cellStyle name="常规 11 2 2 4 2 2 3 2 2 2" xfId="6212"/>
    <cellStyle name="常规 11 2 2 4 2 2 3 2 3" xfId="869"/>
    <cellStyle name="常规 11 2 2 4 2 2 3 2 4" xfId="878"/>
    <cellStyle name="常规 11 2 2 4 2 2 3 2 5" xfId="883"/>
    <cellStyle name="常规 11 2 2 4 2 2 3 3" xfId="2327"/>
    <cellStyle name="常规 11 2 2 4 2 2 3 3 2" xfId="2332"/>
    <cellStyle name="常规 11 2 2 4 2 2 3 3 2 2" xfId="3103"/>
    <cellStyle name="常规 11 2 2 4 2 2 3 3 3" xfId="888"/>
    <cellStyle name="常规 11 2 2 4 2 2 3 3 4" xfId="901"/>
    <cellStyle name="常规 11 2 2 4 2 2 3 3 5" xfId="905"/>
    <cellStyle name="常规 11 2 2 4 2 2 3 4" xfId="2334"/>
    <cellStyle name="常规 11 2 2 4 2 2 3 4 2" xfId="6216"/>
    <cellStyle name="常规 11 2 2 4 2 2 3 5" xfId="1313"/>
    <cellStyle name="常规 11 2 2 4 2 2 3 6" xfId="2337"/>
    <cellStyle name="常规 11 2 2 4 2 2 3 7" xfId="2490"/>
    <cellStyle name="常规 11 2 2 4 2 2 4" xfId="6218"/>
    <cellStyle name="常规 11 2 2 4 2 2 4 2" xfId="6220"/>
    <cellStyle name="常规 11 2 2 4 2 2 4 2 2" xfId="4109"/>
    <cellStyle name="常规 11 2 2 4 2 2 4 2 2 2" xfId="6221"/>
    <cellStyle name="常规 11 2 2 4 2 2 4 2 3" xfId="921"/>
    <cellStyle name="常规 11 2 2 4 2 2 4 2 4" xfId="923"/>
    <cellStyle name="常规 11 2 2 4 2 2 4 3" xfId="2343"/>
    <cellStyle name="常规 11 2 2 4 2 2 4 3 2" xfId="4140"/>
    <cellStyle name="常规 11 2 2 4 2 2 4 4" xfId="2348"/>
    <cellStyle name="常规 11 2 2 4 2 2 4 5" xfId="4981"/>
    <cellStyle name="常规 11 2 2 4 2 2 4 6" xfId="6222"/>
    <cellStyle name="常规 11 2 2 4 2 2 5" xfId="1733"/>
    <cellStyle name="常规 11 2 2 4 2 2 5 2" xfId="6223"/>
    <cellStyle name="常规 11 2 2 4 2 2 5 2 2" xfId="4184"/>
    <cellStyle name="常规 11 2 2 4 2 2 5 3" xfId="6225"/>
    <cellStyle name="常规 11 2 2 4 2 2 5 4" xfId="6227"/>
    <cellStyle name="常规 11 2 2 4 2 2 5 5" xfId="6230"/>
    <cellStyle name="常规 11 2 2 4 2 2 6" xfId="6233"/>
    <cellStyle name="常规 11 2 2 4 2 2 6 2" xfId="6235"/>
    <cellStyle name="常规 11 2 2 4 2 2 6 3" xfId="6238"/>
    <cellStyle name="常规 11 2 2 4 2 2 6 4" xfId="6240"/>
    <cellStyle name="常规 11 2 2 4 2 2 6 5" xfId="112"/>
    <cellStyle name="常规 11 2 2 4 2 2 7" xfId="6243"/>
    <cellStyle name="常规 11 2 2 4 2 2 8" xfId="6246"/>
    <cellStyle name="常规 11 2 2 4 2 2 9" xfId="6249"/>
    <cellStyle name="常规 11 2 2 4 2 20" xfId="6190"/>
    <cellStyle name="常规 11 2 2 4 2 3" xfId="6251"/>
    <cellStyle name="常规 11 2 2 4 2 3 2" xfId="6252"/>
    <cellStyle name="常规 11 2 2 4 2 3 2 2" xfId="6254"/>
    <cellStyle name="常规 11 2 2 4 2 3 2 2 2" xfId="4774"/>
    <cellStyle name="常规 11 2 2 4 2 3 2 2 2 2" xfId="631"/>
    <cellStyle name="常规 11 2 2 4 2 3 2 2 3" xfId="3173"/>
    <cellStyle name="常规 11 2 2 4 2 3 2 2 4" xfId="3182"/>
    <cellStyle name="常规 11 2 2 4 2 3 2 2 5" xfId="3188"/>
    <cellStyle name="常规 11 2 2 4 2 3 2 3" xfId="2372"/>
    <cellStyle name="常规 11 2 2 4 2 3 2 3 2" xfId="2376"/>
    <cellStyle name="常规 11 2 2 4 2 3 2 3 3" xfId="2384"/>
    <cellStyle name="常规 11 2 2 4 2 3 2 4" xfId="2391"/>
    <cellStyle name="常规 11 2 2 4 2 3 2 5" xfId="965"/>
    <cellStyle name="常规 11 2 2 4 2 3 2 6" xfId="2402"/>
    <cellStyle name="常规 11 2 2 4 2 3 3" xfId="4449"/>
    <cellStyle name="常规 11 2 2 4 2 3 3 2" xfId="6255"/>
    <cellStyle name="常规 11 2 2 4 2 3 3 2 2" xfId="4846"/>
    <cellStyle name="常规 11 2 2 4 2 3 3 3" xfId="2412"/>
    <cellStyle name="常规 11 2 2 4 2 3 3 4" xfId="2419"/>
    <cellStyle name="常规 11 2 2 4 2 3 3 5" xfId="1029"/>
    <cellStyle name="常规 11 2 2 4 2 3 4" xfId="6257"/>
    <cellStyle name="常规 11 2 2 4 2 3 4 2" xfId="5270"/>
    <cellStyle name="常规 11 2 2 4 2 3 4 3" xfId="2432"/>
    <cellStyle name="常规 11 2 2 4 2 3 5" xfId="6258"/>
    <cellStyle name="常规 11 2 2 4 2 3 6" xfId="6260"/>
    <cellStyle name="常规 11 2 2 4 2 3 7" xfId="6263"/>
    <cellStyle name="常规 11 2 2 4 2 4" xfId="4837"/>
    <cellStyle name="常规 11 2 2 4 2 4 2" xfId="6264"/>
    <cellStyle name="常规 11 2 2 4 2 4 2 2" xfId="6265"/>
    <cellStyle name="常规 11 2 2 4 2 4 2 2 2" xfId="2157"/>
    <cellStyle name="常规 11 2 2 4 2 4 2 2 3" xfId="2162"/>
    <cellStyle name="常规 11 2 2 4 2 4 2 3" xfId="2465"/>
    <cellStyle name="常规 11 2 2 4 2 4 2 3 2" xfId="2193"/>
    <cellStyle name="常规 11 2 2 4 2 4 2 4" xfId="2470"/>
    <cellStyle name="常规 11 2 2 4 2 4 2 5" xfId="2475"/>
    <cellStyle name="常规 11 2 2 4 2 4 3" xfId="6266"/>
    <cellStyle name="常规 11 2 2 4 2 4 3 2" xfId="6267"/>
    <cellStyle name="常规 11 2 2 4 2 4 3 2 2" xfId="2320"/>
    <cellStyle name="常规 11 2 2 4 2 4 3 3" xfId="2484"/>
    <cellStyle name="常规 11 2 2 4 2 4 3 4" xfId="2494"/>
    <cellStyle name="常规 11 2 2 4 2 4 3 5" xfId="2496"/>
    <cellStyle name="常规 11 2 2 4 2 4 4" xfId="4097"/>
    <cellStyle name="常规 11 2 2 4 2 4 4 2" xfId="4099"/>
    <cellStyle name="常规 11 2 2 4 2 4 4 3" xfId="2505"/>
    <cellStyle name="常规 11 2 2 4 2 4 5" xfId="4102"/>
    <cellStyle name="常规 11 2 2 4 2 4 6" xfId="4108"/>
    <cellStyle name="常规 11 2 2 4 2 4 7" xfId="919"/>
    <cellStyle name="常规 11 2 2 4 2 5" xfId="6268"/>
    <cellStyle name="常规 11 2 2 4 2 5 2" xfId="6269"/>
    <cellStyle name="常规 11 2 2 4 2 5 2 2" xfId="6272"/>
    <cellStyle name="常规 11 2 2 4 2 5 2 2 2" xfId="1687"/>
    <cellStyle name="常规 11 2 2 4 2 5 2 2 3" xfId="1696"/>
    <cellStyle name="常规 11 2 2 4 2 5 2 3" xfId="2534"/>
    <cellStyle name="常规 11 2 2 4 2 5 2 3 2" xfId="2538"/>
    <cellStyle name="常规 11 2 2 4 2 5 2 4" xfId="2547"/>
    <cellStyle name="常规 11 2 2 4 2 5 2 5" xfId="2550"/>
    <cellStyle name="常规 11 2 2 4 2 5 3" xfId="6273"/>
    <cellStyle name="常规 11 2 2 4 2 5 3 2" xfId="6277"/>
    <cellStyle name="常规 11 2 2 4 2 5 3 2 2" xfId="5016"/>
    <cellStyle name="常规 11 2 2 4 2 5 3 3" xfId="2560"/>
    <cellStyle name="常规 11 2 2 4 2 5 3 4" xfId="2565"/>
    <cellStyle name="常规 11 2 2 4 2 5 3 5" xfId="2567"/>
    <cellStyle name="常规 11 2 2 4 2 5 4" xfId="4118"/>
    <cellStyle name="常规 11 2 2 4 2 5 4 2" xfId="4128"/>
    <cellStyle name="常规 11 2 2 4 2 5 4 3" xfId="2574"/>
    <cellStyle name="常规 11 2 2 4 2 5 5" xfId="4133"/>
    <cellStyle name="常规 11 2 2 4 2 5 6" xfId="4139"/>
    <cellStyle name="常规 11 2 2 4 2 5 7" xfId="936"/>
    <cellStyle name="常规 11 2 2 4 2 6" xfId="6278"/>
    <cellStyle name="常规 11 2 2 4 2 6 2" xfId="6279"/>
    <cellStyle name="常规 11 2 2 4 2 6 2 2" xfId="6280"/>
    <cellStyle name="常规 11 2 2 4 2 6 2 2 2" xfId="6281"/>
    <cellStyle name="常规 11 2 2 4 2 6 2 3" xfId="2597"/>
    <cellStyle name="常规 11 2 2 4 2 6 2 4" xfId="359"/>
    <cellStyle name="常规 11 2 2 4 2 6 2 5" xfId="4754"/>
    <cellStyle name="常规 11 2 2 4 2 6 3" xfId="6282"/>
    <cellStyle name="常规 11 2 2 4 2 6 3 2" xfId="6283"/>
    <cellStyle name="常规 11 2 2 4 2 6 3 2 2" xfId="6284"/>
    <cellStyle name="常规 11 2 2 4 2 6 3 3" xfId="2603"/>
    <cellStyle name="常规 11 2 2 4 2 6 3 4" xfId="6286"/>
    <cellStyle name="常规 11 2 2 4 2 6 3 5" xfId="6287"/>
    <cellStyle name="常规 11 2 2 4 2 6 4" xfId="4150"/>
    <cellStyle name="常规 11 2 2 4 2 6 4 2" xfId="6084"/>
    <cellStyle name="常规 11 2 2 4 2 6 5" xfId="4154"/>
    <cellStyle name="常规 11 2 2 4 2 6 6" xfId="6289"/>
    <cellStyle name="常规 11 2 2 4 2 6 7" xfId="591"/>
    <cellStyle name="常规 11 2 2 4 2 7" xfId="6291"/>
    <cellStyle name="常规 11 2 2 4 2 7 2" xfId="6293"/>
    <cellStyle name="常规 11 2 2 4 2 7 2 2" xfId="6296"/>
    <cellStyle name="常规 11 2 2 4 2 7 2 2 2" xfId="6298"/>
    <cellStyle name="常规 11 2 2 4 2 7 2 3" xfId="2621"/>
    <cellStyle name="常规 11 2 2 4 2 7 2 4" xfId="2626"/>
    <cellStyle name="常规 11 2 2 4 2 7 2 5" xfId="6300"/>
    <cellStyle name="常规 11 2 2 4 2 7 3" xfId="6302"/>
    <cellStyle name="常规 11 2 2 4 2 7 3 2" xfId="5719"/>
    <cellStyle name="常规 11 2 2 4 2 7 3 2 2" xfId="6303"/>
    <cellStyle name="常规 11 2 2 4 2 7 3 3" xfId="2631"/>
    <cellStyle name="常规 11 2 2 4 2 7 3 4" xfId="6305"/>
    <cellStyle name="常规 11 2 2 4 2 7 3 5" xfId="6306"/>
    <cellStyle name="常规 11 2 2 4 2 7 4" xfId="6308"/>
    <cellStyle name="常规 11 2 2 4 2 7 4 2" xfId="5728"/>
    <cellStyle name="常规 11 2 2 4 2 7 5" xfId="6310"/>
    <cellStyle name="常规 11 2 2 4 2 7 6" xfId="6312"/>
    <cellStyle name="常规 11 2 2 4 2 7 7" xfId="1163"/>
    <cellStyle name="常规 11 2 2 4 2 8" xfId="6314"/>
    <cellStyle name="常规 11 2 2 4 2 8 2" xfId="6316"/>
    <cellStyle name="常规 11 2 2 4 2 8 2 2" xfId="389"/>
    <cellStyle name="常规 11 2 2 4 2 8 2 3" xfId="2645"/>
    <cellStyle name="常规 11 2 2 4 2 8 3" xfId="5148"/>
    <cellStyle name="常规 11 2 2 4 2 8 3 2" xfId="233"/>
    <cellStyle name="常规 11 2 2 4 2 8 4" xfId="5153"/>
    <cellStyle name="常规 11 2 2 4 2 8 5" xfId="5158"/>
    <cellStyle name="常规 11 2 2 4 2 9" xfId="6320"/>
    <cellStyle name="常规 11 2 2 4 2 9 2" xfId="5388"/>
    <cellStyle name="常规 11 2 2 4 2 9 2 2" xfId="638"/>
    <cellStyle name="常规 11 2 2 4 2 9 2 3" xfId="6322"/>
    <cellStyle name="常规 11 2 2 4 2 9 3" xfId="5168"/>
    <cellStyle name="常规 11 2 2 4 2 9 3 2" xfId="709"/>
    <cellStyle name="常规 11 2 2 4 2 9 4" xfId="5179"/>
    <cellStyle name="常规 11 2 2 4 2 9 5" xfId="5184"/>
    <cellStyle name="常规 11 2 2 4 20" xfId="6140"/>
    <cellStyle name="常规 11 2 2 4 21" xfId="6149"/>
    <cellStyle name="常规 11 2 2 4 22" xfId="6154"/>
    <cellStyle name="常规 11 2 2 4 23" xfId="6034"/>
    <cellStyle name="常规 11 2 2 4 24" xfId="6037"/>
    <cellStyle name="常规 11 2 2 4 25" xfId="6324"/>
    <cellStyle name="常规 11 2 2 4 3" xfId="6326"/>
    <cellStyle name="常规 11 2 2 4 3 10" xfId="138"/>
    <cellStyle name="常规 11 2 2 4 3 11" xfId="840"/>
    <cellStyle name="常规 11 2 2 4 3 2" xfId="6328"/>
    <cellStyle name="常规 11 2 2 4 3 2 2" xfId="4947"/>
    <cellStyle name="常规 11 2 2 4 3 2 2 2" xfId="6329"/>
    <cellStyle name="常规 11 2 2 4 3 2 2 2 2" xfId="6330"/>
    <cellStyle name="常规 11 2 2 4 3 2 2 2 2 2" xfId="5672"/>
    <cellStyle name="常规 11 2 2 4 3 2 2 2 3" xfId="6332"/>
    <cellStyle name="常规 11 2 2 4 3 2 2 2 4" xfId="6334"/>
    <cellStyle name="常规 11 2 2 4 3 2 2 2 5" xfId="6336"/>
    <cellStyle name="常规 11 2 2 4 3 2 2 3" xfId="2724"/>
    <cellStyle name="常规 11 2 2 4 3 2 2 3 2" xfId="2726"/>
    <cellStyle name="常规 11 2 2 4 3 2 2 3 2 2" xfId="4510"/>
    <cellStyle name="常规 11 2 2 4 3 2 2 3 3" xfId="4522"/>
    <cellStyle name="常规 11 2 2 4 3 2 2 3 4" xfId="4535"/>
    <cellStyle name="常规 11 2 2 4 3 2 2 3 5" xfId="4543"/>
    <cellStyle name="常规 11 2 2 4 3 2 2 4" xfId="2732"/>
    <cellStyle name="常规 11 2 2 4 3 2 2 4 2" xfId="6338"/>
    <cellStyle name="常规 11 2 2 4 3 2 2 5" xfId="2734"/>
    <cellStyle name="常规 11 2 2 4 3 2 2 6" xfId="2741"/>
    <cellStyle name="常规 11 2 2 4 3 2 2 7" xfId="5014"/>
    <cellStyle name="常规 11 2 2 4 3 2 3" xfId="6340"/>
    <cellStyle name="常规 11 2 2 4 3 2 3 2" xfId="5205"/>
    <cellStyle name="常规 11 2 2 4 3 2 3 2 2" xfId="5208"/>
    <cellStyle name="常规 11 2 2 4 3 2 3 2 2 2" xfId="5212"/>
    <cellStyle name="常规 11 2 2 4 3 2 3 2 3" xfId="5224"/>
    <cellStyle name="常规 11 2 2 4 3 2 3 2 4" xfId="5235"/>
    <cellStyle name="常规 11 2 2 4 3 2 3 3" xfId="2750"/>
    <cellStyle name="常规 11 2 2 4 3 2 3 3 2" xfId="2752"/>
    <cellStyle name="常规 11 2 2 4 3 2 3 4" xfId="2755"/>
    <cellStyle name="常规 11 2 2 4 3 2 3 5" xfId="2757"/>
    <cellStyle name="常规 11 2 2 4 3 2 3 6" xfId="2762"/>
    <cellStyle name="常规 11 2 2 4 3 2 4" xfId="6343"/>
    <cellStyle name="常规 11 2 2 4 3 2 4 2" xfId="5683"/>
    <cellStyle name="常规 11 2 2 4 3 2 4 2 2" xfId="266"/>
    <cellStyle name="常规 11 2 2 4 3 2 4 3" xfId="2768"/>
    <cellStyle name="常规 11 2 2 4 3 2 4 4" xfId="6345"/>
    <cellStyle name="常规 11 2 2 4 3 2 4 5" xfId="5026"/>
    <cellStyle name="常规 11 2 2 4 3 2 5" xfId="1783"/>
    <cellStyle name="常规 11 2 2 4 3 2 5 2" xfId="159"/>
    <cellStyle name="常规 11 2 2 4 3 2 6" xfId="6347"/>
    <cellStyle name="常规 11 2 2 4 3 2 7" xfId="6351"/>
    <cellStyle name="常规 11 2 2 4 3 2 8" xfId="3693"/>
    <cellStyle name="常规 11 2 2 4 3 3" xfId="6353"/>
    <cellStyle name="常规 11 2 2 4 3 3 2" xfId="4958"/>
    <cellStyle name="常规 11 2 2 4 3 3 2 2" xfId="4568"/>
    <cellStyle name="常规 11 2 2 4 3 3 2 2 2" xfId="4574"/>
    <cellStyle name="常规 11 2 2 4 3 3 2 2 3" xfId="4587"/>
    <cellStyle name="常规 11 2 2 4 3 3 2 3" xfId="2789"/>
    <cellStyle name="常规 11 2 2 4 3 3 2 3 2" xfId="2796"/>
    <cellStyle name="常规 11 2 2 4 3 3 2 4" xfId="45"/>
    <cellStyle name="常规 11 2 2 4 3 3 2 5" xfId="2806"/>
    <cellStyle name="常规 11 2 2 4 3 3 3" xfId="6355"/>
    <cellStyle name="常规 11 2 2 4 3 3 3 2" xfId="6318"/>
    <cellStyle name="常规 11 2 2 4 3 3 3 2 2" xfId="5386"/>
    <cellStyle name="常规 11 2 2 4 3 3 3 3" xfId="2823"/>
    <cellStyle name="常规 11 2 2 4 3 3 3 4" xfId="6356"/>
    <cellStyle name="常规 11 2 2 4 3 3 3 5" xfId="4345"/>
    <cellStyle name="常规 11 2 2 4 3 3 4" xfId="6357"/>
    <cellStyle name="常规 11 2 2 4 3 3 4 2" xfId="6361"/>
    <cellStyle name="常规 11 2 2 4 3 3 4 3" xfId="6363"/>
    <cellStyle name="常规 11 2 2 4 3 3 5" xfId="6364"/>
    <cellStyle name="常规 11 2 2 4 3 3 6" xfId="6366"/>
    <cellStyle name="常规 11 2 2 4 3 3 7" xfId="2674"/>
    <cellStyle name="常规 11 2 2 4 3 4" xfId="6367"/>
    <cellStyle name="常规 11 2 2 4 3 4 2" xfId="4971"/>
    <cellStyle name="常规 11 2 2 4 3 4 2 2" xfId="6368"/>
    <cellStyle name="常规 11 2 2 4 3 4 2 2 2" xfId="3390"/>
    <cellStyle name="常规 11 2 2 4 3 4 2 3" xfId="2846"/>
    <cellStyle name="常规 11 2 2 4 3 4 2 4" xfId="6369"/>
    <cellStyle name="常规 11 2 2 4 3 4 2 5" xfId="4356"/>
    <cellStyle name="常规 11 2 2 4 3 4 3" xfId="6371"/>
    <cellStyle name="常规 11 2 2 4 3 4 3 2" xfId="6374"/>
    <cellStyle name="常规 11 2 2 4 3 4 3 2 2" xfId="6376"/>
    <cellStyle name="常规 11 2 2 4 3 4 3 3" xfId="6378"/>
    <cellStyle name="常规 11 2 2 4 3 4 3 4" xfId="6379"/>
    <cellStyle name="常规 11 2 2 4 3 4 3 5" xfId="6380"/>
    <cellStyle name="常规 11 2 2 4 3 4 4" xfId="4175"/>
    <cellStyle name="常规 11 2 2 4 3 4 4 2" xfId="4177"/>
    <cellStyle name="常规 11 2 2 4 3 4 5" xfId="4180"/>
    <cellStyle name="常规 11 2 2 4 3 4 6" xfId="4183"/>
    <cellStyle name="常规 11 2 2 4 3 4 7" xfId="468"/>
    <cellStyle name="常规 11 2 2 4 3 5" xfId="6381"/>
    <cellStyle name="常规 11 2 2 4 3 5 2" xfId="6383"/>
    <cellStyle name="常规 11 2 2 4 3 5 2 2" xfId="2358"/>
    <cellStyle name="常规 11 2 2 4 3 5 2 2 2" xfId="6385"/>
    <cellStyle name="常规 11 2 2 4 3 5 2 3" xfId="6386"/>
    <cellStyle name="常规 11 2 2 4 3 5 2 4" xfId="6387"/>
    <cellStyle name="常规 11 2 2 4 3 5 3" xfId="6389"/>
    <cellStyle name="常规 11 2 2 4 3 5 3 2" xfId="2457"/>
    <cellStyle name="常规 11 2 2 4 3 5 4" xfId="4193"/>
    <cellStyle name="常规 11 2 2 4 3 5 5" xfId="4196"/>
    <cellStyle name="常规 11 2 2 4 3 5 6" xfId="4198"/>
    <cellStyle name="常规 11 2 2 4 3 6" xfId="1243"/>
    <cellStyle name="常规 11 2 2 4 3 6 2" xfId="6391"/>
    <cellStyle name="常规 11 2 2 4 3 6 2 2" xfId="2777"/>
    <cellStyle name="常规 11 2 2 4 3 6 3" xfId="6394"/>
    <cellStyle name="常规 11 2 2 4 3 6 4" xfId="4205"/>
    <cellStyle name="常规 11 2 2 4 3 6 5" xfId="6397"/>
    <cellStyle name="常规 11 2 2 4 3 7" xfId="6399"/>
    <cellStyle name="常规 11 2 2 4 3 7 2" xfId="6402"/>
    <cellStyle name="常规 11 2 2 4 3 7 3" xfId="6406"/>
    <cellStyle name="常规 11 2 2 4 3 7 4" xfId="6409"/>
    <cellStyle name="常规 11 2 2 4 3 7 5" xfId="6412"/>
    <cellStyle name="常规 11 2 2 4 3 8" xfId="6414"/>
    <cellStyle name="常规 11 2 2 4 3 9" xfId="6359"/>
    <cellStyle name="常规 11 2 2 4 4" xfId="6418"/>
    <cellStyle name="常规 11 2 2 4 4 2" xfId="6420"/>
    <cellStyle name="常规 11 2 2 4 4 2 2" xfId="6421"/>
    <cellStyle name="常规 11 2 2 4 4 2 2 2" xfId="6423"/>
    <cellStyle name="常规 11 2 2 4 4 2 2 2 2" xfId="6425"/>
    <cellStyle name="常规 11 2 2 4 4 2 2 2 3" xfId="6429"/>
    <cellStyle name="常规 11 2 2 4 4 2 2 3" xfId="2937"/>
    <cellStyle name="常规 11 2 2 4 4 2 2 3 2" xfId="2939"/>
    <cellStyle name="常规 11 2 2 4 4 2 2 4" xfId="2942"/>
    <cellStyle name="常规 11 2 2 4 4 2 2 5" xfId="2946"/>
    <cellStyle name="常规 11 2 2 4 4 2 3" xfId="6430"/>
    <cellStyle name="常规 11 2 2 4 4 2 3 2" xfId="6432"/>
    <cellStyle name="常规 11 2 2 4 4 2 3 2 2" xfId="3113"/>
    <cellStyle name="常规 11 2 2 4 4 2 3 3" xfId="2954"/>
    <cellStyle name="常规 11 2 2 4 4 2 3 4" xfId="2958"/>
    <cellStyle name="常规 11 2 2 4 4 2 3 5" xfId="2961"/>
    <cellStyle name="常规 11 2 2 4 4 2 4" xfId="6433"/>
    <cellStyle name="常规 11 2 2 4 4 2 4 2" xfId="6435"/>
    <cellStyle name="常规 11 2 2 4 4 2 4 3" xfId="2967"/>
    <cellStyle name="常规 11 2 2 4 4 2 5" xfId="6436"/>
    <cellStyle name="常规 11 2 2 4 4 2 6" xfId="6438"/>
    <cellStyle name="常规 11 2 2 4 4 2 7" xfId="6441"/>
    <cellStyle name="常规 11 2 2 4 4 3" xfId="6442"/>
    <cellStyle name="常规 11 2 2 4 4 3 2" xfId="6443"/>
    <cellStyle name="常规 11 2 2 4 4 3 2 2" xfId="6445"/>
    <cellStyle name="常规 11 2 2 4 4 3 2 2 2" xfId="5714"/>
    <cellStyle name="常规 11 2 2 4 4 3 2 3" xfId="2985"/>
    <cellStyle name="常规 11 2 2 4 4 3 2 4" xfId="2994"/>
    <cellStyle name="常规 11 2 2 4 4 3 2 5" xfId="2998"/>
    <cellStyle name="常规 11 2 2 4 4 3 3" xfId="6446"/>
    <cellStyle name="常规 11 2 2 4 4 3 3 2" xfId="6448"/>
    <cellStyle name="常规 11 2 2 4 4 3 3 2 2" xfId="217"/>
    <cellStyle name="常规 11 2 2 4 4 3 3 3" xfId="3006"/>
    <cellStyle name="常规 11 2 2 4 4 3 3 4" xfId="6449"/>
    <cellStyle name="常规 11 2 2 4 4 3 3 5" xfId="6450"/>
    <cellStyle name="常规 11 2 2 4 4 3 4" xfId="6451"/>
    <cellStyle name="常规 11 2 2 4 4 3 4 2" xfId="6453"/>
    <cellStyle name="常规 11 2 2 4 4 3 5" xfId="6454"/>
    <cellStyle name="常规 11 2 2 4 4 3 6" xfId="6455"/>
    <cellStyle name="常规 11 2 2 4 4 3 7" xfId="6456"/>
    <cellStyle name="常规 11 2 2 4 4 4" xfId="6457"/>
    <cellStyle name="常规 11 2 2 4 4 4 2" xfId="6458"/>
    <cellStyle name="常规 11 2 2 4 4 4 2 2" xfId="6460"/>
    <cellStyle name="常规 11 2 2 4 4 4 2 2 2" xfId="3024"/>
    <cellStyle name="常规 11 2 2 4 4 4 2 3" xfId="3034"/>
    <cellStyle name="常规 11 2 2 4 4 4 2 4" xfId="6462"/>
    <cellStyle name="常规 11 2 2 4 4 4 3" xfId="6463"/>
    <cellStyle name="常规 11 2 2 4 4 4 3 2" xfId="6465"/>
    <cellStyle name="常规 11 2 2 4 4 4 4" xfId="4220"/>
    <cellStyle name="常规 11 2 2 4 4 4 5" xfId="6466"/>
    <cellStyle name="常规 11 2 2 4 4 4 6" xfId="6468"/>
    <cellStyle name="常规 11 2 2 4 4 5" xfId="6469"/>
    <cellStyle name="常规 11 2 2 4 4 5 2" xfId="6472"/>
    <cellStyle name="常规 11 2 2 4 4 5 2 2" xfId="3477"/>
    <cellStyle name="常规 11 2 2 4 4 5 3" xfId="6475"/>
    <cellStyle name="常规 11 2 2 4 4 5 4" xfId="6478"/>
    <cellStyle name="常规 11 2 2 4 4 5 5" xfId="6480"/>
    <cellStyle name="常规 11 2 2 4 4 6" xfId="6481"/>
    <cellStyle name="常规 11 2 2 4 4 6 2" xfId="6482"/>
    <cellStyle name="常规 11 2 2 4 4 7" xfId="6484"/>
    <cellStyle name="常规 11 2 2 4 4 8" xfId="6486"/>
    <cellStyle name="常规 11 2 2 4 4 9" xfId="6488"/>
    <cellStyle name="常规 11 2 2 4 5" xfId="4876"/>
    <cellStyle name="常规 11 2 2 4 5 2" xfId="6489"/>
    <cellStyle name="常规 11 2 2 4 5 2 2" xfId="4696"/>
    <cellStyle name="常规 11 2 2 4 5 2 2 2" xfId="6491"/>
    <cellStyle name="常规 11 2 2 4 5 2 2 2 2" xfId="6492"/>
    <cellStyle name="常规 11 2 2 4 5 2 2 2 3" xfId="6494"/>
    <cellStyle name="常规 11 2 2 4 5 2 2 3" xfId="3081"/>
    <cellStyle name="常规 11 2 2 4 5 2 2 3 2" xfId="6496"/>
    <cellStyle name="常规 11 2 2 4 5 2 2 4" xfId="6498"/>
    <cellStyle name="常规 11 2 2 4 5 2 2 5" xfId="5062"/>
    <cellStyle name="常规 11 2 2 4 5 2 3" xfId="4699"/>
    <cellStyle name="常规 11 2 2 4 5 2 3 2" xfId="6500"/>
    <cellStyle name="常规 11 2 2 4 5 2 3 2 2" xfId="6501"/>
    <cellStyle name="常规 11 2 2 4 5 2 3 3" xfId="6503"/>
    <cellStyle name="常规 11 2 2 4 5 2 3 4" xfId="6504"/>
    <cellStyle name="常规 11 2 2 4 5 2 3 5" xfId="6507"/>
    <cellStyle name="常规 11 2 2 4 5 2 4" xfId="4702"/>
    <cellStyle name="常规 11 2 2 4 5 2 4 2" xfId="6509"/>
    <cellStyle name="常规 11 2 2 4 5 2 4 3" xfId="6511"/>
    <cellStyle name="常规 11 2 2 4 5 2 5" xfId="6512"/>
    <cellStyle name="常规 11 2 2 4 5 2 6" xfId="6514"/>
    <cellStyle name="常规 11 2 2 4 5 2 7" xfId="6515"/>
    <cellStyle name="常规 11 2 2 4 5 3" xfId="6516"/>
    <cellStyle name="常规 11 2 2 4 5 3 2" xfId="6517"/>
    <cellStyle name="常规 11 2 2 4 5 3 2 2" xfId="3359"/>
    <cellStyle name="常规 11 2 2 4 5 3 2 2 2" xfId="6518"/>
    <cellStyle name="常规 11 2 2 4 5 3 2 3" xfId="3362"/>
    <cellStyle name="常规 11 2 2 4 5 3 2 4" xfId="3367"/>
    <cellStyle name="常规 11 2 2 4 5 3 2 5" xfId="6519"/>
    <cellStyle name="常规 11 2 2 4 5 3 3" xfId="6520"/>
    <cellStyle name="常规 11 2 2 4 5 3 3 2" xfId="3375"/>
    <cellStyle name="常规 11 2 2 4 5 3 3 2 2" xfId="6522"/>
    <cellStyle name="常规 11 2 2 4 5 3 3 3" xfId="6523"/>
    <cellStyle name="常规 11 2 2 4 5 3 3 4" xfId="6524"/>
    <cellStyle name="常规 11 2 2 4 5 3 3 5" xfId="6527"/>
    <cellStyle name="常规 11 2 2 4 5 3 4" xfId="6528"/>
    <cellStyle name="常规 11 2 2 4 5 3 4 2" xfId="817"/>
    <cellStyle name="常规 11 2 2 4 5 3 5" xfId="6529"/>
    <cellStyle name="常规 11 2 2 4 5 3 6" xfId="6530"/>
    <cellStyle name="常规 11 2 2 4 5 3 7" xfId="6531"/>
    <cellStyle name="常规 11 2 2 4 5 4" xfId="6532"/>
    <cellStyle name="常规 11 2 2 4 5 4 2" xfId="6533"/>
    <cellStyle name="常规 11 2 2 4 5 4 2 2" xfId="534"/>
    <cellStyle name="常规 11 2 2 4 5 4 3" xfId="6534"/>
    <cellStyle name="常规 11 2 2 4 5 4 4" xfId="4229"/>
    <cellStyle name="常规 11 2 2 4 5 4 5" xfId="6535"/>
    <cellStyle name="常规 11 2 2 4 5 5" xfId="6536"/>
    <cellStyle name="常规 11 2 2 4 5 5 2" xfId="6537"/>
    <cellStyle name="常规 11 2 2 4 5 5 2 2" xfId="6539"/>
    <cellStyle name="常规 11 2 2 4 5 5 3" xfId="6540"/>
    <cellStyle name="常规 11 2 2 4 5 5 4" xfId="6541"/>
    <cellStyle name="常规 11 2 2 4 5 5 5" xfId="6542"/>
    <cellStyle name="常规 11 2 2 4 5 6" xfId="6543"/>
    <cellStyle name="常规 11 2 2 4 5 6 2" xfId="6545"/>
    <cellStyle name="常规 11 2 2 4 5 7" xfId="6547"/>
    <cellStyle name="常规 11 2 2 4 5 8" xfId="6549"/>
    <cellStyle name="常规 11 2 2 4 5 9" xfId="6552"/>
    <cellStyle name="常规 11 2 2 4 6" xfId="335"/>
    <cellStyle name="常规 11 2 2 4 6 2" xfId="6554"/>
    <cellStyle name="常规 11 2 2 4 6 2 2" xfId="6555"/>
    <cellStyle name="常规 11 2 2 4 6 2 2 2" xfId="6557"/>
    <cellStyle name="常规 11 2 2 4 6 2 2 3" xfId="3128"/>
    <cellStyle name="常规 11 2 2 4 6 2 3" xfId="6558"/>
    <cellStyle name="常规 11 2 2 4 6 2 3 2" xfId="6559"/>
    <cellStyle name="常规 11 2 2 4 6 2 4" xfId="6560"/>
    <cellStyle name="常规 11 2 2 4 6 2 5" xfId="6561"/>
    <cellStyle name="常规 11 2 2 4 6 3" xfId="6563"/>
    <cellStyle name="常规 11 2 2 4 6 3 2" xfId="147"/>
    <cellStyle name="常规 11 2 2 4 6 3 2 2" xfId="2144"/>
    <cellStyle name="常规 11 2 2 4 6 3 3" xfId="6564"/>
    <cellStyle name="常规 11 2 2 4 6 3 4" xfId="6565"/>
    <cellStyle name="常规 11 2 2 4 6 3 5" xfId="6566"/>
    <cellStyle name="常规 11 2 2 4 6 4" xfId="6567"/>
    <cellStyle name="常规 11 2 2 4 6 4 2" xfId="6568"/>
    <cellStyle name="常规 11 2 2 4 6 4 3" xfId="6569"/>
    <cellStyle name="常规 11 2 2 4 6 5" xfId="6572"/>
    <cellStyle name="常规 11 2 2 4 6 6" xfId="3653"/>
    <cellStyle name="常规 11 2 2 4 6 7" xfId="6575"/>
    <cellStyle name="常规 11 2 2 4 7" xfId="6576"/>
    <cellStyle name="常规 11 2 2 4 7 2" xfId="5751"/>
    <cellStyle name="常规 11 2 2 4 7 2 2" xfId="5755"/>
    <cellStyle name="常规 11 2 2 4 7 2 2 2" xfId="691"/>
    <cellStyle name="常规 11 2 2 4 7 2 2 3" xfId="700"/>
    <cellStyle name="常规 11 2 2 4 7 2 3" xfId="5758"/>
    <cellStyle name="常规 11 2 2 4 7 2 3 2" xfId="727"/>
    <cellStyle name="常规 11 2 2 4 7 2 4" xfId="5761"/>
    <cellStyle name="常规 11 2 2 4 7 2 5" xfId="5765"/>
    <cellStyle name="常规 11 2 2 4 7 3" xfId="5768"/>
    <cellStyle name="常规 11 2 2 4 7 3 2" xfId="5770"/>
    <cellStyle name="常规 11 2 2 4 7 3 2 2" xfId="329"/>
    <cellStyle name="常规 11 2 2 4 7 3 3" xfId="6578"/>
    <cellStyle name="常规 11 2 2 4 7 3 4" xfId="6579"/>
    <cellStyle name="常规 11 2 2 4 7 3 5" xfId="2070"/>
    <cellStyle name="常规 11 2 2 4 7 4" xfId="5774"/>
    <cellStyle name="常规 11 2 2 4 7 4 2" xfId="6580"/>
    <cellStyle name="常规 11 2 2 4 7 4 3" xfId="6581"/>
    <cellStyle name="常规 11 2 2 4 7 5" xfId="5779"/>
    <cellStyle name="常规 11 2 2 4 7 6" xfId="5783"/>
    <cellStyle name="常规 11 2 2 4 7 7" xfId="6584"/>
    <cellStyle name="常规 11 2 2 4 8" xfId="6585"/>
    <cellStyle name="常规 11 2 2 4 8 2" xfId="5803"/>
    <cellStyle name="常规 11 2 2 4 8 2 2" xfId="5805"/>
    <cellStyle name="常规 11 2 2 4 8 2 2 2" xfId="2721"/>
    <cellStyle name="常规 11 2 2 4 8 2 2 3" xfId="2782"/>
    <cellStyle name="常规 11 2 2 4 8 2 3" xfId="5703"/>
    <cellStyle name="常规 11 2 2 4 8 2 3 2" xfId="2933"/>
    <cellStyle name="常规 11 2 2 4 8 2 4" xfId="6586"/>
    <cellStyle name="常规 11 2 2 4 8 2 5" xfId="6587"/>
    <cellStyle name="常规 11 2 2 4 8 3" xfId="5808"/>
    <cellStyle name="常规 11 2 2 4 8 3 2" xfId="6588"/>
    <cellStyle name="常规 11 2 2 4 8 3 2 2" xfId="3586"/>
    <cellStyle name="常规 11 2 2 4 8 3 3" xfId="6589"/>
    <cellStyle name="常规 11 2 2 4 8 3 4" xfId="6590"/>
    <cellStyle name="常规 11 2 2 4 8 3 5" xfId="6591"/>
    <cellStyle name="常规 11 2 2 4 8 4" xfId="5811"/>
    <cellStyle name="常规 11 2 2 4 8 4 2" xfId="6592"/>
    <cellStyle name="常规 11 2 2 4 8 4 3" xfId="6594"/>
    <cellStyle name="常规 11 2 2 4 8 5" xfId="5814"/>
    <cellStyle name="常规 11 2 2 4 8 6" xfId="6595"/>
    <cellStyle name="常规 11 2 2 4 8 7" xfId="6598"/>
    <cellStyle name="常规 11 2 2 4 9" xfId="4026"/>
    <cellStyle name="常规 11 2 2 4 9 2" xfId="4029"/>
    <cellStyle name="常规 11 2 2 4 9 2 2" xfId="4034"/>
    <cellStyle name="常规 11 2 2 4 9 2 2 2" xfId="1295"/>
    <cellStyle name="常规 11 2 2 4 9 2 3" xfId="4412"/>
    <cellStyle name="常规 11 2 2 4 9 2 4" xfId="4416"/>
    <cellStyle name="常规 11 2 2 4 9 2 5" xfId="4419"/>
    <cellStyle name="常规 11 2 2 4 9 3" xfId="4041"/>
    <cellStyle name="常规 11 2 2 4 9 3 2" xfId="4421"/>
    <cellStyle name="常规 11 2 2 4 9 3 2 2" xfId="5510"/>
    <cellStyle name="常规 11 2 2 4 9 3 3" xfId="6599"/>
    <cellStyle name="常规 11 2 2 4 9 3 4" xfId="6600"/>
    <cellStyle name="常规 11 2 2 4 9 3 5" xfId="6601"/>
    <cellStyle name="常规 11 2 2 4 9 4" xfId="4049"/>
    <cellStyle name="常规 11 2 2 4 9 4 2" xfId="6602"/>
    <cellStyle name="常规 11 2 2 4 9 5" xfId="4425"/>
    <cellStyle name="常规 11 2 2 4 9 6" xfId="4430"/>
    <cellStyle name="常规 11 2 2 4 9 7" xfId="6603"/>
    <cellStyle name="常规 11 2 2 5" xfId="6605"/>
    <cellStyle name="常规 11 2 2 5 10" xfId="1755"/>
    <cellStyle name="常规 11 2 2 5 10 2" xfId="6075"/>
    <cellStyle name="常规 11 2 2 5 10 2 2" xfId="801"/>
    <cellStyle name="常规 11 2 2 5 10 2 3" xfId="1120"/>
    <cellStyle name="常规 11 2 2 5 10 3" xfId="6607"/>
    <cellStyle name="常规 11 2 2 5 10 3 2" xfId="832"/>
    <cellStyle name="常规 11 2 2 5 10 4" xfId="6608"/>
    <cellStyle name="常规 11 2 2 5 10 5" xfId="1065"/>
    <cellStyle name="常规 11 2 2 5 11" xfId="1758"/>
    <cellStyle name="常规 11 2 2 5 11 2" xfId="6609"/>
    <cellStyle name="常规 11 2 2 5 11 2 2" xfId="122"/>
    <cellStyle name="常规 11 2 2 5 11 3" xfId="6610"/>
    <cellStyle name="常规 11 2 2 5 11 3 2" xfId="551"/>
    <cellStyle name="常规 11 2 2 5 11 4" xfId="6611"/>
    <cellStyle name="常规 11 2 2 5 11 5" xfId="6612"/>
    <cellStyle name="常规 11 2 2 5 12" xfId="6077"/>
    <cellStyle name="常规 11 2 2 5 12 2" xfId="6613"/>
    <cellStyle name="常规 11 2 2 5 12 2 2" xfId="6615"/>
    <cellStyle name="常规 11 2 2 5 12 3" xfId="6616"/>
    <cellStyle name="常规 11 2 2 5 12 3 2" xfId="6618"/>
    <cellStyle name="常规 11 2 2 5 12 4" xfId="6619"/>
    <cellStyle name="常规 11 2 2 5 13" xfId="6079"/>
    <cellStyle name="常规 11 2 2 5 13 2" xfId="6620"/>
    <cellStyle name="常规 11 2 2 5 13 3" xfId="4652"/>
    <cellStyle name="常规 11 2 2 5 13 4" xfId="6621"/>
    <cellStyle name="常规 11 2 2 5 14" xfId="6622"/>
    <cellStyle name="常规 11 2 2 5 14 2" xfId="6623"/>
    <cellStyle name="常规 11 2 2 5 14 3" xfId="4659"/>
    <cellStyle name="常规 11 2 2 5 15" xfId="6624"/>
    <cellStyle name="常规 11 2 2 5 15 2" xfId="2905"/>
    <cellStyle name="常规 11 2 2 5 16" xfId="6626"/>
    <cellStyle name="常规 11 2 2 5 16 2" xfId="2950"/>
    <cellStyle name="常规 11 2 2 5 17" xfId="6628"/>
    <cellStyle name="常规 11 2 2 5 18" xfId="6631"/>
    <cellStyle name="常规 11 2 2 5 19" xfId="6633"/>
    <cellStyle name="常规 11 2 2 5 2" xfId="4732"/>
    <cellStyle name="常规 11 2 2 5 2 10" xfId="4161"/>
    <cellStyle name="常规 11 2 2 5 2 2" xfId="6634"/>
    <cellStyle name="常规 11 2 2 5 2 2 2" xfId="6020"/>
    <cellStyle name="常规 11 2 2 5 2 2 2 2" xfId="6636"/>
    <cellStyle name="常规 11 2 2 5 2 2 2 2 2" xfId="6638"/>
    <cellStyle name="常规 11 2 2 5 2 2 2 2 2 2" xfId="4868"/>
    <cellStyle name="常规 11 2 2 5 2 2 2 2 3" xfId="39"/>
    <cellStyle name="常规 11 2 2 5 2 2 2 2 4" xfId="6643"/>
    <cellStyle name="常规 11 2 2 5 2 2 2 2 5" xfId="6645"/>
    <cellStyle name="常规 11 2 2 5 2 2 2 3" xfId="3431"/>
    <cellStyle name="常规 11 2 2 5 2 2 2 3 2" xfId="2137"/>
    <cellStyle name="常规 11 2 2 5 2 2 2 3 3" xfId="2143"/>
    <cellStyle name="常规 11 2 2 5 2 2 2 4" xfId="3435"/>
    <cellStyle name="常规 11 2 2 5 2 2 2 5" xfId="3437"/>
    <cellStyle name="常规 11 2 2 5 2 2 2 6" xfId="3446"/>
    <cellStyle name="常规 11 2 2 5 2 2 3" xfId="6648"/>
    <cellStyle name="常规 11 2 2 5 2 2 3 2" xfId="6649"/>
    <cellStyle name="常规 11 2 2 5 2 2 3 2 2" xfId="6651"/>
    <cellStyle name="常规 11 2 2 5 2 2 3 3" xfId="3450"/>
    <cellStyle name="常规 11 2 2 5 2 2 3 4" xfId="3452"/>
    <cellStyle name="常规 11 2 2 5 2 2 3 5" xfId="3454"/>
    <cellStyle name="常规 11 2 2 5 2 2 4" xfId="6655"/>
    <cellStyle name="常规 11 2 2 5 2 2 4 2" xfId="6656"/>
    <cellStyle name="常规 11 2 2 5 2 2 4 3" xfId="3464"/>
    <cellStyle name="常规 11 2 2 5 2 2 5" xfId="6657"/>
    <cellStyle name="常规 11 2 2 5 2 2 6" xfId="5258"/>
    <cellStyle name="常规 11 2 2 5 2 2 7" xfId="6662"/>
    <cellStyle name="常规 11 2 2 5 2 3" xfId="6663"/>
    <cellStyle name="常规 11 2 2 5 2 3 2" xfId="6665"/>
    <cellStyle name="常规 11 2 2 5 2 3 2 2" xfId="15"/>
    <cellStyle name="常规 11 2 2 5 2 3 2 2 2" xfId="788"/>
    <cellStyle name="常规 11 2 2 5 2 3 2 3" xfId="3484"/>
    <cellStyle name="常规 11 2 2 5 2 3 2 4" xfId="3488"/>
    <cellStyle name="常规 11 2 2 5 2 3 2 5" xfId="3492"/>
    <cellStyle name="常规 11 2 2 5 2 3 3" xfId="6666"/>
    <cellStyle name="常规 11 2 2 5 2 3 3 2" xfId="6667"/>
    <cellStyle name="常规 11 2 2 5 2 3 3 2 2" xfId="876"/>
    <cellStyle name="常规 11 2 2 5 2 3 3 3" xfId="3499"/>
    <cellStyle name="常规 11 2 2 5 2 3 3 4" xfId="6668"/>
    <cellStyle name="常规 11 2 2 5 2 3 3 5" xfId="6028"/>
    <cellStyle name="常规 11 2 2 5 2 3 4" xfId="6669"/>
    <cellStyle name="常规 11 2 2 5 2 3 4 2" xfId="6670"/>
    <cellStyle name="常规 11 2 2 5 2 3 5" xfId="6671"/>
    <cellStyle name="常规 11 2 2 5 2 3 6" xfId="5266"/>
    <cellStyle name="常规 11 2 2 5 2 3 7" xfId="3275"/>
    <cellStyle name="常规 11 2 2 5 2 4" xfId="6673"/>
    <cellStyle name="常规 11 2 2 5 2 4 2" xfId="3313"/>
    <cellStyle name="常规 11 2 2 5 2 4 2 2" xfId="3348"/>
    <cellStyle name="常规 11 2 2 5 2 4 2 2 2" xfId="3180"/>
    <cellStyle name="常规 11 2 2 5 2 4 2 3" xfId="3520"/>
    <cellStyle name="常规 11 2 2 5 2 4 2 4" xfId="3613"/>
    <cellStyle name="常规 11 2 2 5 2 4 3" xfId="3832"/>
    <cellStyle name="常规 11 2 2 5 2 4 3 2" xfId="3835"/>
    <cellStyle name="常规 11 2 2 5 2 4 4" xfId="1548"/>
    <cellStyle name="常规 11 2 2 5 2 4 5" xfId="4091"/>
    <cellStyle name="常规 11 2 2 5 2 4 6" xfId="4249"/>
    <cellStyle name="常规 11 2 2 5 2 5" xfId="6675"/>
    <cellStyle name="常规 11 2 2 5 2 5 2" xfId="5250"/>
    <cellStyle name="常规 11 2 2 5 2 5 2 2" xfId="5322"/>
    <cellStyle name="常规 11 2 2 5 2 5 3" xfId="5690"/>
    <cellStyle name="常规 11 2 2 5 2 5 4" xfId="1565"/>
    <cellStyle name="常规 11 2 2 5 2 5 5" xfId="4867"/>
    <cellStyle name="常规 11 2 2 5 2 6" xfId="85"/>
    <cellStyle name="常规 11 2 2 5 2 6 2" xfId="6325"/>
    <cellStyle name="常规 11 2 2 5 2 6 3" xfId="6416"/>
    <cellStyle name="常规 11 2 2 5 2 6 4" xfId="4875"/>
    <cellStyle name="常规 11 2 2 5 2 6 5" xfId="334"/>
    <cellStyle name="常规 11 2 2 5 2 7" xfId="6678"/>
    <cellStyle name="常规 11 2 2 5 2 8" xfId="6680"/>
    <cellStyle name="常规 11 2 2 5 2 9" xfId="6373"/>
    <cellStyle name="常规 11 2 2 5 20" xfId="6625"/>
    <cellStyle name="常规 11 2 2 5 21" xfId="6627"/>
    <cellStyle name="常规 11 2 2 5 22" xfId="6629"/>
    <cellStyle name="常规 11 2 2 5 3" xfId="4734"/>
    <cellStyle name="常规 11 2 2 5 3 2" xfId="6681"/>
    <cellStyle name="常规 11 2 2 5 3 2 2" xfId="6684"/>
    <cellStyle name="常规 11 2 2 5 3 2 2 2" xfId="6686"/>
    <cellStyle name="常规 11 2 2 5 3 2 2 2 2" xfId="928"/>
    <cellStyle name="常规 11 2 2 5 3 2 2 3" xfId="3591"/>
    <cellStyle name="常规 11 2 2 5 3 2 2 4" xfId="5293"/>
    <cellStyle name="常规 11 2 2 5 3 2 2 5" xfId="5297"/>
    <cellStyle name="常规 11 2 2 5 3 2 3" xfId="6688"/>
    <cellStyle name="常规 11 2 2 5 3 2 3 2" xfId="3855"/>
    <cellStyle name="常规 11 2 2 5 3 2 3 3" xfId="3859"/>
    <cellStyle name="常规 11 2 2 5 3 2 4" xfId="6690"/>
    <cellStyle name="常规 11 2 2 5 3 2 5" xfId="6691"/>
    <cellStyle name="常规 11 2 2 5 3 2 6" xfId="5277"/>
    <cellStyle name="常规 11 2 2 5 3 3" xfId="6692"/>
    <cellStyle name="常规 11 2 2 5 3 3 2" xfId="6695"/>
    <cellStyle name="常规 11 2 2 5 3 3 2 2" xfId="1949"/>
    <cellStyle name="常规 11 2 2 5 3 3 3" xfId="6697"/>
    <cellStyle name="常规 11 2 2 5 3 3 4" xfId="6698"/>
    <cellStyle name="常规 11 2 2 5 3 3 5" xfId="2119"/>
    <cellStyle name="常规 11 2 2 5 3 4" xfId="6700"/>
    <cellStyle name="常规 11 2 2 5 3 4 2" xfId="6701"/>
    <cellStyle name="常规 11 2 2 5 3 4 3" xfId="6702"/>
    <cellStyle name="常规 11 2 2 5 3 5" xfId="6704"/>
    <cellStyle name="常规 11 2 2 5 3 6" xfId="1250"/>
    <cellStyle name="常规 11 2 2 5 3 7" xfId="6706"/>
    <cellStyle name="常规 11 2 2 5 4" xfId="4737"/>
    <cellStyle name="常规 11 2 2 5 4 2" xfId="6708"/>
    <cellStyle name="常规 11 2 2 5 4 2 2" xfId="6710"/>
    <cellStyle name="常规 11 2 2 5 4 2 2 2" xfId="6571"/>
    <cellStyle name="常规 11 2 2 5 4 2 2 3" xfId="3650"/>
    <cellStyle name="常规 11 2 2 5 4 2 3" xfId="6711"/>
    <cellStyle name="常规 11 2 2 5 4 2 3 2" xfId="5778"/>
    <cellStyle name="常规 11 2 2 5 4 2 4" xfId="6712"/>
    <cellStyle name="常规 11 2 2 5 4 2 5" xfId="6713"/>
    <cellStyle name="常规 11 2 2 5 4 3" xfId="6714"/>
    <cellStyle name="常规 11 2 2 5 4 3 2" xfId="6716"/>
    <cellStyle name="常规 11 2 2 5 4 3 2 2" xfId="6719"/>
    <cellStyle name="常规 11 2 2 5 4 3 3" xfId="6720"/>
    <cellStyle name="常规 11 2 2 5 4 3 4" xfId="6721"/>
    <cellStyle name="常规 11 2 2 5 4 3 5" xfId="2150"/>
    <cellStyle name="常规 11 2 2 5 4 4" xfId="6722"/>
    <cellStyle name="常规 11 2 2 5 4 4 2" xfId="6723"/>
    <cellStyle name="常规 11 2 2 5 4 4 3" xfId="6724"/>
    <cellStyle name="常规 11 2 2 5 4 5" xfId="6725"/>
    <cellStyle name="常规 11 2 2 5 4 6" xfId="6726"/>
    <cellStyle name="常规 11 2 2 5 4 7" xfId="6728"/>
    <cellStyle name="常规 11 2 2 5 5" xfId="6729"/>
    <cellStyle name="常规 11 2 2 5 5 2" xfId="6730"/>
    <cellStyle name="常规 11 2 2 5 5 2 2" xfId="6096"/>
    <cellStyle name="常规 11 2 2 5 5 2 2 2" xfId="6732"/>
    <cellStyle name="常规 11 2 2 5 5 2 2 3" xfId="3704"/>
    <cellStyle name="常规 11 2 2 5 5 2 3" xfId="6099"/>
    <cellStyle name="常规 11 2 2 5 5 2 3 2" xfId="6440"/>
    <cellStyle name="常规 11 2 2 5 5 2 4" xfId="2677"/>
    <cellStyle name="常规 11 2 2 5 5 2 5" xfId="1035"/>
    <cellStyle name="常规 11 2 2 5 5 3" xfId="6733"/>
    <cellStyle name="常规 11 2 2 5 5 3 2" xfId="6112"/>
    <cellStyle name="常规 11 2 2 5 5 3 2 2" xfId="6734"/>
    <cellStyle name="常规 11 2 2 5 5 3 3" xfId="6114"/>
    <cellStyle name="常规 11 2 2 5 5 3 4" xfId="4996"/>
    <cellStyle name="常规 11 2 2 5 5 3 5" xfId="382"/>
    <cellStyle name="常规 11 2 2 5 5 4" xfId="6735"/>
    <cellStyle name="常规 11 2 2 5 5 4 2" xfId="6123"/>
    <cellStyle name="常规 11 2 2 5 5 4 3" xfId="6125"/>
    <cellStyle name="常规 11 2 2 5 5 5" xfId="6736"/>
    <cellStyle name="常规 11 2 2 5 5 6" xfId="6737"/>
    <cellStyle name="常规 11 2 2 5 5 7" xfId="6739"/>
    <cellStyle name="常规 11 2 2 5 6" xfId="6740"/>
    <cellStyle name="常规 11 2 2 5 6 2" xfId="6742"/>
    <cellStyle name="常规 11 2 2 5 6 2 2" xfId="6743"/>
    <cellStyle name="常规 11 2 2 5 6 2 2 2" xfId="6746"/>
    <cellStyle name="常规 11 2 2 5 6 2 3" xfId="6747"/>
    <cellStyle name="常规 11 2 2 5 6 2 4" xfId="6748"/>
    <cellStyle name="常规 11 2 2 5 6 2 5" xfId="6749"/>
    <cellStyle name="常规 11 2 2 5 6 3" xfId="6750"/>
    <cellStyle name="常规 11 2 2 5 6 3 2" xfId="6751"/>
    <cellStyle name="常规 11 2 2 5 6 3 2 2" xfId="613"/>
    <cellStyle name="常规 11 2 2 5 6 3 3" xfId="6752"/>
    <cellStyle name="常规 11 2 2 5 6 3 4" xfId="5002"/>
    <cellStyle name="常规 11 2 2 5 6 3 5" xfId="6753"/>
    <cellStyle name="常规 11 2 2 5 6 4" xfId="6754"/>
    <cellStyle name="常规 11 2 2 5 6 4 2" xfId="6756"/>
    <cellStyle name="常规 11 2 2 5 6 5" xfId="6717"/>
    <cellStyle name="常规 11 2 2 5 6 6" xfId="6759"/>
    <cellStyle name="常规 11 2 2 5 6 7" xfId="6761"/>
    <cellStyle name="常规 11 2 2 5 7" xfId="6763"/>
    <cellStyle name="常规 11 2 2 5 7 2" xfId="5860"/>
    <cellStyle name="常规 11 2 2 5 7 2 2" xfId="5863"/>
    <cellStyle name="常规 11 2 2 5 7 2 2 2" xfId="6764"/>
    <cellStyle name="常规 11 2 2 5 7 2 3" xfId="372"/>
    <cellStyle name="常规 11 2 2 5 7 2 4" xfId="376"/>
    <cellStyle name="常规 11 2 2 5 7 2 5" xfId="6765"/>
    <cellStyle name="常规 11 2 2 5 7 3" xfId="5866"/>
    <cellStyle name="常规 11 2 2 5 7 3 2" xfId="6766"/>
    <cellStyle name="常规 11 2 2 5 7 3 2 2" xfId="4544"/>
    <cellStyle name="常规 11 2 2 5 7 3 3" xfId="6767"/>
    <cellStyle name="常规 11 2 2 5 7 3 4" xfId="6768"/>
    <cellStyle name="常规 11 2 2 5 7 3 5" xfId="6769"/>
    <cellStyle name="常规 11 2 2 5 7 4" xfId="5869"/>
    <cellStyle name="常规 11 2 2 5 7 4 2" xfId="6771"/>
    <cellStyle name="常规 11 2 2 5 7 5" xfId="5873"/>
    <cellStyle name="常规 11 2 2 5 7 6" xfId="6772"/>
    <cellStyle name="常规 11 2 2 5 7 7" xfId="6775"/>
    <cellStyle name="常规 11 2 2 5 8" xfId="6777"/>
    <cellStyle name="常规 11 2 2 5 8 2" xfId="5883"/>
    <cellStyle name="常规 11 2 2 5 8 2 2" xfId="5332"/>
    <cellStyle name="常规 11 2 2 5 8 2 3" xfId="437"/>
    <cellStyle name="常规 11 2 2 5 8 3" xfId="5885"/>
    <cellStyle name="常规 11 2 2 5 8 3 2" xfId="5341"/>
    <cellStyle name="常规 11 2 2 5 8 4" xfId="5891"/>
    <cellStyle name="常规 11 2 2 5 8 5" xfId="5894"/>
    <cellStyle name="常规 11 2 2 5 9" xfId="4063"/>
    <cellStyle name="常规 11 2 2 5 9 2" xfId="4068"/>
    <cellStyle name="常规 11 2 2 5 9 2 2" xfId="6778"/>
    <cellStyle name="常规 11 2 2 5 9 2 3" xfId="6779"/>
    <cellStyle name="常规 11 2 2 5 9 3" xfId="5908"/>
    <cellStyle name="常规 11 2 2 5 9 3 2" xfId="6780"/>
    <cellStyle name="常规 11 2 2 5 9 4" xfId="5911"/>
    <cellStyle name="常规 11 2 2 5 9 5" xfId="6781"/>
    <cellStyle name="常规 11 2 2 6" xfId="6783"/>
    <cellStyle name="常规 11 2 2 6 10" xfId="498"/>
    <cellStyle name="常规 11 2 2 6 10 2" xfId="991"/>
    <cellStyle name="常规 11 2 2 6 11" xfId="1002"/>
    <cellStyle name="常规 11 2 2 6 12" xfId="1006"/>
    <cellStyle name="常规 11 2 2 6 2" xfId="6784"/>
    <cellStyle name="常规 11 2 2 6 2 2" xfId="6785"/>
    <cellStyle name="常规 11 2 2 6 2 2 2" xfId="6787"/>
    <cellStyle name="常规 11 2 2 6 2 2 2 2" xfId="1428"/>
    <cellStyle name="常规 11 2 2 6 2 2 2 2 2" xfId="6789"/>
    <cellStyle name="常规 11 2 2 6 2 2 2 3" xfId="1431"/>
    <cellStyle name="常规 11 2 2 6 2 2 2 4" xfId="3089"/>
    <cellStyle name="常规 11 2 2 6 2 2 2 5" xfId="3839"/>
    <cellStyle name="常规 11 2 2 6 2 2 3" xfId="6792"/>
    <cellStyle name="常规 11 2 2 6 2 2 3 2" xfId="6794"/>
    <cellStyle name="常规 11 2 2 6 2 2 3 2 2" xfId="72"/>
    <cellStyle name="常规 11 2 2 6 2 2 3 3" xfId="3844"/>
    <cellStyle name="常规 11 2 2 6 2 2 3 4" xfId="6796"/>
    <cellStyle name="常规 11 2 2 6 2 2 3 5" xfId="6798"/>
    <cellStyle name="常规 11 2 2 6 2 2 4" xfId="859"/>
    <cellStyle name="常规 11 2 2 6 2 2 4 2" xfId="6799"/>
    <cellStyle name="常规 11 2 2 6 2 2 5" xfId="6802"/>
    <cellStyle name="常规 11 2 2 6 2 2 6" xfId="6805"/>
    <cellStyle name="常规 11 2 2 6 2 2 7" xfId="273"/>
    <cellStyle name="常规 11 2 2 6 2 3" xfId="6806"/>
    <cellStyle name="常规 11 2 2 6 2 3 2" xfId="6808"/>
    <cellStyle name="常规 11 2 2 6 2 3 2 2" xfId="6809"/>
    <cellStyle name="常规 11 2 2 6 2 3 2 2 2" xfId="6641"/>
    <cellStyle name="常规 11 2 2 6 2 3 2 3" xfId="3134"/>
    <cellStyle name="常规 11 2 2 6 2 3 2 4" xfId="2659"/>
    <cellStyle name="常规 11 2 2 6 2 3 3" xfId="6811"/>
    <cellStyle name="常规 11 2 2 6 2 3 3 2" xfId="6813"/>
    <cellStyle name="常规 11 2 2 6 2 3 4" xfId="6815"/>
    <cellStyle name="常规 11 2 2 6 2 3 5" xfId="6817"/>
    <cellStyle name="常规 11 2 2 6 2 3 6" xfId="6820"/>
    <cellStyle name="常规 11 2 2 6 2 4" xfId="2366"/>
    <cellStyle name="常规 11 2 2 6 2 4 2" xfId="2373"/>
    <cellStyle name="常规 11 2 2 6 2 4 2 2" xfId="2377"/>
    <cellStyle name="常规 11 2 2 6 2 4 3" xfId="2392"/>
    <cellStyle name="常规 11 2 2 6 2 4 4" xfId="966"/>
    <cellStyle name="常规 11 2 2 6 2 4 5" xfId="2403"/>
    <cellStyle name="常规 11 2 2 6 2 5" xfId="2408"/>
    <cellStyle name="常规 11 2 2 6 2 5 2" xfId="2413"/>
    <cellStyle name="常规 11 2 2 6 2 6" xfId="2427"/>
    <cellStyle name="常规 11 2 2 6 2 7" xfId="2444"/>
    <cellStyle name="常规 11 2 2 6 2 8" xfId="2451"/>
    <cellStyle name="常规 11 2 2 6 3" xfId="6821"/>
    <cellStyle name="常规 11 2 2 6 3 2" xfId="2109"/>
    <cellStyle name="常规 11 2 2 6 3 2 2" xfId="6822"/>
    <cellStyle name="常规 11 2 2 6 3 2 2 2" xfId="6824"/>
    <cellStyle name="常规 11 2 2 6 3 2 2 3" xfId="3713"/>
    <cellStyle name="常规 11 2 2 6 3 2 3" xfId="6826"/>
    <cellStyle name="常规 11 2 2 6 3 2 3 2" xfId="6830"/>
    <cellStyle name="常规 11 2 2 6 3 2 4" xfId="1089"/>
    <cellStyle name="常规 11 2 2 6 3 2 5" xfId="1888"/>
    <cellStyle name="常规 11 2 2 6 3 3" xfId="2111"/>
    <cellStyle name="常规 11 2 2 6 3 3 2" xfId="6831"/>
    <cellStyle name="常规 11 2 2 6 3 3 2 2" xfId="253"/>
    <cellStyle name="常规 11 2 2 6 3 3 3" xfId="6833"/>
    <cellStyle name="常规 11 2 2 6 3 3 4" xfId="6834"/>
    <cellStyle name="常规 11 2 2 6 3 3 5" xfId="1897"/>
    <cellStyle name="常规 11 2 2 6 3 4" xfId="2460"/>
    <cellStyle name="常规 11 2 2 6 3 4 2" xfId="2466"/>
    <cellStyle name="常规 11 2 2 6 3 4 3" xfId="2471"/>
    <cellStyle name="常规 11 2 2 6 3 5" xfId="2481"/>
    <cellStyle name="常规 11 2 2 6 3 6" xfId="2499"/>
    <cellStyle name="常规 11 2 2 6 3 7" xfId="2510"/>
    <cellStyle name="常规 11 2 2 6 4" xfId="5665"/>
    <cellStyle name="常规 11 2 2 6 4 2" xfId="6835"/>
    <cellStyle name="常规 11 2 2 6 4 2 2" xfId="6836"/>
    <cellStyle name="常规 11 2 2 6 4 2 2 2" xfId="6839"/>
    <cellStyle name="常规 11 2 2 6 4 2 3" xfId="6841"/>
    <cellStyle name="常规 11 2 2 6 4 2 4" xfId="6842"/>
    <cellStyle name="常规 11 2 2 6 4 2 5" xfId="6843"/>
    <cellStyle name="常规 11 2 2 6 4 3" xfId="6844"/>
    <cellStyle name="常规 11 2 2 6 4 3 2" xfId="6849"/>
    <cellStyle name="常规 11 2 2 6 4 3 2 2" xfId="6850"/>
    <cellStyle name="常规 11 2 2 6 4 3 3" xfId="6854"/>
    <cellStyle name="常规 11 2 2 6 4 3 4" xfId="6855"/>
    <cellStyle name="常规 11 2 2 6 4 3 5" xfId="2182"/>
    <cellStyle name="常规 11 2 2 6 4 4" xfId="2527"/>
    <cellStyle name="常规 11 2 2 6 4 4 2" xfId="2535"/>
    <cellStyle name="常规 11 2 2 6 4 5" xfId="2553"/>
    <cellStyle name="常规 11 2 2 6 4 6" xfId="2570"/>
    <cellStyle name="常规 11 2 2 6 4 7" xfId="2578"/>
    <cellStyle name="常规 11 2 2 6 5" xfId="5668"/>
    <cellStyle name="常规 11 2 2 6 5 2" xfId="6856"/>
    <cellStyle name="常规 11 2 2 6 5 2 2" xfId="6857"/>
    <cellStyle name="常规 11 2 2 6 5 2 2 2" xfId="6859"/>
    <cellStyle name="常规 11 2 2 6 5 2 3" xfId="6860"/>
    <cellStyle name="常规 11 2 2 6 5 2 4" xfId="6337"/>
    <cellStyle name="常规 11 2 2 6 5 2 5" xfId="6861"/>
    <cellStyle name="常规 11 2 2 6 5 3" xfId="6862"/>
    <cellStyle name="常规 11 2 2 6 5 3 2" xfId="6866"/>
    <cellStyle name="常规 11 2 2 6 5 3 3" xfId="4742"/>
    <cellStyle name="常规 11 2 2 6 5 4" xfId="2594"/>
    <cellStyle name="常规 11 2 2 6 5 5" xfId="2600"/>
    <cellStyle name="常规 11 2 2 6 5 6" xfId="2605"/>
    <cellStyle name="常规 11 2 2 6 6" xfId="6868"/>
    <cellStyle name="常规 11 2 2 6 6 2" xfId="6870"/>
    <cellStyle name="常规 11 2 2 6 6 2 2" xfId="6871"/>
    <cellStyle name="常规 11 2 2 6 6 2 3" xfId="6872"/>
    <cellStyle name="常规 11 2 2 6 6 3" xfId="6874"/>
    <cellStyle name="常规 11 2 2 6 6 4" xfId="2616"/>
    <cellStyle name="常规 11 2 2 6 6 5" xfId="2628"/>
    <cellStyle name="常规 11 2 2 6 7" xfId="6877"/>
    <cellStyle name="常规 11 2 2 6 7 2" xfId="5955"/>
    <cellStyle name="常规 11 2 2 6 7 2 2" xfId="5957"/>
    <cellStyle name="常规 11 2 2 6 7 2 3" xfId="619"/>
    <cellStyle name="常规 11 2 2 6 7 3" xfId="5962"/>
    <cellStyle name="常规 11 2 2 6 7 4" xfId="2641"/>
    <cellStyle name="常规 11 2 2 6 7 5" xfId="2647"/>
    <cellStyle name="常规 11 2 2 6 8" xfId="6879"/>
    <cellStyle name="常规 11 2 2 6 8 2" xfId="5979"/>
    <cellStyle name="常规 11 2 2 6 8 3" xfId="5981"/>
    <cellStyle name="常规 11 2 2 6 8 4" xfId="5984"/>
    <cellStyle name="常规 11 2 2 6 8 5" xfId="4907"/>
    <cellStyle name="常规 11 2 2 6 9" xfId="4076"/>
    <cellStyle name="常规 11 2 2 6 9 2" xfId="5992"/>
    <cellStyle name="常规 11 2 2 7" xfId="6882"/>
    <cellStyle name="常规 11 2 2 7 10" xfId="6883"/>
    <cellStyle name="常规 11 2 2 7 2" xfId="3444"/>
    <cellStyle name="常规 11 2 2 7 2 2" xfId="1174"/>
    <cellStyle name="常规 11 2 2 7 2 2 2" xfId="6885"/>
    <cellStyle name="常规 11 2 2 7 2 2 2 2" xfId="6888"/>
    <cellStyle name="常规 11 2 2 7 2 2 2 3" xfId="3975"/>
    <cellStyle name="常规 11 2 2 7 2 2 3" xfId="6890"/>
    <cellStyle name="常规 11 2 2 7 2 2 3 2" xfId="6894"/>
    <cellStyle name="常规 11 2 2 7 2 2 4" xfId="6895"/>
    <cellStyle name="常规 11 2 2 7 2 2 5" xfId="3956"/>
    <cellStyle name="常规 11 2 2 7 2 3" xfId="65"/>
    <cellStyle name="常规 11 2 2 7 2 3 2" xfId="6896"/>
    <cellStyle name="常规 11 2 2 7 2 3 2 2" xfId="6898"/>
    <cellStyle name="常规 11 2 2 7 2 3 3" xfId="6899"/>
    <cellStyle name="常规 11 2 2 7 2 3 4" xfId="6900"/>
    <cellStyle name="常规 11 2 2 7 2 3 5" xfId="4365"/>
    <cellStyle name="常规 11 2 2 7 2 4" xfId="1343"/>
    <cellStyle name="常规 11 2 2 7 2 4 2" xfId="2790"/>
    <cellStyle name="常规 11 2 2 7 2 4 3" xfId="46"/>
    <cellStyle name="常规 11 2 2 7 2 5" xfId="2817"/>
    <cellStyle name="常规 11 2 2 7 2 6" xfId="2827"/>
    <cellStyle name="常规 11 2 2 7 2 7" xfId="2834"/>
    <cellStyle name="常规 11 2 2 7 3" xfId="6377"/>
    <cellStyle name="常规 11 2 2 7 3 2" xfId="1360"/>
    <cellStyle name="常规 11 2 2 7 3 2 2" xfId="6901"/>
    <cellStyle name="常规 11 2 2 7 3 2 2 2" xfId="6904"/>
    <cellStyle name="常规 11 2 2 7 3 2 3" xfId="6905"/>
    <cellStyle name="常规 11 2 2 7 3 2 4" xfId="6891"/>
    <cellStyle name="常规 11 2 2 7 3 2 5" xfId="6906"/>
    <cellStyle name="常规 11 2 2 7 3 3" xfId="6908"/>
    <cellStyle name="常规 11 2 2 7 3 3 2" xfId="6909"/>
    <cellStyle name="常规 11 2 2 7 3 3 2 2" xfId="6912"/>
    <cellStyle name="常规 11 2 2 7 3 3 3" xfId="6913"/>
    <cellStyle name="常规 11 2 2 7 3 3 4" xfId="6914"/>
    <cellStyle name="常规 11 2 2 7 3 3 5" xfId="2222"/>
    <cellStyle name="常规 11 2 2 7 3 4" xfId="2842"/>
    <cellStyle name="常规 11 2 2 7 3 4 2" xfId="2847"/>
    <cellStyle name="常规 11 2 2 7 3 5" xfId="2850"/>
    <cellStyle name="常规 11 2 2 7 3 6" xfId="2853"/>
    <cellStyle name="常规 11 2 2 7 3 7" xfId="2856"/>
    <cellStyle name="常规 11 2 2 7 4" xfId="5676"/>
    <cellStyle name="常规 11 2 2 7 4 2" xfId="6915"/>
    <cellStyle name="常规 11 2 2 7 4 2 2" xfId="6917"/>
    <cellStyle name="常规 11 2 2 7 4 2 2 2" xfId="6194"/>
    <cellStyle name="常规 11 2 2 7 4 2 3" xfId="6919"/>
    <cellStyle name="常规 11 2 2 7 4 2 4" xfId="6921"/>
    <cellStyle name="常规 11 2 2 7 4 2 5" xfId="6922"/>
    <cellStyle name="常规 11 2 2 7 4 3" xfId="6923"/>
    <cellStyle name="常规 11 2 2 7 4 3 2" xfId="2281"/>
    <cellStyle name="常规 11 2 2 7 4 3 3" xfId="2287"/>
    <cellStyle name="常规 11 2 2 7 4 4" xfId="2863"/>
    <cellStyle name="常规 11 2 2 7 4 5" xfId="2866"/>
    <cellStyle name="常规 11 2 2 7 4 6" xfId="2869"/>
    <cellStyle name="常规 11 2 2 7 5" xfId="6925"/>
    <cellStyle name="常规 11 2 2 7 5 2" xfId="5351"/>
    <cellStyle name="常规 11 2 2 7 5 2 2" xfId="5355"/>
    <cellStyle name="常规 11 2 2 7 5 2 3" xfId="5360"/>
    <cellStyle name="常规 11 2 2 7 5 3" xfId="5363"/>
    <cellStyle name="常规 11 2 2 7 5 4" xfId="5366"/>
    <cellStyle name="常规 11 2 2 7 5 5" xfId="5374"/>
    <cellStyle name="常规 11 2 2 7 6" xfId="6928"/>
    <cellStyle name="常规 11 2 2 7 6 2" xfId="5400"/>
    <cellStyle name="常规 11 2 2 7 6 2 2" xfId="5405"/>
    <cellStyle name="常规 11 2 2 7 6 2 3" xfId="6929"/>
    <cellStyle name="常规 11 2 2 7 6 3" xfId="5407"/>
    <cellStyle name="常规 11 2 2 7 6 4" xfId="5410"/>
    <cellStyle name="常规 11 2 2 7 6 5" xfId="5413"/>
    <cellStyle name="常规 11 2 2 7 7" xfId="6931"/>
    <cellStyle name="常规 11 2 2 7 7 2" xfId="5425"/>
    <cellStyle name="常规 11 2 2 7 7 3" xfId="5430"/>
    <cellStyle name="常规 11 2 2 7 8" xfId="6934"/>
    <cellStyle name="常规 11 2 2 7 8 2" xfId="5447"/>
    <cellStyle name="常规 11 2 2 7 9" xfId="6937"/>
    <cellStyle name="常规 11 2 2 8" xfId="6939"/>
    <cellStyle name="常规 11 2 2 8 2" xfId="3458"/>
    <cellStyle name="常规 11 2 2 8 2 2" xfId="1382"/>
    <cellStyle name="常规 11 2 2 8 2 2 2" xfId="6941"/>
    <cellStyle name="常规 11 2 2 8 2 2 2 2" xfId="6947"/>
    <cellStyle name="常规 11 2 2 8 2 2 2 3" xfId="4126"/>
    <cellStyle name="常规 11 2 2 8 2 2 3" xfId="6950"/>
    <cellStyle name="常规 11 2 2 8 2 2 3 2" xfId="6954"/>
    <cellStyle name="常规 11 2 2 8 2 2 4" xfId="6956"/>
    <cellStyle name="常规 11 2 2 8 2 2 5" xfId="6047"/>
    <cellStyle name="常规 11 2 2 8 2 3" xfId="1385"/>
    <cellStyle name="常规 11 2 2 8 2 3 2" xfId="6958"/>
    <cellStyle name="常规 11 2 2 8 2 3 2 2" xfId="6064"/>
    <cellStyle name="常规 11 2 2 8 2 3 3" xfId="6960"/>
    <cellStyle name="常规 11 2 2 8 2 3 4" xfId="6963"/>
    <cellStyle name="常规 11 2 2 8 2 3 5" xfId="6052"/>
    <cellStyle name="常规 11 2 2 8 2 4" xfId="1388"/>
    <cellStyle name="常规 11 2 2 8 2 4 2" xfId="2986"/>
    <cellStyle name="常规 11 2 2 8 2 4 3" xfId="2995"/>
    <cellStyle name="常规 11 2 2 8 2 5" xfId="3001"/>
    <cellStyle name="常规 11 2 2 8 2 6" xfId="3009"/>
    <cellStyle name="常规 11 2 2 8 2 7" xfId="3017"/>
    <cellStyle name="常规 11 2 2 8 3" xfId="6965"/>
    <cellStyle name="常规 11 2 2 8 3 2" xfId="6966"/>
    <cellStyle name="常规 11 2 2 8 3 2 2" xfId="6968"/>
    <cellStyle name="常规 11 2 2 8 3 2 2 2" xfId="2518"/>
    <cellStyle name="常规 11 2 2 8 3 2 3" xfId="6970"/>
    <cellStyle name="常规 11 2 2 8 3 2 4" xfId="6972"/>
    <cellStyle name="常规 11 2 2 8 3 2 5" xfId="6973"/>
    <cellStyle name="常规 11 2 2 8 3 3" xfId="18"/>
    <cellStyle name="常规 11 2 2 8 3 3 2" xfId="6975"/>
    <cellStyle name="常规 11 2 2 8 3 3 2 2" xfId="6976"/>
    <cellStyle name="常规 11 2 2 8 3 3 3" xfId="6978"/>
    <cellStyle name="常规 11 2 2 8 3 3 4" xfId="6980"/>
    <cellStyle name="常规 11 2 2 8 3 3 5" xfId="6981"/>
    <cellStyle name="常规 11 2 2 8 3 4" xfId="3029"/>
    <cellStyle name="常规 11 2 2 8 3 4 2" xfId="3035"/>
    <cellStyle name="常规 11 2 2 8 3 5" xfId="3039"/>
    <cellStyle name="常规 11 2 2 8 3 6" xfId="3043"/>
    <cellStyle name="常规 11 2 2 8 3 7" xfId="3050"/>
    <cellStyle name="常规 11 2 2 8 4" xfId="6983"/>
    <cellStyle name="常规 11 2 2 8 4 2" xfId="5245"/>
    <cellStyle name="常规 11 2 2 8 4 2 2" xfId="6986"/>
    <cellStyle name="常规 11 2 2 8 4 3" xfId="5247"/>
    <cellStyle name="常规 11 2 2 8 4 4" xfId="3056"/>
    <cellStyle name="常规 11 2 2 8 4 5" xfId="6987"/>
    <cellStyle name="常规 11 2 2 8 5" xfId="6989"/>
    <cellStyle name="常规 11 2 2 8 5 2" xfId="5501"/>
    <cellStyle name="常规 11 2 2 8 5 2 2" xfId="6991"/>
    <cellStyle name="常规 11 2 2 8 5 3" xfId="5504"/>
    <cellStyle name="常规 11 2 2 8 5 4" xfId="5507"/>
    <cellStyle name="常规 11 2 2 8 5 5" xfId="6994"/>
    <cellStyle name="常规 11 2 2 8 6" xfId="6996"/>
    <cellStyle name="常规 11 2 2 8 6 2" xfId="5517"/>
    <cellStyle name="常规 11 2 2 8 7" xfId="6998"/>
    <cellStyle name="常规 11 2 2 8 8" xfId="7000"/>
    <cellStyle name="常规 11 2 2 8 9" xfId="7001"/>
    <cellStyle name="常规 11 2 2 9" xfId="7003"/>
    <cellStyle name="常规 11 2 2 9 2" xfId="7005"/>
    <cellStyle name="常规 11 2 2 9 2 2" xfId="1426"/>
    <cellStyle name="常规 11 2 2 9 2 2 2" xfId="7007"/>
    <cellStyle name="常规 11 2 2 9 2 2 3" xfId="7010"/>
    <cellStyle name="常规 11 2 2 9 2 3" xfId="1429"/>
    <cellStyle name="常规 11 2 2 9 2 3 2" xfId="6790"/>
    <cellStyle name="常规 11 2 2 9 2 4" xfId="1432"/>
    <cellStyle name="常规 11 2 2 9 2 5" xfId="3090"/>
    <cellStyle name="常规 11 2 2 9 3" xfId="7012"/>
    <cellStyle name="常规 11 2 2 9 3 2" xfId="7013"/>
    <cellStyle name="常规 11 2 2 9 3 2 2" xfId="7015"/>
    <cellStyle name="常规 11 2 2 9 3 3" xfId="6795"/>
    <cellStyle name="常规 11 2 2 9 3 4" xfId="3845"/>
    <cellStyle name="常规 11 2 2 9 3 5" xfId="6797"/>
    <cellStyle name="常规 11 2 2 9 4" xfId="7016"/>
    <cellStyle name="常规 11 2 2 9 4 2" xfId="7017"/>
    <cellStyle name="常规 11 2 2 9 4 3" xfId="6800"/>
    <cellStyle name="常规 11 2 2 9 5" xfId="7018"/>
    <cellStyle name="常规 11 2 2 9 6" xfId="7020"/>
    <cellStyle name="常规 11 2 2 9 7" xfId="5900"/>
    <cellStyle name="常规 11 2 20" xfId="252"/>
    <cellStyle name="常规 11 2 20 2" xfId="314"/>
    <cellStyle name="常规 11 2 20 3" xfId="597"/>
    <cellStyle name="常规 11 2 20 4" xfId="607"/>
    <cellStyle name="常规 11 2 21" xfId="285"/>
    <cellStyle name="常规 11 2 21 2" xfId="624"/>
    <cellStyle name="常规 11 2 21 3" xfId="1010"/>
    <cellStyle name="常规 11 2 21 4" xfId="1013"/>
    <cellStyle name="常规 11 2 22" xfId="294"/>
    <cellStyle name="常规 11 2 22 2" xfId="1046"/>
    <cellStyle name="常规 11 2 22 3" xfId="1277"/>
    <cellStyle name="常规 11 2 23" xfId="1294"/>
    <cellStyle name="常规 11 2 23 2" xfId="1076"/>
    <cellStyle name="常规 11 2 24" xfId="1327"/>
    <cellStyle name="常规 11 2 24 2" xfId="948"/>
    <cellStyle name="常规 11 2 25" xfId="4281"/>
    <cellStyle name="常规 11 2 25 2" xfId="1096"/>
    <cellStyle name="常规 11 2 26" xfId="4300"/>
    <cellStyle name="常规 11 2 27" xfId="4317"/>
    <cellStyle name="常规 11 2 28" xfId="4324"/>
    <cellStyle name="常规 11 2 29" xfId="4332"/>
    <cellStyle name="常规 11 2 3" xfId="7024"/>
    <cellStyle name="常规 11 2 3 10" xfId="324"/>
    <cellStyle name="常规 11 2 3 10 2" xfId="1127"/>
    <cellStyle name="常规 11 2 3 10 2 2" xfId="7027"/>
    <cellStyle name="常规 11 2 3 10 2 2 2" xfId="4829"/>
    <cellStyle name="常规 11 2 3 10 2 3" xfId="7029"/>
    <cellStyle name="常规 11 2 3 10 2 4" xfId="7031"/>
    <cellStyle name="常规 11 2 3 10 2 5" xfId="1613"/>
    <cellStyle name="常规 11 2 3 10 3" xfId="7035"/>
    <cellStyle name="常规 11 2 3 10 3 2" xfId="7038"/>
    <cellStyle name="常规 11 2 3 10 3 2 2" xfId="1145"/>
    <cellStyle name="常规 11 2 3 10 3 3" xfId="7040"/>
    <cellStyle name="常规 11 2 3 10 3 4" xfId="5935"/>
    <cellStyle name="常规 11 2 3 10 3 5" xfId="4895"/>
    <cellStyle name="常规 11 2 3 10 4" xfId="7043"/>
    <cellStyle name="常规 11 2 3 10 4 2" xfId="7045"/>
    <cellStyle name="常规 11 2 3 10 5" xfId="6209"/>
    <cellStyle name="常规 11 2 3 10 6" xfId="866"/>
    <cellStyle name="常规 11 2 3 10 7" xfId="874"/>
    <cellStyle name="常规 11 2 3 11" xfId="830"/>
    <cellStyle name="常规 11 2 3 11 2" xfId="7048"/>
    <cellStyle name="常规 11 2 3 11 2 2" xfId="7051"/>
    <cellStyle name="常规 11 2 3 11 2 2 2" xfId="5373"/>
    <cellStyle name="常规 11 2 3 11 2 3" xfId="7054"/>
    <cellStyle name="常规 11 2 3 11 2 4" xfId="7057"/>
    <cellStyle name="常规 11 2 3 11 2 5" xfId="4916"/>
    <cellStyle name="常规 11 2 3 11 3" xfId="7061"/>
    <cellStyle name="常规 11 2 3 11 3 2" xfId="7063"/>
    <cellStyle name="常规 11 2 3 11 3 2 2" xfId="6993"/>
    <cellStyle name="常规 11 2 3 11 3 3" xfId="7067"/>
    <cellStyle name="常规 11 2 3 11 3 4" xfId="5948"/>
    <cellStyle name="常规 11 2 3 11 3 5" xfId="4930"/>
    <cellStyle name="常规 11 2 3 11 4" xfId="7069"/>
    <cellStyle name="常规 11 2 3 11 4 2" xfId="7071"/>
    <cellStyle name="常规 11 2 3 11 5" xfId="2331"/>
    <cellStyle name="常规 11 2 3 11 6" xfId="886"/>
    <cellStyle name="常规 11 2 3 11 7" xfId="899"/>
    <cellStyle name="常规 11 2 3 12" xfId="671"/>
    <cellStyle name="常规 11 2 3 12 2" xfId="7073"/>
    <cellStyle name="常规 11 2 3 12 2 2" xfId="6131"/>
    <cellStyle name="常规 11 2 3 12 2 3" xfId="6135"/>
    <cellStyle name="常规 11 2 3 12 3" xfId="7075"/>
    <cellStyle name="常规 11 2 3 12 3 2" xfId="6144"/>
    <cellStyle name="常规 11 2 3 12 4" xfId="7077"/>
    <cellStyle name="常规 11 2 3 12 5" xfId="6214"/>
    <cellStyle name="常规 11 2 3 13" xfId="309"/>
    <cellStyle name="常规 11 2 3 13 2" xfId="7079"/>
    <cellStyle name="常规 11 2 3 13 2 2" xfId="6427"/>
    <cellStyle name="常规 11 2 3 13 2 3" xfId="7082"/>
    <cellStyle name="常规 11 2 3 13 3" xfId="7084"/>
    <cellStyle name="常规 11 2 3 13 3 2" xfId="7086"/>
    <cellStyle name="常规 11 2 3 13 4" xfId="7088"/>
    <cellStyle name="常规 11 2 3 13 5" xfId="4978"/>
    <cellStyle name="常规 11 2 3 14" xfId="90"/>
    <cellStyle name="常规 11 2 3 14 2" xfId="5088"/>
    <cellStyle name="常规 11 2 3 14 2 2" xfId="5096"/>
    <cellStyle name="常规 11 2 3 14 2 3" xfId="5103"/>
    <cellStyle name="常规 11 2 3 14 3" xfId="5109"/>
    <cellStyle name="常规 11 2 3 14 3 2" xfId="5115"/>
    <cellStyle name="常规 11 2 3 14 4" xfId="5120"/>
    <cellStyle name="常规 11 2 3 14 5" xfId="5127"/>
    <cellStyle name="常规 11 2 3 15" xfId="96"/>
    <cellStyle name="常规 11 2 3 15 2" xfId="4588"/>
    <cellStyle name="常规 11 2 3 15 2 2" xfId="4598"/>
    <cellStyle name="常规 11 2 3 15 3" xfId="4604"/>
    <cellStyle name="常规 11 2 3 15 3 2" xfId="2207"/>
    <cellStyle name="常规 11 2 3 15 4" xfId="4614"/>
    <cellStyle name="常规 11 2 3 15 5" xfId="5133"/>
    <cellStyle name="常规 11 2 3 16" xfId="106"/>
    <cellStyle name="常规 11 2 3 16 2" xfId="4627"/>
    <cellStyle name="常规 11 2 3 16 2 2" xfId="4636"/>
    <cellStyle name="常规 11 2 3 16 3" xfId="4641"/>
    <cellStyle name="常规 11 2 3 16 3 2" xfId="2703"/>
    <cellStyle name="常规 11 2 3 16 4" xfId="4647"/>
    <cellStyle name="常规 11 2 3 17" xfId="81"/>
    <cellStyle name="常规 11 2 3 17 2" xfId="4655"/>
    <cellStyle name="常规 11 2 3 17 3" xfId="4661"/>
    <cellStyle name="常规 11 2 3 17 4" xfId="4664"/>
    <cellStyle name="常规 11 2 3 18" xfId="5139"/>
    <cellStyle name="常规 11 2 3 18 2" xfId="4674"/>
    <cellStyle name="常规 11 2 3 18 3" xfId="4678"/>
    <cellStyle name="常规 11 2 3 19" xfId="1413"/>
    <cellStyle name="常规 11 2 3 19 2" xfId="683"/>
    <cellStyle name="常规 11 2 3 2" xfId="7092"/>
    <cellStyle name="常规 11 2 3 2 10" xfId="7095"/>
    <cellStyle name="常规 11 2 3 2 10 2" xfId="7103"/>
    <cellStyle name="常规 11 2 3 2 10 2 2" xfId="7107"/>
    <cellStyle name="常规 11 2 3 2 10 2 3" xfId="7109"/>
    <cellStyle name="常规 11 2 3 2 10 3" xfId="7117"/>
    <cellStyle name="常规 11 2 3 2 10 3 2" xfId="7120"/>
    <cellStyle name="常规 11 2 3 2 10 4" xfId="6003"/>
    <cellStyle name="常规 11 2 3 2 10 5" xfId="6012"/>
    <cellStyle name="常规 11 2 3 2 11" xfId="7125"/>
    <cellStyle name="常规 11 2 3 2 11 2" xfId="7129"/>
    <cellStyle name="常规 11 2 3 2 11 2 2" xfId="2921"/>
    <cellStyle name="常规 11 2 3 2 11 2 3" xfId="3321"/>
    <cellStyle name="常规 11 2 3 2 11 3" xfId="7131"/>
    <cellStyle name="常规 11 2 3 2 11 3 2" xfId="7132"/>
    <cellStyle name="常规 11 2 3 2 11 4" xfId="6024"/>
    <cellStyle name="常规 11 2 3 2 11 5" xfId="7133"/>
    <cellStyle name="常规 11 2 3 2 12" xfId="7100"/>
    <cellStyle name="常规 11 2 3 2 12 2" xfId="7105"/>
    <cellStyle name="常规 11 2 3 2 12 2 2" xfId="7134"/>
    <cellStyle name="常规 11 2 3 2 12 3" xfId="7108"/>
    <cellStyle name="常规 11 2 3 2 12 3 2" xfId="7135"/>
    <cellStyle name="常规 11 2 3 2 12 4" xfId="7136"/>
    <cellStyle name="常规 11 2 3 2 12 5" xfId="4744"/>
    <cellStyle name="常规 11 2 3 2 13" xfId="7114"/>
    <cellStyle name="常规 11 2 3 2 13 2" xfId="7119"/>
    <cellStyle name="常规 11 2 3 2 13 2 2" xfId="7138"/>
    <cellStyle name="常规 11 2 3 2 13 3" xfId="7140"/>
    <cellStyle name="常规 11 2 3 2 13 3 2" xfId="7142"/>
    <cellStyle name="常规 11 2 3 2 13 4" xfId="7143"/>
    <cellStyle name="常规 11 2 3 2 14" xfId="6000"/>
    <cellStyle name="常规 11 2 3 2 14 2" xfId="6006"/>
    <cellStyle name="常规 11 2 3 2 14 3" xfId="740"/>
    <cellStyle name="常规 11 2 3 2 14 4" xfId="1116"/>
    <cellStyle name="常规 11 2 3 2 15" xfId="6010"/>
    <cellStyle name="常规 11 2 3 2 15 2" xfId="4727"/>
    <cellStyle name="常规 11 2 3 2 15 3" xfId="1204"/>
    <cellStyle name="常规 11 2 3 2 15 4" xfId="4730"/>
    <cellStyle name="常规 11 2 3 2 16" xfId="6015"/>
    <cellStyle name="常规 11 2 3 2 16 2" xfId="7144"/>
    <cellStyle name="常规 11 2 3 2 17" xfId="6018"/>
    <cellStyle name="常规 11 2 3 2 18" xfId="6647"/>
    <cellStyle name="常规 11 2 3 2 19" xfId="6653"/>
    <cellStyle name="常规 11 2 3 2 2" xfId="7147"/>
    <cellStyle name="常规 11 2 3 2 2 10" xfId="2426"/>
    <cellStyle name="常规 11 2 3 2 2 10 2" xfId="2431"/>
    <cellStyle name="常规 11 2 3 2 2 10 2 2" xfId="4873"/>
    <cellStyle name="常规 11 2 3 2 2 10 3" xfId="2438"/>
    <cellStyle name="常规 11 2 3 2 2 10 3 2" xfId="6577"/>
    <cellStyle name="常规 11 2 3 2 2 10 4" xfId="7150"/>
    <cellStyle name="常规 11 2 3 2 2 11" xfId="2442"/>
    <cellStyle name="常规 11 2 3 2 2 11 2" xfId="204"/>
    <cellStyle name="常规 11 2 3 2 2 11 3" xfId="224"/>
    <cellStyle name="常规 11 2 3 2 2 11 4" xfId="243"/>
    <cellStyle name="常规 11 2 3 2 2 12" xfId="2449"/>
    <cellStyle name="常规 11 2 3 2 2 12 2" xfId="7152"/>
    <cellStyle name="常规 11 2 3 2 2 12 3" xfId="7153"/>
    <cellStyle name="常规 11 2 3 2 2 12 4" xfId="983"/>
    <cellStyle name="常规 11 2 3 2 2 13" xfId="2456"/>
    <cellStyle name="常规 11 2 3 2 2 13 2" xfId="7154"/>
    <cellStyle name="常规 11 2 3 2 2 14" xfId="7156"/>
    <cellStyle name="常规 11 2 3 2 2 15" xfId="7158"/>
    <cellStyle name="常规 11 2 3 2 2 16" xfId="7159"/>
    <cellStyle name="常规 11 2 3 2 2 17" xfId="7160"/>
    <cellStyle name="常规 11 2 3 2 2 18" xfId="7161"/>
    <cellStyle name="常规 11 2 3 2 2 19" xfId="7162"/>
    <cellStyle name="常规 11 2 3 2 2 2" xfId="6174"/>
    <cellStyle name="常规 11 2 3 2 2 2 10" xfId="7163"/>
    <cellStyle name="常规 11 2 3 2 2 2 2" xfId="5065"/>
    <cellStyle name="常规 11 2 3 2 2 2 2 2" xfId="6506"/>
    <cellStyle name="常规 11 2 3 2 2 2 2 2 2" xfId="4111"/>
    <cellStyle name="常规 11 2 3 2 2 2 2 2 2 2" xfId="4116"/>
    <cellStyle name="常规 11 2 3 2 2 2 2 2 2 2 2" xfId="4123"/>
    <cellStyle name="常规 11 2 3 2 2 2 2 2 2 3" xfId="4130"/>
    <cellStyle name="常规 11 2 3 2 2 2 2 2 2 4" xfId="4136"/>
    <cellStyle name="常规 11 2 3 2 2 2 2 2 2 5" xfId="934"/>
    <cellStyle name="常规 11 2 3 2 2 2 2 2 3" xfId="4142"/>
    <cellStyle name="常规 11 2 3 2 2 2 2 2 3 2" xfId="4148"/>
    <cellStyle name="常规 11 2 3 2 2 2 2 2 3 3" xfId="4152"/>
    <cellStyle name="常规 11 2 3 2 2 2 2 2 4" xfId="4156"/>
    <cellStyle name="常规 11 2 3 2 2 2 2 2 5" xfId="4160"/>
    <cellStyle name="常规 11 2 3 2 2 2 2 2 6" xfId="4165"/>
    <cellStyle name="常规 11 2 3 2 2 2 2 3" xfId="7165"/>
    <cellStyle name="常规 11 2 3 2 2 2 2 3 2" xfId="4186"/>
    <cellStyle name="常规 11 2 3 2 2 2 2 3 2 2" xfId="4190"/>
    <cellStyle name="常规 11 2 3 2 2 2 2 3 3" xfId="4199"/>
    <cellStyle name="常规 11 2 3 2 2 2 2 3 4" xfId="4206"/>
    <cellStyle name="常规 11 2 3 2 2 2 2 3 5" xfId="4208"/>
    <cellStyle name="常规 11 2 3 2 2 2 2 4" xfId="7168"/>
    <cellStyle name="常规 11 2 3 2 2 2 2 4 2" xfId="4222"/>
    <cellStyle name="常规 11 2 3 2 2 2 2 4 3" xfId="3916"/>
    <cellStyle name="常规 11 2 3 2 2 2 2 5" xfId="7171"/>
    <cellStyle name="常规 11 2 3 2 2 2 2 6" xfId="6848"/>
    <cellStyle name="常规 11 2 3 2 2 2 2 7" xfId="6853"/>
    <cellStyle name="常规 11 2 3 2 2 2 3" xfId="5069"/>
    <cellStyle name="常规 11 2 3 2 2 2 3 2" xfId="7173"/>
    <cellStyle name="常规 11 2 3 2 2 2 3 2 2" xfId="1555"/>
    <cellStyle name="常规 11 2 3 2 2 2 3 2 2 2" xfId="1563"/>
    <cellStyle name="常规 11 2 3 2 2 2 3 2 3" xfId="1568"/>
    <cellStyle name="常规 11 2 3 2 2 2 3 2 4" xfId="1577"/>
    <cellStyle name="常规 11 2 3 2 2 2 3 2 5" xfId="4878"/>
    <cellStyle name="常规 11 2 3 2 2 2 3 3" xfId="7176"/>
    <cellStyle name="常规 11 2 3 2 2 2 3 3 2" xfId="1604"/>
    <cellStyle name="常规 11 2 3 2 2 2 3 3 2 2" xfId="1614"/>
    <cellStyle name="常规 11 2 3 2 2 2 3 3 3" xfId="1619"/>
    <cellStyle name="常规 11 2 3 2 2 2 3 3 4" xfId="4253"/>
    <cellStyle name="常规 11 2 3 2 2 2 3 3 5" xfId="4901"/>
    <cellStyle name="常规 11 2 3 2 2 2 3 4" xfId="7181"/>
    <cellStyle name="常规 11 2 3 2 2 2 3 4 2" xfId="1647"/>
    <cellStyle name="常规 11 2 3 2 2 2 3 5" xfId="6271"/>
    <cellStyle name="常规 11 2 3 2 2 2 3 6" xfId="2533"/>
    <cellStyle name="常规 11 2 3 2 2 2 3 7" xfId="2545"/>
    <cellStyle name="常规 11 2 3 2 2 2 4" xfId="5072"/>
    <cellStyle name="常规 11 2 3 2 2 2 4 2" xfId="7185"/>
    <cellStyle name="常规 11 2 3 2 2 2 4 2 2" xfId="1016"/>
    <cellStyle name="常规 11 2 3 2 2 2 4 2 2 2" xfId="1025"/>
    <cellStyle name="常规 11 2 3 2 2 2 4 2 3" xfId="1050"/>
    <cellStyle name="常规 11 2 3 2 2 2 4 2 4" xfId="4276"/>
    <cellStyle name="常规 11 2 3 2 2 2 4 3" xfId="7188"/>
    <cellStyle name="常规 11 2 3 2 2 2 4 3 2" xfId="4285"/>
    <cellStyle name="常规 11 2 3 2 2 2 4 4" xfId="7192"/>
    <cellStyle name="常规 11 2 3 2 2 2 4 5" xfId="6276"/>
    <cellStyle name="常规 11 2 3 2 2 2 4 6" xfId="2559"/>
    <cellStyle name="常规 11 2 3 2 2 2 5" xfId="1234"/>
    <cellStyle name="常规 11 2 3 2 2 2 5 2" xfId="7194"/>
    <cellStyle name="常规 11 2 3 2 2 2 5 2 2" xfId="3949"/>
    <cellStyle name="常规 11 2 3 2 2 2 5 3" xfId="7196"/>
    <cellStyle name="常规 11 2 3 2 2 2 5 4" xfId="6944"/>
    <cellStyle name="常规 11 2 3 2 2 2 5 5" xfId="4120"/>
    <cellStyle name="常规 11 2 3 2 2 2 6" xfId="7199"/>
    <cellStyle name="常规 11 2 3 2 2 2 6 2" xfId="6164"/>
    <cellStyle name="常规 11 2 3 2 2 2 6 3" xfId="6168"/>
    <cellStyle name="常规 11 2 3 2 2 2 6 4" xfId="6952"/>
    <cellStyle name="常规 11 2 3 2 2 2 6 5" xfId="7200"/>
    <cellStyle name="常规 11 2 3 2 2 2 7" xfId="2084"/>
    <cellStyle name="常规 11 2 3 2 2 2 8" xfId="2087"/>
    <cellStyle name="常规 11 2 3 2 2 2 9" xfId="2090"/>
    <cellStyle name="常规 11 2 3 2 2 3" xfId="6178"/>
    <cellStyle name="常规 11 2 3 2 2 3 2" xfId="5079"/>
    <cellStyle name="常规 11 2 3 2 2 3 2 2" xfId="6526"/>
    <cellStyle name="常规 11 2 3 2 2 3 2 2 2" xfId="5939"/>
    <cellStyle name="常规 11 2 3 2 2 3 2 2 2 2" xfId="5942"/>
    <cellStyle name="常规 11 2 3 2 2 3 2 2 3" xfId="5953"/>
    <cellStyle name="常规 11 2 3 2 2 3 2 2 4" xfId="5961"/>
    <cellStyle name="常规 11 2 3 2 2 3 2 2 5" xfId="2640"/>
    <cellStyle name="常规 11 2 3 2 2 3 2 3" xfId="7202"/>
    <cellStyle name="常规 11 2 3 2 2 3 2 3 2" xfId="5972"/>
    <cellStyle name="常规 11 2 3 2 2 3 2 3 3" xfId="5978"/>
    <cellStyle name="常规 11 2 3 2 2 3 2 4" xfId="7205"/>
    <cellStyle name="常规 11 2 3 2 2 3 2 5" xfId="7208"/>
    <cellStyle name="常规 11 2 3 2 2 3 2 6" xfId="6865"/>
    <cellStyle name="常规 11 2 3 2 2 3 3" xfId="7209"/>
    <cellStyle name="常规 11 2 3 2 2 3 3 2" xfId="7211"/>
    <cellStyle name="常规 11 2 3 2 2 3 3 2 2" xfId="7213"/>
    <cellStyle name="常规 11 2 3 2 2 3 3 3" xfId="7215"/>
    <cellStyle name="常规 11 2 3 2 2 3 3 4" xfId="7217"/>
    <cellStyle name="常规 11 2 3 2 2 3 3 5" xfId="7219"/>
    <cellStyle name="常规 11 2 3 2 2 3 4" xfId="7221"/>
    <cellStyle name="常规 11 2 3 2 2 3 4 2" xfId="7223"/>
    <cellStyle name="常规 11 2 3 2 2 3 4 3" xfId="7225"/>
    <cellStyle name="常规 11 2 3 2 2 3 5" xfId="7226"/>
    <cellStyle name="常规 11 2 3 2 2 3 6" xfId="7228"/>
    <cellStyle name="常规 11 2 3 2 2 3 7" xfId="2097"/>
    <cellStyle name="常规 11 2 3 2 2 4" xfId="7230"/>
    <cellStyle name="常规 11 2 3 2 2 4 2" xfId="7231"/>
    <cellStyle name="常规 11 2 3 2 2 4 2 2" xfId="7233"/>
    <cellStyle name="常规 11 2 3 2 2 4 2 2 2" xfId="7234"/>
    <cellStyle name="常规 11 2 3 2 2 4 2 2 3" xfId="7235"/>
    <cellStyle name="常规 11 2 3 2 2 4 2 3" xfId="7237"/>
    <cellStyle name="常规 11 2 3 2 2 4 2 3 2" xfId="7239"/>
    <cellStyle name="常规 11 2 3 2 2 4 2 4" xfId="7243"/>
    <cellStyle name="常规 11 2 3 2 2 4 2 5" xfId="7246"/>
    <cellStyle name="常规 11 2 3 2 2 4 3" xfId="7247"/>
    <cellStyle name="常规 11 2 3 2 2 4 3 2" xfId="7249"/>
    <cellStyle name="常规 11 2 3 2 2 4 3 2 2" xfId="7250"/>
    <cellStyle name="常规 11 2 3 2 2 4 3 3" xfId="7253"/>
    <cellStyle name="常规 11 2 3 2 2 4 3 4" xfId="7256"/>
    <cellStyle name="常规 11 2 3 2 2 4 3 5" xfId="7257"/>
    <cellStyle name="常规 11 2 3 2 2 4 4" xfId="5698"/>
    <cellStyle name="常规 11 2 3 2 2 4 4 2" xfId="5701"/>
    <cellStyle name="常规 11 2 3 2 2 4 4 3" xfId="5711"/>
    <cellStyle name="常规 11 2 3 2 2 4 5" xfId="5721"/>
    <cellStyle name="常规 11 2 3 2 2 4 6" xfId="5731"/>
    <cellStyle name="常规 11 2 3 2 2 4 7" xfId="1851"/>
    <cellStyle name="常规 11 2 3 2 2 5" xfId="7259"/>
    <cellStyle name="常规 11 2 3 2 2 5 2" xfId="7260"/>
    <cellStyle name="常规 11 2 3 2 2 5 2 2" xfId="7263"/>
    <cellStyle name="常规 11 2 3 2 2 5 2 2 2" xfId="7264"/>
    <cellStyle name="常规 11 2 3 2 2 5 2 3" xfId="7268"/>
    <cellStyle name="常规 11 2 3 2 2 5 2 4" xfId="7273"/>
    <cellStyle name="常规 11 2 3 2 2 5 2 5" xfId="7275"/>
    <cellStyle name="常规 11 2 3 2 2 5 3" xfId="7276"/>
    <cellStyle name="常规 11 2 3 2 2 5 3 2" xfId="7279"/>
    <cellStyle name="常规 11 2 3 2 2 5 3 2 2" xfId="7281"/>
    <cellStyle name="常规 11 2 3 2 2 5 3 3" xfId="7286"/>
    <cellStyle name="常规 11 2 3 2 2 5 3 4" xfId="7289"/>
    <cellStyle name="常规 11 2 3 2 2 5 3 5" xfId="7292"/>
    <cellStyle name="常规 11 2 3 2 2 5 4" xfId="5741"/>
    <cellStyle name="常规 11 2 3 2 2 5 4 2" xfId="23"/>
    <cellStyle name="常规 11 2 3 2 2 5 5" xfId="5743"/>
    <cellStyle name="常规 11 2 3 2 2 5 6" xfId="5746"/>
    <cellStyle name="常规 11 2 3 2 2 5 7" xfId="1860"/>
    <cellStyle name="常规 11 2 3 2 2 6" xfId="7293"/>
    <cellStyle name="常规 11 2 3 2 2 6 2" xfId="7294"/>
    <cellStyle name="常规 11 2 3 2 2 6 2 2" xfId="7296"/>
    <cellStyle name="常规 11 2 3 2 2 6 2 2 2" xfId="7297"/>
    <cellStyle name="常规 11 2 3 2 2 6 2 3" xfId="7300"/>
    <cellStyle name="常规 11 2 3 2 2 6 2 4" xfId="7304"/>
    <cellStyle name="常规 11 2 3 2 2 6 2 5" xfId="7306"/>
    <cellStyle name="常规 11 2 3 2 2 6 3" xfId="7307"/>
    <cellStyle name="常规 11 2 3 2 2 6 3 2" xfId="7309"/>
    <cellStyle name="常规 11 2 3 2 2 6 3 2 2" xfId="7310"/>
    <cellStyle name="常规 11 2 3 2 2 6 3 3" xfId="7313"/>
    <cellStyle name="常规 11 2 3 2 2 6 3 4" xfId="7315"/>
    <cellStyle name="常规 11 2 3 2 2 6 3 5" xfId="7318"/>
    <cellStyle name="常规 11 2 3 2 2 6 4" xfId="5756"/>
    <cellStyle name="常规 11 2 3 2 2 6 4 2" xfId="693"/>
    <cellStyle name="常规 11 2 3 2 2 6 5" xfId="5759"/>
    <cellStyle name="常规 11 2 3 2 2 6 6" xfId="5763"/>
    <cellStyle name="常规 11 2 3 2 2 6 7" xfId="5766"/>
    <cellStyle name="常规 11 2 3 2 2 7" xfId="7320"/>
    <cellStyle name="常规 11 2 3 2 2 7 2" xfId="7322"/>
    <cellStyle name="常规 11 2 3 2 2 7 2 2" xfId="7326"/>
    <cellStyle name="常规 11 2 3 2 2 7 2 3" xfId="7331"/>
    <cellStyle name="常规 11 2 3 2 2 7 3" xfId="7333"/>
    <cellStyle name="常规 11 2 3 2 2 7 3 2" xfId="7337"/>
    <cellStyle name="常规 11 2 3 2 2 7 4" xfId="5772"/>
    <cellStyle name="常规 11 2 3 2 2 7 5" xfId="7340"/>
    <cellStyle name="常规 11 2 3 2 2 8" xfId="7343"/>
    <cellStyle name="常规 11 2 3 2 2 8 2" xfId="7345"/>
    <cellStyle name="常规 11 2 3 2 2 8 2 2" xfId="7348"/>
    <cellStyle name="常规 11 2 3 2 2 8 2 3" xfId="7351"/>
    <cellStyle name="常规 11 2 3 2 2 8 3" xfId="7353"/>
    <cellStyle name="常规 11 2 3 2 2 8 3 2" xfId="7355"/>
    <cellStyle name="常规 11 2 3 2 2 8 4" xfId="7358"/>
    <cellStyle name="常规 11 2 3 2 2 8 5" xfId="7361"/>
    <cellStyle name="常规 11 2 3 2 2 9" xfId="7363"/>
    <cellStyle name="常规 11 2 3 2 2 9 2" xfId="7365"/>
    <cellStyle name="常规 11 2 3 2 2 9 2 2" xfId="7368"/>
    <cellStyle name="常规 11 2 3 2 2 9 3" xfId="7370"/>
    <cellStyle name="常规 11 2 3 2 2 9 3 2" xfId="7372"/>
    <cellStyle name="常规 11 2 3 2 2 9 4" xfId="7374"/>
    <cellStyle name="常规 11 2 3 2 2 9 5" xfId="7377"/>
    <cellStyle name="常规 11 2 3 2 20" xfId="6009"/>
    <cellStyle name="常规 11 2 3 2 21" xfId="6014"/>
    <cellStyle name="常规 11 2 3 2 22" xfId="6017"/>
    <cellStyle name="常规 11 2 3 2 3" xfId="7380"/>
    <cellStyle name="常规 11 2 3 2 3 10" xfId="2654"/>
    <cellStyle name="常规 11 2 3 2 3 2" xfId="7382"/>
    <cellStyle name="常规 11 2 3 2 3 2 2" xfId="7384"/>
    <cellStyle name="常规 11 2 3 2 3 2 2 2" xfId="7386"/>
    <cellStyle name="常规 11 2 3 2 3 2 2 2 2" xfId="7389"/>
    <cellStyle name="常规 11 2 3 2 3 2 2 2 2 2" xfId="7390"/>
    <cellStyle name="常规 11 2 3 2 3 2 2 2 3" xfId="7392"/>
    <cellStyle name="常规 11 2 3 2 3 2 2 2 4" xfId="2239"/>
    <cellStyle name="常规 11 2 3 2 3 2 2 2 5" xfId="2243"/>
    <cellStyle name="常规 11 2 3 2 3 2 2 3" xfId="7395"/>
    <cellStyle name="常规 11 2 3 2 3 2 2 3 2" xfId="7397"/>
    <cellStyle name="常规 11 2 3 2 3 2 2 3 3" xfId="7399"/>
    <cellStyle name="常规 11 2 3 2 3 2 2 4" xfId="7403"/>
    <cellStyle name="常规 11 2 3 2 3 2 2 5" xfId="7406"/>
    <cellStyle name="常规 11 2 3 2 3 2 2 6" xfId="7408"/>
    <cellStyle name="常规 11 2 3 2 3 2 3" xfId="7410"/>
    <cellStyle name="常规 11 2 3 2 3 2 3 2" xfId="7412"/>
    <cellStyle name="常规 11 2 3 2 3 2 3 2 2" xfId="7414"/>
    <cellStyle name="常规 11 2 3 2 3 2 3 3" xfId="7417"/>
    <cellStyle name="常规 11 2 3 2 3 2 3 4" xfId="7420"/>
    <cellStyle name="常规 11 2 3 2 3 2 3 5" xfId="7422"/>
    <cellStyle name="常规 11 2 3 2 3 2 4" xfId="7425"/>
    <cellStyle name="常规 11 2 3 2 3 2 4 2" xfId="7428"/>
    <cellStyle name="常规 11 2 3 2 3 2 4 3" xfId="7430"/>
    <cellStyle name="常规 11 2 3 2 3 2 5" xfId="7431"/>
    <cellStyle name="常规 11 2 3 2 3 2 6" xfId="7433"/>
    <cellStyle name="常规 11 2 3 2 3 2 7" xfId="7435"/>
    <cellStyle name="常规 11 2 3 2 3 3" xfId="7437"/>
    <cellStyle name="常规 11 2 3 2 3 3 2" xfId="7439"/>
    <cellStyle name="常规 11 2 3 2 3 3 2 2" xfId="7442"/>
    <cellStyle name="常规 11 2 3 2 3 3 2 2 2" xfId="7444"/>
    <cellStyle name="常规 11 2 3 2 3 3 2 3" xfId="7448"/>
    <cellStyle name="常规 11 2 3 2 3 3 2 4" xfId="7453"/>
    <cellStyle name="常规 11 2 3 2 3 3 2 5" xfId="7454"/>
    <cellStyle name="常规 11 2 3 2 3 3 3" xfId="7456"/>
    <cellStyle name="常规 11 2 3 2 3 3 3 2" xfId="7459"/>
    <cellStyle name="常规 11 2 3 2 3 3 3 2 2" xfId="7461"/>
    <cellStyle name="常规 11 2 3 2 3 3 3 3" xfId="7465"/>
    <cellStyle name="常规 11 2 3 2 3 3 3 4" xfId="7469"/>
    <cellStyle name="常规 11 2 3 2 3 3 3 5" xfId="7470"/>
    <cellStyle name="常规 11 2 3 2 3 3 4" xfId="7471"/>
    <cellStyle name="常规 11 2 3 2 3 3 4 2" xfId="7475"/>
    <cellStyle name="常规 11 2 3 2 3 3 5" xfId="7476"/>
    <cellStyle name="常规 11 2 3 2 3 3 6" xfId="7478"/>
    <cellStyle name="常规 11 2 3 2 3 3 7" xfId="7481"/>
    <cellStyle name="常规 11 2 3 2 3 4" xfId="7483"/>
    <cellStyle name="常规 11 2 3 2 3 4 2" xfId="7485"/>
    <cellStyle name="常规 11 2 3 2 3 4 2 2" xfId="7489"/>
    <cellStyle name="常规 11 2 3 2 3 4 2 2 2" xfId="7491"/>
    <cellStyle name="常规 11 2 3 2 3 4 2 3" xfId="7494"/>
    <cellStyle name="常规 11 2 3 2 3 4 2 4" xfId="7496"/>
    <cellStyle name="常规 11 2 3 2 3 4 3" xfId="7499"/>
    <cellStyle name="常规 11 2 3 2 3 4 3 2" xfId="7502"/>
    <cellStyle name="常规 11 2 3 2 3 4 4" xfId="5790"/>
    <cellStyle name="常规 11 2 3 2 3 4 5" xfId="5792"/>
    <cellStyle name="常规 11 2 3 2 3 4 6" xfId="5795"/>
    <cellStyle name="常规 11 2 3 2 3 5" xfId="7503"/>
    <cellStyle name="常规 11 2 3 2 3 5 2" xfId="7504"/>
    <cellStyle name="常规 11 2 3 2 3 5 2 2" xfId="7508"/>
    <cellStyle name="常规 11 2 3 2 3 5 3" xfId="7509"/>
    <cellStyle name="常规 11 2 3 2 3 5 4" xfId="5799"/>
    <cellStyle name="常规 11 2 3 2 3 5 5" xfId="5801"/>
    <cellStyle name="常规 11 2 3 2 3 6" xfId="7510"/>
    <cellStyle name="常规 11 2 3 2 3 6 2" xfId="7511"/>
    <cellStyle name="常规 11 2 3 2 3 6 3" xfId="7512"/>
    <cellStyle name="常规 11 2 3 2 3 6 4" xfId="5806"/>
    <cellStyle name="常规 11 2 3 2 3 6 5" xfId="5704"/>
    <cellStyle name="常规 11 2 3 2 3 7" xfId="7514"/>
    <cellStyle name="常规 11 2 3 2 3 8" xfId="7516"/>
    <cellStyle name="常规 11 2 3 2 3 9" xfId="7518"/>
    <cellStyle name="常规 11 2 3 2 4" xfId="7521"/>
    <cellStyle name="常规 11 2 3 2 4 2" xfId="4168"/>
    <cellStyle name="常规 11 2 3 2 4 2 2" xfId="5178"/>
    <cellStyle name="常规 11 2 3 2 4 2 2 2" xfId="7523"/>
    <cellStyle name="常规 11 2 3 2 4 2 2 2 2" xfId="7526"/>
    <cellStyle name="常规 11 2 3 2 4 2 2 2 3" xfId="7529"/>
    <cellStyle name="常规 11 2 3 2 4 2 2 3" xfId="7531"/>
    <cellStyle name="常规 11 2 3 2 4 2 2 3 2" xfId="7534"/>
    <cellStyle name="常规 11 2 3 2 4 2 2 4" xfId="7537"/>
    <cellStyle name="常规 11 2 3 2 4 2 2 5" xfId="7540"/>
    <cellStyle name="常规 11 2 3 2 4 2 3" xfId="5183"/>
    <cellStyle name="常规 11 2 3 2 4 2 3 2" xfId="7542"/>
    <cellStyle name="常规 11 2 3 2 4 2 3 2 2" xfId="7544"/>
    <cellStyle name="常规 11 2 3 2 4 2 3 3" xfId="7546"/>
    <cellStyle name="常规 11 2 3 2 4 2 3 4" xfId="7549"/>
    <cellStyle name="常规 11 2 3 2 4 2 3 5" xfId="7552"/>
    <cellStyle name="常规 11 2 3 2 4 2 4" xfId="7553"/>
    <cellStyle name="常规 11 2 3 2 4 2 4 2" xfId="7556"/>
    <cellStyle name="常规 11 2 3 2 4 2 4 3" xfId="7559"/>
    <cellStyle name="常规 11 2 3 2 4 2 5" xfId="7560"/>
    <cellStyle name="常规 11 2 3 2 4 2 6" xfId="7562"/>
    <cellStyle name="常规 11 2 3 2 4 2 7" xfId="7564"/>
    <cellStyle name="常规 11 2 3 2 4 3" xfId="7566"/>
    <cellStyle name="常规 11 2 3 2 4 3 2" xfId="7567"/>
    <cellStyle name="常规 11 2 3 2 4 3 2 2" xfId="7570"/>
    <cellStyle name="常规 11 2 3 2 4 3 2 2 2" xfId="7572"/>
    <cellStyle name="常规 11 2 3 2 4 3 2 3" xfId="7575"/>
    <cellStyle name="常规 11 2 3 2 4 3 2 4" xfId="7579"/>
    <cellStyle name="常规 11 2 3 2 4 3 2 5" xfId="7581"/>
    <cellStyle name="常规 11 2 3 2 4 3 3" xfId="7582"/>
    <cellStyle name="常规 11 2 3 2 4 3 3 2" xfId="7586"/>
    <cellStyle name="常规 11 2 3 2 4 3 3 2 2" xfId="7589"/>
    <cellStyle name="常规 11 2 3 2 4 3 3 3" xfId="7593"/>
    <cellStyle name="常规 11 2 3 2 4 3 3 4" xfId="7596"/>
    <cellStyle name="常规 11 2 3 2 4 3 3 5" xfId="7599"/>
    <cellStyle name="常规 11 2 3 2 4 3 4" xfId="7600"/>
    <cellStyle name="常规 11 2 3 2 4 3 4 2" xfId="7605"/>
    <cellStyle name="常规 11 2 3 2 4 3 5" xfId="7606"/>
    <cellStyle name="常规 11 2 3 2 4 3 6" xfId="7608"/>
    <cellStyle name="常规 11 2 3 2 4 3 7" xfId="7610"/>
    <cellStyle name="常规 11 2 3 2 4 4" xfId="7611"/>
    <cellStyle name="常规 11 2 3 2 4 4 2" xfId="7612"/>
    <cellStyle name="常规 11 2 3 2 4 4 2 2" xfId="7615"/>
    <cellStyle name="常规 11 2 3 2 4 4 2 2 2" xfId="6039"/>
    <cellStyle name="常规 11 2 3 2 4 4 2 3" xfId="143"/>
    <cellStyle name="常规 11 2 3 2 4 4 2 4" xfId="7617"/>
    <cellStyle name="常规 11 2 3 2 4 4 3" xfId="7618"/>
    <cellStyle name="常规 11 2 3 2 4 4 3 2" xfId="7621"/>
    <cellStyle name="常规 11 2 3 2 4 4 4" xfId="5820"/>
    <cellStyle name="常规 11 2 3 2 4 4 5" xfId="5826"/>
    <cellStyle name="常规 11 2 3 2 4 4 6" xfId="5828"/>
    <cellStyle name="常规 11 2 3 2 4 5" xfId="7622"/>
    <cellStyle name="常规 11 2 3 2 4 5 2" xfId="7623"/>
    <cellStyle name="常规 11 2 3 2 4 5 2 2" xfId="7626"/>
    <cellStyle name="常规 11 2 3 2 4 5 3" xfId="7627"/>
    <cellStyle name="常规 11 2 3 2 4 5 4" xfId="4395"/>
    <cellStyle name="常规 11 2 3 2 4 5 5" xfId="4403"/>
    <cellStyle name="常规 11 2 3 2 4 6" xfId="7628"/>
    <cellStyle name="常规 11 2 3 2 4 6 2" xfId="7629"/>
    <cellStyle name="常规 11 2 3 2 4 7" xfId="7631"/>
    <cellStyle name="常规 11 2 3 2 4 8" xfId="7633"/>
    <cellStyle name="常规 11 2 3 2 4 9" xfId="7636"/>
    <cellStyle name="常规 11 2 3 2 5" xfId="7639"/>
    <cellStyle name="常规 11 2 3 2 5 2" xfId="4214"/>
    <cellStyle name="常规 11 2 3 2 5 2 2" xfId="7641"/>
    <cellStyle name="常规 11 2 3 2 5 2 2 2" xfId="7643"/>
    <cellStyle name="常规 11 2 3 2 5 2 2 3" xfId="7645"/>
    <cellStyle name="常规 11 2 3 2 5 2 3" xfId="7647"/>
    <cellStyle name="常规 11 2 3 2 5 2 3 2" xfId="7649"/>
    <cellStyle name="常规 11 2 3 2 5 2 4" xfId="7650"/>
    <cellStyle name="常规 11 2 3 2 5 2 5" xfId="7651"/>
    <cellStyle name="常规 11 2 3 2 5 3" xfId="7652"/>
    <cellStyle name="常规 11 2 3 2 5 3 2" xfId="7653"/>
    <cellStyle name="常规 11 2 3 2 5 3 2 2" xfId="7657"/>
    <cellStyle name="常规 11 2 3 2 5 3 3" xfId="7658"/>
    <cellStyle name="常规 11 2 3 2 5 3 4" xfId="7659"/>
    <cellStyle name="常规 11 2 3 2 5 3 5" xfId="7660"/>
    <cellStyle name="常规 11 2 3 2 5 4" xfId="7661"/>
    <cellStyle name="常规 11 2 3 2 5 4 2" xfId="7662"/>
    <cellStyle name="常规 11 2 3 2 5 4 3" xfId="7663"/>
    <cellStyle name="常规 11 2 3 2 5 5" xfId="7664"/>
    <cellStyle name="常规 11 2 3 2 5 6" xfId="7666"/>
    <cellStyle name="常规 11 2 3 2 5 7" xfId="7669"/>
    <cellStyle name="常规 11 2 3 2 6" xfId="7671"/>
    <cellStyle name="常规 11 2 3 2 6 2" xfId="7672"/>
    <cellStyle name="常规 11 2 3 2 6 2 2" xfId="7673"/>
    <cellStyle name="常规 11 2 3 2 6 2 2 2" xfId="7675"/>
    <cellStyle name="常规 11 2 3 2 6 2 2 3" xfId="7678"/>
    <cellStyle name="常规 11 2 3 2 6 2 3" xfId="7679"/>
    <cellStyle name="常规 11 2 3 2 6 2 3 2" xfId="7681"/>
    <cellStyle name="常规 11 2 3 2 6 2 4" xfId="7682"/>
    <cellStyle name="常规 11 2 3 2 6 2 5" xfId="7683"/>
    <cellStyle name="常规 11 2 3 2 6 3" xfId="7684"/>
    <cellStyle name="常规 11 2 3 2 6 3 2" xfId="7686"/>
    <cellStyle name="常规 11 2 3 2 6 3 2 2" xfId="7688"/>
    <cellStyle name="常规 11 2 3 2 6 3 3" xfId="7690"/>
    <cellStyle name="常规 11 2 3 2 6 3 4" xfId="7692"/>
    <cellStyle name="常规 11 2 3 2 6 3 5" xfId="7693"/>
    <cellStyle name="常规 11 2 3 2 6 4" xfId="7695"/>
    <cellStyle name="常规 11 2 3 2 6 4 2" xfId="7696"/>
    <cellStyle name="常规 11 2 3 2 6 4 3" xfId="7697"/>
    <cellStyle name="常规 11 2 3 2 6 5" xfId="7698"/>
    <cellStyle name="常规 11 2 3 2 6 6" xfId="7701"/>
    <cellStyle name="常规 11 2 3 2 6 7" xfId="7704"/>
    <cellStyle name="常规 11 2 3 2 7" xfId="7706"/>
    <cellStyle name="常规 11 2 3 2 7 2" xfId="7707"/>
    <cellStyle name="常规 11 2 3 2 7 2 2" xfId="7708"/>
    <cellStyle name="常规 11 2 3 2 7 2 2 2" xfId="7711"/>
    <cellStyle name="常规 11 2 3 2 7 2 2 3" xfId="7715"/>
    <cellStyle name="常规 11 2 3 2 7 2 3" xfId="7716"/>
    <cellStyle name="常规 11 2 3 2 7 2 3 2" xfId="7718"/>
    <cellStyle name="常规 11 2 3 2 7 2 4" xfId="7719"/>
    <cellStyle name="常规 11 2 3 2 7 2 5" xfId="7720"/>
    <cellStyle name="常规 11 2 3 2 7 3" xfId="7721"/>
    <cellStyle name="常规 11 2 3 2 7 3 2" xfId="7722"/>
    <cellStyle name="常规 11 2 3 2 7 3 2 2" xfId="7724"/>
    <cellStyle name="常规 11 2 3 2 7 3 3" xfId="7725"/>
    <cellStyle name="常规 11 2 3 2 7 3 4" xfId="7726"/>
    <cellStyle name="常规 11 2 3 2 7 3 5" xfId="7727"/>
    <cellStyle name="常规 11 2 3 2 7 4" xfId="7728"/>
    <cellStyle name="常规 11 2 3 2 7 4 2" xfId="7729"/>
    <cellStyle name="常规 11 2 3 2 7 4 3" xfId="7731"/>
    <cellStyle name="常规 11 2 3 2 7 5" xfId="7732"/>
    <cellStyle name="常规 11 2 3 2 7 6" xfId="7734"/>
    <cellStyle name="常规 11 2 3 2 7 7" xfId="7737"/>
    <cellStyle name="常规 11 2 3 2 8" xfId="7739"/>
    <cellStyle name="常规 11 2 3 2 8 2" xfId="7741"/>
    <cellStyle name="常规 11 2 3 2 8 2 2" xfId="7742"/>
    <cellStyle name="常规 11 2 3 2 8 2 2 2" xfId="7743"/>
    <cellStyle name="常规 11 2 3 2 8 2 3" xfId="7744"/>
    <cellStyle name="常规 11 2 3 2 8 2 4" xfId="7745"/>
    <cellStyle name="常规 11 2 3 2 8 2 5" xfId="7746"/>
    <cellStyle name="常规 11 2 3 2 8 3" xfId="7747"/>
    <cellStyle name="常规 11 2 3 2 8 3 2" xfId="7748"/>
    <cellStyle name="常规 11 2 3 2 8 3 2 2" xfId="7749"/>
    <cellStyle name="常规 11 2 3 2 8 3 3" xfId="7750"/>
    <cellStyle name="常规 11 2 3 2 8 3 4" xfId="7751"/>
    <cellStyle name="常规 11 2 3 2 8 3 5" xfId="7752"/>
    <cellStyle name="常规 11 2 3 2 8 4" xfId="7753"/>
    <cellStyle name="常规 11 2 3 2 8 4 2" xfId="7754"/>
    <cellStyle name="常规 11 2 3 2 8 5" xfId="7755"/>
    <cellStyle name="常规 11 2 3 2 8 6" xfId="7757"/>
    <cellStyle name="常规 11 2 3 2 8 7" xfId="7759"/>
    <cellStyle name="常规 11 2 3 2 9" xfId="7761"/>
    <cellStyle name="常规 11 2 3 2 9 2" xfId="7762"/>
    <cellStyle name="常规 11 2 3 2 9 2 2" xfId="7763"/>
    <cellStyle name="常规 11 2 3 2 9 2 2 2" xfId="7764"/>
    <cellStyle name="常规 11 2 3 2 9 2 3" xfId="7765"/>
    <cellStyle name="常规 11 2 3 2 9 2 4" xfId="7766"/>
    <cellStyle name="常规 11 2 3 2 9 2 5" xfId="7767"/>
    <cellStyle name="常规 11 2 3 2 9 3" xfId="7768"/>
    <cellStyle name="常规 11 2 3 2 9 3 2" xfId="7769"/>
    <cellStyle name="常规 11 2 3 2 9 3 2 2" xfId="7770"/>
    <cellStyle name="常规 11 2 3 2 9 3 3" xfId="7771"/>
    <cellStyle name="常规 11 2 3 2 9 3 4" xfId="7772"/>
    <cellStyle name="常规 11 2 3 2 9 3 5" xfId="7773"/>
    <cellStyle name="常规 11 2 3 2 9 4" xfId="7774"/>
    <cellStyle name="常规 11 2 3 2 9 4 2" xfId="7775"/>
    <cellStyle name="常规 11 2 3 2 9 5" xfId="7776"/>
    <cellStyle name="常规 11 2 3 2 9 6" xfId="7777"/>
    <cellStyle name="常规 11 2 3 2 9 7" xfId="7778"/>
    <cellStyle name="常规 11 2 3 20" xfId="95"/>
    <cellStyle name="常规 11 2 3 20 2" xfId="4586"/>
    <cellStyle name="常规 11 2 3 21" xfId="104"/>
    <cellStyle name="常规 11 2 3 22" xfId="80"/>
    <cellStyle name="常规 11 2 3 23" xfId="5138"/>
    <cellStyle name="常规 11 2 3 24" xfId="1412"/>
    <cellStyle name="常规 11 2 3 25" xfId="7781"/>
    <cellStyle name="常规 11 2 3 26" xfId="7783"/>
    <cellStyle name="常规 11 2 3 3" xfId="1126"/>
    <cellStyle name="常规 11 2 3 3 10" xfId="7785"/>
    <cellStyle name="常规 11 2 3 3 10 2" xfId="7788"/>
    <cellStyle name="常规 11 2 3 3 10 2 2" xfId="7789"/>
    <cellStyle name="常规 11 2 3 3 10 3" xfId="7791"/>
    <cellStyle name="常规 11 2 3 3 10 3 2" xfId="7792"/>
    <cellStyle name="常规 11 2 3 3 10 4" xfId="7794"/>
    <cellStyle name="常规 11 2 3 3 10 5" xfId="7795"/>
    <cellStyle name="常规 11 2 3 3 11" xfId="7798"/>
    <cellStyle name="常规 11 2 3 3 11 2" xfId="7800"/>
    <cellStyle name="常规 11 2 3 3 11 2 2" xfId="7801"/>
    <cellStyle name="常规 11 2 3 3 11 3" xfId="7803"/>
    <cellStyle name="常规 11 2 3 3 11 3 2" xfId="7804"/>
    <cellStyle name="常规 11 2 3 3 11 4" xfId="7805"/>
    <cellStyle name="常规 11 2 3 3 12" xfId="7807"/>
    <cellStyle name="常规 11 2 3 3 12 2" xfId="7808"/>
    <cellStyle name="常规 11 2 3 3 12 3" xfId="7809"/>
    <cellStyle name="常规 11 2 3 3 12 4" xfId="7810"/>
    <cellStyle name="常规 11 2 3 3 13" xfId="7812"/>
    <cellStyle name="常规 11 2 3 3 13 2" xfId="7813"/>
    <cellStyle name="常规 11 2 3 3 13 3" xfId="7814"/>
    <cellStyle name="常规 11 2 3 3 13 4" xfId="3109"/>
    <cellStyle name="常规 11 2 3 3 14" xfId="7816"/>
    <cellStyle name="常规 11 2 3 3 14 2" xfId="7817"/>
    <cellStyle name="常规 11 2 3 3 15" xfId="7821"/>
    <cellStyle name="常规 11 2 3 3 16" xfId="7822"/>
    <cellStyle name="常规 11 2 3 3 17" xfId="7823"/>
    <cellStyle name="常规 11 2 3 3 18" xfId="7825"/>
    <cellStyle name="常规 11 2 3 3 19" xfId="7826"/>
    <cellStyle name="常规 11 2 3 3 2" xfId="7026"/>
    <cellStyle name="常规 11 2 3 3 2 10" xfId="7829"/>
    <cellStyle name="常规 11 2 3 3 2 2" xfId="4828"/>
    <cellStyle name="常规 11 2 3 3 2 2 2" xfId="7831"/>
    <cellStyle name="常规 11 2 3 3 2 2 2 2" xfId="7832"/>
    <cellStyle name="常规 11 2 3 3 2 2 2 2 2" xfId="7833"/>
    <cellStyle name="常规 11 2 3 3 2 2 2 2 2 2" xfId="7834"/>
    <cellStyle name="常规 11 2 3 3 2 2 2 2 3" xfId="7835"/>
    <cellStyle name="常规 11 2 3 3 2 2 2 2 4" xfId="3834"/>
    <cellStyle name="常规 11 2 3 3 2 2 2 2 5" xfId="7836"/>
    <cellStyle name="常规 11 2 3 3 2 2 2 3" xfId="7837"/>
    <cellStyle name="常规 11 2 3 3 2 2 2 3 2" xfId="7838"/>
    <cellStyle name="常规 11 2 3 3 2 2 2 3 3" xfId="7839"/>
    <cellStyle name="常规 11 2 3 3 2 2 2 4" xfId="7841"/>
    <cellStyle name="常规 11 2 3 3 2 2 2 5" xfId="7843"/>
    <cellStyle name="常规 11 2 3 3 2 2 2 6" xfId="7845"/>
    <cellStyle name="常规 11 2 3 3 2 2 3" xfId="7846"/>
    <cellStyle name="常规 11 2 3 3 2 2 3 2" xfId="7847"/>
    <cellStyle name="常规 11 2 3 3 2 2 3 2 2" xfId="7848"/>
    <cellStyle name="常规 11 2 3 3 2 2 3 3" xfId="7849"/>
    <cellStyle name="常规 11 2 3 3 2 2 3 4" xfId="7850"/>
    <cellStyle name="常规 11 2 3 3 2 2 3 5" xfId="7851"/>
    <cellStyle name="常规 11 2 3 3 2 2 4" xfId="7853"/>
    <cellStyle name="常规 11 2 3 3 2 2 4 2" xfId="7855"/>
    <cellStyle name="常规 11 2 3 3 2 2 4 3" xfId="7856"/>
    <cellStyle name="常规 11 2 3 3 2 2 5" xfId="7858"/>
    <cellStyle name="常规 11 2 3 3 2 2 6" xfId="7861"/>
    <cellStyle name="常规 11 2 3 3 2 2 7" xfId="7863"/>
    <cellStyle name="常规 11 2 3 3 2 3" xfId="7866"/>
    <cellStyle name="常规 11 2 3 3 2 3 2" xfId="7868"/>
    <cellStyle name="常规 11 2 3 3 2 3 2 2" xfId="7869"/>
    <cellStyle name="常规 11 2 3 3 2 3 2 2 2" xfId="7870"/>
    <cellStyle name="常规 11 2 3 3 2 3 2 3" xfId="7872"/>
    <cellStyle name="常规 11 2 3 3 2 3 2 4" xfId="7874"/>
    <cellStyle name="常规 11 2 3 3 2 3 2 5" xfId="7875"/>
    <cellStyle name="常规 11 2 3 3 2 3 3" xfId="7876"/>
    <cellStyle name="常规 11 2 3 3 2 3 3 2" xfId="7877"/>
    <cellStyle name="常规 11 2 3 3 2 3 3 2 2" xfId="7878"/>
    <cellStyle name="常规 11 2 3 3 2 3 3 3" xfId="7879"/>
    <cellStyle name="常规 11 2 3 3 2 3 3 4" xfId="7880"/>
    <cellStyle name="常规 11 2 3 3 2 3 3 5" xfId="7881"/>
    <cellStyle name="常规 11 2 3 3 2 3 4" xfId="7883"/>
    <cellStyle name="常规 11 2 3 3 2 3 4 2" xfId="7884"/>
    <cellStyle name="常规 11 2 3 3 2 3 5" xfId="7885"/>
    <cellStyle name="常规 11 2 3 3 2 3 6" xfId="7887"/>
    <cellStyle name="常规 11 2 3 3 2 3 7" xfId="7890"/>
    <cellStyle name="常规 11 2 3 3 2 4" xfId="7893"/>
    <cellStyle name="常规 11 2 3 3 2 4 2" xfId="7894"/>
    <cellStyle name="常规 11 2 3 3 2 4 2 2" xfId="7896"/>
    <cellStyle name="常规 11 2 3 3 2 4 2 2 2" xfId="7898"/>
    <cellStyle name="常规 11 2 3 3 2 4 2 3" xfId="7900"/>
    <cellStyle name="常规 11 2 3 3 2 4 2 4" xfId="7903"/>
    <cellStyle name="常规 11 2 3 3 2 4 3" xfId="7904"/>
    <cellStyle name="常规 11 2 3 3 2 4 3 2" xfId="7906"/>
    <cellStyle name="常规 11 2 3 3 2 4 4" xfId="5848"/>
    <cellStyle name="常规 11 2 3 3 2 4 5" xfId="279"/>
    <cellStyle name="常规 11 2 3 3 2 4 6" xfId="255"/>
    <cellStyle name="常规 11 2 3 3 2 5" xfId="7909"/>
    <cellStyle name="常规 11 2 3 3 2 5 2" xfId="7910"/>
    <cellStyle name="常规 11 2 3 3 2 5 2 2" xfId="7912"/>
    <cellStyle name="常规 11 2 3 3 2 5 3" xfId="7913"/>
    <cellStyle name="常规 11 2 3 3 2 5 4" xfId="5857"/>
    <cellStyle name="常规 11 2 3 3 2 5 5" xfId="155"/>
    <cellStyle name="常规 11 2 3 3 2 6" xfId="7915"/>
    <cellStyle name="常规 11 2 3 3 2 6 2" xfId="7916"/>
    <cellStyle name="常规 11 2 3 3 2 6 3" xfId="7917"/>
    <cellStyle name="常规 11 2 3 3 2 6 4" xfId="5864"/>
    <cellStyle name="常规 11 2 3 3 2 6 5" xfId="373"/>
    <cellStyle name="常规 11 2 3 3 2 7" xfId="7919"/>
    <cellStyle name="常规 11 2 3 3 2 8" xfId="7921"/>
    <cellStyle name="常规 11 2 3 3 2 9" xfId="7923"/>
    <cellStyle name="常规 11 2 3 3 20" xfId="7820"/>
    <cellStyle name="常规 11 2 3 3 3" xfId="7028"/>
    <cellStyle name="常规 11 2 3 3 3 2" xfId="7925"/>
    <cellStyle name="常规 11 2 3 3 3 2 2" xfId="7928"/>
    <cellStyle name="常规 11 2 3 3 3 2 2 2" xfId="7931"/>
    <cellStyle name="常规 11 2 3 3 3 2 2 2 2" xfId="7933"/>
    <cellStyle name="常规 11 2 3 3 3 2 2 3" xfId="7935"/>
    <cellStyle name="常规 11 2 3 3 3 2 2 4" xfId="7938"/>
    <cellStyle name="常规 11 2 3 3 3 2 2 5" xfId="7941"/>
    <cellStyle name="常规 11 2 3 3 3 2 3" xfId="7943"/>
    <cellStyle name="常规 11 2 3 3 3 2 3 2" xfId="7944"/>
    <cellStyle name="常规 11 2 3 3 3 2 3 3" xfId="7945"/>
    <cellStyle name="常规 11 2 3 3 3 2 4" xfId="7947"/>
    <cellStyle name="常规 11 2 3 3 3 2 5" xfId="7948"/>
    <cellStyle name="常规 11 2 3 3 3 2 6" xfId="7950"/>
    <cellStyle name="常规 11 2 3 3 3 3" xfId="7953"/>
    <cellStyle name="常规 11 2 3 3 3 3 2" xfId="7954"/>
    <cellStyle name="常规 11 2 3 3 3 3 2 2" xfId="7956"/>
    <cellStyle name="常规 11 2 3 3 3 3 3" xfId="7957"/>
    <cellStyle name="常规 11 2 3 3 3 3 4" xfId="7958"/>
    <cellStyle name="常规 11 2 3 3 3 3 5" xfId="7959"/>
    <cellStyle name="常规 11 2 3 3 3 4" xfId="7962"/>
    <cellStyle name="常规 11 2 3 3 3 4 2" xfId="7963"/>
    <cellStyle name="常规 11 2 3 3 3 4 3" xfId="7964"/>
    <cellStyle name="常规 11 2 3 3 3 5" xfId="7966"/>
    <cellStyle name="常规 11 2 3 3 3 6" xfId="7967"/>
    <cellStyle name="常规 11 2 3 3 3 7" xfId="7969"/>
    <cellStyle name="常规 11 2 3 3 4" xfId="7030"/>
    <cellStyle name="常规 11 2 3 3 4 2" xfId="7970"/>
    <cellStyle name="常规 11 2 3 3 4 2 2" xfId="7971"/>
    <cellStyle name="常规 11 2 3 3 4 2 2 2" xfId="7973"/>
    <cellStyle name="常规 11 2 3 3 4 2 2 3" xfId="7975"/>
    <cellStyle name="常规 11 2 3 3 4 2 3" xfId="7976"/>
    <cellStyle name="常规 11 2 3 3 4 2 3 2" xfId="7978"/>
    <cellStyle name="常规 11 2 3 3 4 2 4" xfId="7979"/>
    <cellStyle name="常规 11 2 3 3 4 2 5" xfId="7980"/>
    <cellStyle name="常规 11 2 3 3 4 3" xfId="7981"/>
    <cellStyle name="常规 11 2 3 3 4 3 2" xfId="7982"/>
    <cellStyle name="常规 11 2 3 3 4 3 2 2" xfId="7985"/>
    <cellStyle name="常规 11 2 3 3 4 3 3" xfId="7986"/>
    <cellStyle name="常规 11 2 3 3 4 3 4" xfId="7987"/>
    <cellStyle name="常规 11 2 3 3 4 3 5" xfId="7989"/>
    <cellStyle name="常规 11 2 3 3 4 4" xfId="7990"/>
    <cellStyle name="常规 11 2 3 3 4 4 2" xfId="7991"/>
    <cellStyle name="常规 11 2 3 3 4 4 3" xfId="7992"/>
    <cellStyle name="常规 11 2 3 3 4 5" xfId="7993"/>
    <cellStyle name="常规 11 2 3 3 4 6" xfId="7994"/>
    <cellStyle name="常规 11 2 3 3 4 7" xfId="7996"/>
    <cellStyle name="常规 11 2 3 3 5" xfId="1612"/>
    <cellStyle name="常规 11 2 3 3 5 2" xfId="7997"/>
    <cellStyle name="常规 11 2 3 3 5 2 2" xfId="7998"/>
    <cellStyle name="常规 11 2 3 3 5 2 2 2" xfId="8000"/>
    <cellStyle name="常规 11 2 3 3 5 2 2 3" xfId="8002"/>
    <cellStyle name="常规 11 2 3 3 5 2 3" xfId="8003"/>
    <cellStyle name="常规 11 2 3 3 5 2 3 2" xfId="8005"/>
    <cellStyle name="常规 11 2 3 3 5 2 4" xfId="8006"/>
    <cellStyle name="常规 11 2 3 3 5 2 5" xfId="8007"/>
    <cellStyle name="常规 11 2 3 3 5 3" xfId="8008"/>
    <cellStyle name="常规 11 2 3 3 5 3 2" xfId="8009"/>
    <cellStyle name="常规 11 2 3 3 5 3 2 2" xfId="8011"/>
    <cellStyle name="常规 11 2 3 3 5 3 3" xfId="8012"/>
    <cellStyle name="常规 11 2 3 3 5 3 4" xfId="8013"/>
    <cellStyle name="常规 11 2 3 3 5 3 5" xfId="8014"/>
    <cellStyle name="常规 11 2 3 3 5 4" xfId="8015"/>
    <cellStyle name="常规 11 2 3 3 5 4 2" xfId="8016"/>
    <cellStyle name="常规 11 2 3 3 5 4 3" xfId="8017"/>
    <cellStyle name="常规 11 2 3 3 5 5" xfId="8018"/>
    <cellStyle name="常规 11 2 3 3 5 6" xfId="8020"/>
    <cellStyle name="常规 11 2 3 3 5 7" xfId="8022"/>
    <cellStyle name="常规 11 2 3 3 6" xfId="8023"/>
    <cellStyle name="常规 11 2 3 3 6 2" xfId="8025"/>
    <cellStyle name="常规 11 2 3 3 6 2 2" xfId="8026"/>
    <cellStyle name="常规 11 2 3 3 6 2 2 2" xfId="8028"/>
    <cellStyle name="常规 11 2 3 3 6 2 3" xfId="8029"/>
    <cellStyle name="常规 11 2 3 3 6 2 4" xfId="8030"/>
    <cellStyle name="常规 11 2 3 3 6 2 5" xfId="8031"/>
    <cellStyle name="常规 11 2 3 3 6 3" xfId="8033"/>
    <cellStyle name="常规 11 2 3 3 6 3 2" xfId="8035"/>
    <cellStyle name="常规 11 2 3 3 6 3 2 2" xfId="8036"/>
    <cellStyle name="常规 11 2 3 3 6 3 3" xfId="8037"/>
    <cellStyle name="常规 11 2 3 3 6 3 4" xfId="8038"/>
    <cellStyle name="常规 11 2 3 3 6 3 5" xfId="8039"/>
    <cellStyle name="常规 11 2 3 3 6 4" xfId="8041"/>
    <cellStyle name="常规 11 2 3 3 6 4 2" xfId="8043"/>
    <cellStyle name="常规 11 2 3 3 6 5" xfId="8044"/>
    <cellStyle name="常规 11 2 3 3 6 6" xfId="8046"/>
    <cellStyle name="常规 11 2 3 3 6 7" xfId="8049"/>
    <cellStyle name="常规 11 2 3 3 7" xfId="8051"/>
    <cellStyle name="常规 11 2 3 3 7 2" xfId="8053"/>
    <cellStyle name="常规 11 2 3 3 7 2 2" xfId="8054"/>
    <cellStyle name="常规 11 2 3 3 7 2 2 2" xfId="8055"/>
    <cellStyle name="常规 11 2 3 3 7 2 3" xfId="8056"/>
    <cellStyle name="常规 11 2 3 3 7 2 4" xfId="8057"/>
    <cellStyle name="常规 11 2 3 3 7 2 5" xfId="8058"/>
    <cellStyle name="常规 11 2 3 3 7 3" xfId="8060"/>
    <cellStyle name="常规 11 2 3 3 7 3 2" xfId="8061"/>
    <cellStyle name="常规 11 2 3 3 7 3 2 2" xfId="8062"/>
    <cellStyle name="常规 11 2 3 3 7 3 3" xfId="8063"/>
    <cellStyle name="常规 11 2 3 3 7 3 4" xfId="8064"/>
    <cellStyle name="常规 11 2 3 3 7 3 5" xfId="8065"/>
    <cellStyle name="常规 11 2 3 3 7 4" xfId="8066"/>
    <cellStyle name="常规 11 2 3 3 7 4 2" xfId="8067"/>
    <cellStyle name="常规 11 2 3 3 7 5" xfId="8068"/>
    <cellStyle name="常规 11 2 3 3 7 6" xfId="8070"/>
    <cellStyle name="常规 11 2 3 3 7 7" xfId="8072"/>
    <cellStyle name="常规 11 2 3 3 8" xfId="8075"/>
    <cellStyle name="常规 11 2 3 3 8 2" xfId="8076"/>
    <cellStyle name="常规 11 2 3 3 8 2 2" xfId="8077"/>
    <cellStyle name="常规 11 2 3 3 8 2 3" xfId="8078"/>
    <cellStyle name="常规 11 2 3 3 8 3" xfId="8079"/>
    <cellStyle name="常规 11 2 3 3 8 3 2" xfId="8080"/>
    <cellStyle name="常规 11 2 3 3 8 4" xfId="8081"/>
    <cellStyle name="常规 11 2 3 3 8 5" xfId="8082"/>
    <cellStyle name="常规 11 2 3 3 9" xfId="8085"/>
    <cellStyle name="常规 11 2 3 3 9 2" xfId="8086"/>
    <cellStyle name="常规 11 2 3 3 9 2 2" xfId="8088"/>
    <cellStyle name="常规 11 2 3 3 9 2 3" xfId="8090"/>
    <cellStyle name="常规 11 2 3 3 9 3" xfId="8091"/>
    <cellStyle name="常规 11 2 3 3 9 3 2" xfId="8092"/>
    <cellStyle name="常规 11 2 3 3 9 4" xfId="8093"/>
    <cellStyle name="常规 11 2 3 3 9 5" xfId="8094"/>
    <cellStyle name="常规 11 2 3 4" xfId="7034"/>
    <cellStyle name="常规 11 2 3 4 10" xfId="8095"/>
    <cellStyle name="常规 11 2 3 4 11" xfId="8096"/>
    <cellStyle name="常规 11 2 3 4 2" xfId="7037"/>
    <cellStyle name="常规 11 2 3 4 2 2" xfId="1144"/>
    <cellStyle name="常规 11 2 3 4 2 2 2" xfId="8098"/>
    <cellStyle name="常规 11 2 3 4 2 2 2 2" xfId="8100"/>
    <cellStyle name="常规 11 2 3 4 2 2 2 2 2" xfId="8102"/>
    <cellStyle name="常规 11 2 3 4 2 2 2 3" xfId="1508"/>
    <cellStyle name="常规 11 2 3 4 2 2 2 4" xfId="1514"/>
    <cellStyle name="常规 11 2 3 4 2 2 2 5" xfId="8103"/>
    <cellStyle name="常规 11 2 3 4 2 2 3" xfId="8105"/>
    <cellStyle name="常规 11 2 3 4 2 2 3 2" xfId="8107"/>
    <cellStyle name="常规 11 2 3 4 2 2 3 2 2" xfId="8108"/>
    <cellStyle name="常规 11 2 3 4 2 2 3 3" xfId="1521"/>
    <cellStyle name="常规 11 2 3 4 2 2 3 4" xfId="8110"/>
    <cellStyle name="常规 11 2 3 4 2 2 3 5" xfId="8111"/>
    <cellStyle name="常规 11 2 3 4 2 2 4" xfId="8113"/>
    <cellStyle name="常规 11 2 3 4 2 2 4 2" xfId="8115"/>
    <cellStyle name="常规 11 2 3 4 2 2 5" xfId="8117"/>
    <cellStyle name="常规 11 2 3 4 2 2 6" xfId="8121"/>
    <cellStyle name="常规 11 2 3 4 2 2 7" xfId="8125"/>
    <cellStyle name="常规 11 2 3 4 2 3" xfId="8128"/>
    <cellStyle name="常规 11 2 3 4 2 3 2" xfId="8129"/>
    <cellStyle name="常规 11 2 3 4 2 3 2 2" xfId="8130"/>
    <cellStyle name="常规 11 2 3 4 2 3 2 2 2" xfId="8131"/>
    <cellStyle name="常规 11 2 3 4 2 3 2 3" xfId="1552"/>
    <cellStyle name="常规 11 2 3 4 2 3 2 4" xfId="8133"/>
    <cellStyle name="常规 11 2 3 4 2 3 3" xfId="8134"/>
    <cellStyle name="常规 11 2 3 4 2 3 3 2" xfId="8135"/>
    <cellStyle name="常规 11 2 3 4 2 3 4" xfId="8136"/>
    <cellStyle name="常规 11 2 3 4 2 3 5" xfId="8137"/>
    <cellStyle name="常规 11 2 3 4 2 3 6" xfId="8139"/>
    <cellStyle name="常规 11 2 3 4 2 4" xfId="8140"/>
    <cellStyle name="常规 11 2 3 4 2 4 2" xfId="8141"/>
    <cellStyle name="常规 11 2 3 4 2 4 2 2" xfId="8143"/>
    <cellStyle name="常规 11 2 3 4 2 4 3" xfId="8144"/>
    <cellStyle name="常规 11 2 3 4 2 4 4" xfId="5932"/>
    <cellStyle name="常规 11 2 3 4 2 4 5" xfId="562"/>
    <cellStyle name="常规 11 2 3 4 2 5" xfId="8146"/>
    <cellStyle name="常规 11 2 3 4 2 5 2" xfId="8148"/>
    <cellStyle name="常规 11 2 3 4 2 6" xfId="8150"/>
    <cellStyle name="常规 11 2 3 4 2 7" xfId="8153"/>
    <cellStyle name="常规 11 2 3 4 2 8" xfId="8156"/>
    <cellStyle name="常规 11 2 3 4 3" xfId="7039"/>
    <cellStyle name="常规 11 2 3 4 3 2" xfId="8158"/>
    <cellStyle name="常规 11 2 3 4 3 2 2" xfId="8159"/>
    <cellStyle name="常规 11 2 3 4 3 2 2 2" xfId="8160"/>
    <cellStyle name="常规 11 2 3 4 3 2 2 3" xfId="8161"/>
    <cellStyle name="常规 11 2 3 4 3 2 3" xfId="8162"/>
    <cellStyle name="常规 11 2 3 4 3 2 3 2" xfId="8163"/>
    <cellStyle name="常规 11 2 3 4 3 2 4" xfId="8164"/>
    <cellStyle name="常规 11 2 3 4 3 2 5" xfId="8166"/>
    <cellStyle name="常规 11 2 3 4 3 3" xfId="8168"/>
    <cellStyle name="常规 11 2 3 4 3 3 2" xfId="8169"/>
    <cellStyle name="常规 11 2 3 4 3 3 2 2" xfId="8171"/>
    <cellStyle name="常规 11 2 3 4 3 3 3" xfId="8172"/>
    <cellStyle name="常规 11 2 3 4 3 3 4" xfId="8173"/>
    <cellStyle name="常规 11 2 3 4 3 3 5" xfId="8175"/>
    <cellStyle name="常规 11 2 3 4 3 4" xfId="8176"/>
    <cellStyle name="常规 11 2 3 4 3 4 2" xfId="8177"/>
    <cellStyle name="常规 11 2 3 4 3 4 3" xfId="8178"/>
    <cellStyle name="常规 11 2 3 4 3 5" xfId="8179"/>
    <cellStyle name="常规 11 2 3 4 3 6" xfId="8180"/>
    <cellStyle name="常规 11 2 3 4 3 7" xfId="8182"/>
    <cellStyle name="常规 11 2 3 4 4" xfId="5934"/>
    <cellStyle name="常规 11 2 3 4 4 2" xfId="8183"/>
    <cellStyle name="常规 11 2 3 4 4 2 2" xfId="8184"/>
    <cellStyle name="常规 11 2 3 4 4 2 2 2" xfId="8186"/>
    <cellStyle name="常规 11 2 3 4 4 2 3" xfId="8187"/>
    <cellStyle name="常规 11 2 3 4 4 2 4" xfId="8188"/>
    <cellStyle name="常规 11 2 3 4 4 2 5" xfId="8189"/>
    <cellStyle name="常规 11 2 3 4 4 3" xfId="8190"/>
    <cellStyle name="常规 11 2 3 4 4 3 2" xfId="8191"/>
    <cellStyle name="常规 11 2 3 4 4 3 2 2" xfId="8193"/>
    <cellStyle name="常规 11 2 3 4 4 3 3" xfId="8194"/>
    <cellStyle name="常规 11 2 3 4 4 3 4" xfId="8195"/>
    <cellStyle name="常规 11 2 3 4 4 3 5" xfId="8196"/>
    <cellStyle name="常规 11 2 3 4 4 4" xfId="8197"/>
    <cellStyle name="常规 11 2 3 4 4 4 2" xfId="8198"/>
    <cellStyle name="常规 11 2 3 4 4 5" xfId="8199"/>
    <cellStyle name="常规 11 2 3 4 4 6" xfId="8200"/>
    <cellStyle name="常规 11 2 3 4 4 7" xfId="8202"/>
    <cellStyle name="常规 11 2 3 4 5" xfId="4894"/>
    <cellStyle name="常规 11 2 3 4 5 2" xfId="8203"/>
    <cellStyle name="常规 11 2 3 4 5 2 2" xfId="8204"/>
    <cellStyle name="常规 11 2 3 4 5 2 2 2" xfId="8206"/>
    <cellStyle name="常规 11 2 3 4 5 2 3" xfId="8207"/>
    <cellStyle name="常规 11 2 3 4 5 2 4" xfId="8208"/>
    <cellStyle name="常规 11 2 3 4 5 3" xfId="8209"/>
    <cellStyle name="常规 11 2 3 4 5 3 2" xfId="8210"/>
    <cellStyle name="常规 11 2 3 4 5 4" xfId="8211"/>
    <cellStyle name="常规 11 2 3 4 5 5" xfId="8212"/>
    <cellStyle name="常规 11 2 3 4 5 6" xfId="8213"/>
    <cellStyle name="常规 11 2 3 4 6" xfId="8215"/>
    <cellStyle name="常规 11 2 3 4 6 2" xfId="8218"/>
    <cellStyle name="常规 11 2 3 4 6 2 2" xfId="8220"/>
    <cellStyle name="常规 11 2 3 4 6 3" xfId="8223"/>
    <cellStyle name="常规 11 2 3 4 6 4" xfId="8225"/>
    <cellStyle name="常规 11 2 3 4 6 5" xfId="8227"/>
    <cellStyle name="常规 11 2 3 4 7" xfId="8229"/>
    <cellStyle name="常规 11 2 3 4 7 2" xfId="8232"/>
    <cellStyle name="常规 11 2 3 4 7 3" xfId="8234"/>
    <cellStyle name="常规 11 2 3 4 7 4" xfId="8236"/>
    <cellStyle name="常规 11 2 3 4 7 5" xfId="8239"/>
    <cellStyle name="常规 11 2 3 4 8" xfId="8242"/>
    <cellStyle name="常规 11 2 3 4 9" xfId="8244"/>
    <cellStyle name="常规 11 2 3 5" xfId="7042"/>
    <cellStyle name="常规 11 2 3 5 2" xfId="7044"/>
    <cellStyle name="常规 11 2 3 5 2 2" xfId="8245"/>
    <cellStyle name="常规 11 2 3 5 2 2 2" xfId="8246"/>
    <cellStyle name="常规 11 2 3 5 2 2 2 2" xfId="8247"/>
    <cellStyle name="常规 11 2 3 5 2 2 2 3" xfId="8248"/>
    <cellStyle name="常规 11 2 3 5 2 2 3" xfId="8249"/>
    <cellStyle name="常规 11 2 3 5 2 2 3 2" xfId="8250"/>
    <cellStyle name="常规 11 2 3 5 2 2 4" xfId="8251"/>
    <cellStyle name="常规 11 2 3 5 2 2 5" xfId="8252"/>
    <cellStyle name="常规 11 2 3 5 2 3" xfId="8253"/>
    <cellStyle name="常规 11 2 3 5 2 3 2" xfId="8254"/>
    <cellStyle name="常规 11 2 3 5 2 3 2 2" xfId="8256"/>
    <cellStyle name="常规 11 2 3 5 2 3 3" xfId="8257"/>
    <cellStyle name="常规 11 2 3 5 2 3 4" xfId="8258"/>
    <cellStyle name="常规 11 2 3 5 2 3 5" xfId="6201"/>
    <cellStyle name="常规 11 2 3 5 2 4" xfId="8262"/>
    <cellStyle name="常规 11 2 3 5 2 4 2" xfId="8264"/>
    <cellStyle name="常规 11 2 3 5 2 4 3" xfId="8266"/>
    <cellStyle name="常规 11 2 3 5 2 5" xfId="8269"/>
    <cellStyle name="常规 11 2 3 5 2 6" xfId="8271"/>
    <cellStyle name="常规 11 2 3 5 2 7" xfId="8274"/>
    <cellStyle name="常规 11 2 3 5 3" xfId="8275"/>
    <cellStyle name="常规 11 2 3 5 3 2" xfId="8276"/>
    <cellStyle name="常规 11 2 3 5 3 2 2" xfId="8277"/>
    <cellStyle name="常规 11 2 3 5 3 2 2 2" xfId="8278"/>
    <cellStyle name="常规 11 2 3 5 3 2 3" xfId="8279"/>
    <cellStyle name="常规 11 2 3 5 3 2 4" xfId="8280"/>
    <cellStyle name="常规 11 2 3 5 3 2 5" xfId="8281"/>
    <cellStyle name="常规 11 2 3 5 3 3" xfId="8282"/>
    <cellStyle name="常规 11 2 3 5 3 3 2" xfId="8284"/>
    <cellStyle name="常规 11 2 3 5 3 3 2 2" xfId="8285"/>
    <cellStyle name="常规 11 2 3 5 3 3 3" xfId="8287"/>
    <cellStyle name="常规 11 2 3 5 3 3 4" xfId="8289"/>
    <cellStyle name="常规 11 2 3 5 3 3 5" xfId="2300"/>
    <cellStyle name="常规 11 2 3 5 3 4" xfId="8292"/>
    <cellStyle name="常规 11 2 3 5 3 4 2" xfId="8295"/>
    <cellStyle name="常规 11 2 3 5 3 5" xfId="8297"/>
    <cellStyle name="常规 11 2 3 5 3 6" xfId="8299"/>
    <cellStyle name="常规 11 2 3 5 3 7" xfId="8302"/>
    <cellStyle name="常规 11 2 3 5 4" xfId="8303"/>
    <cellStyle name="常规 11 2 3 5 4 2" xfId="8304"/>
    <cellStyle name="常规 11 2 3 5 4 2 2" xfId="8305"/>
    <cellStyle name="常规 11 2 3 5 4 2 2 2" xfId="8307"/>
    <cellStyle name="常规 11 2 3 5 4 2 3" xfId="8308"/>
    <cellStyle name="常规 11 2 3 5 4 2 4" xfId="8309"/>
    <cellStyle name="常规 11 2 3 5 4 3" xfId="8311"/>
    <cellStyle name="常规 11 2 3 5 4 3 2" xfId="8312"/>
    <cellStyle name="常规 11 2 3 5 4 4" xfId="8314"/>
    <cellStyle name="常规 11 2 3 5 4 5" xfId="8316"/>
    <cellStyle name="常规 11 2 3 5 4 6" xfId="8318"/>
    <cellStyle name="常规 11 2 3 5 5" xfId="8319"/>
    <cellStyle name="常规 11 2 3 5 5 2" xfId="8320"/>
    <cellStyle name="常规 11 2 3 5 5 2 2" xfId="8321"/>
    <cellStyle name="常规 11 2 3 5 5 3" xfId="8322"/>
    <cellStyle name="常规 11 2 3 5 5 4" xfId="8323"/>
    <cellStyle name="常规 11 2 3 5 5 5" xfId="8324"/>
    <cellStyle name="常规 11 2 3 5 6" xfId="8326"/>
    <cellStyle name="常规 11 2 3 5 6 2" xfId="8329"/>
    <cellStyle name="常规 11 2 3 5 7" xfId="8332"/>
    <cellStyle name="常规 11 2 3 5 8" xfId="8335"/>
    <cellStyle name="常规 11 2 3 5 9" xfId="8337"/>
    <cellStyle name="常规 11 2 3 6" xfId="6208"/>
    <cellStyle name="常规 11 2 3 6 2" xfId="8338"/>
    <cellStyle name="常规 11 2 3 6 2 2" xfId="8339"/>
    <cellStyle name="常规 11 2 3 6 2 2 2" xfId="8341"/>
    <cellStyle name="常规 11 2 3 6 2 2 2 2" xfId="8342"/>
    <cellStyle name="常规 11 2 3 6 2 2 2 3" xfId="8343"/>
    <cellStyle name="常规 11 2 3 6 2 2 3" xfId="8346"/>
    <cellStyle name="常规 11 2 3 6 2 2 3 2" xfId="8348"/>
    <cellStyle name="常规 11 2 3 6 2 2 4" xfId="8350"/>
    <cellStyle name="常规 11 2 3 6 2 2 5" xfId="8352"/>
    <cellStyle name="常规 11 2 3 6 2 3" xfId="8353"/>
    <cellStyle name="常规 11 2 3 6 2 3 2" xfId="8355"/>
    <cellStyle name="常规 11 2 3 6 2 3 2 2" xfId="8356"/>
    <cellStyle name="常规 11 2 3 6 2 3 3" xfId="8358"/>
    <cellStyle name="常规 11 2 3 6 2 3 4" xfId="8359"/>
    <cellStyle name="常规 11 2 3 6 2 3 5" xfId="6211"/>
    <cellStyle name="常规 11 2 3 6 2 4" xfId="8361"/>
    <cellStyle name="常规 11 2 3 6 2 4 2" xfId="3483"/>
    <cellStyle name="常规 11 2 3 6 2 4 3" xfId="3487"/>
    <cellStyle name="常规 11 2 3 6 2 5" xfId="8362"/>
    <cellStyle name="常规 11 2 3 6 2 6" xfId="8363"/>
    <cellStyle name="常规 11 2 3 6 2 7" xfId="8365"/>
    <cellStyle name="常规 11 2 3 6 3" xfId="8366"/>
    <cellStyle name="常规 11 2 3 6 3 2" xfId="8367"/>
    <cellStyle name="常规 11 2 3 6 3 2 2" xfId="8368"/>
    <cellStyle name="常规 11 2 3 6 3 2 2 2" xfId="8369"/>
    <cellStyle name="常规 11 2 3 6 3 2 3" xfId="8371"/>
    <cellStyle name="常规 11 2 3 6 3 2 4" xfId="8372"/>
    <cellStyle name="常规 11 2 3 6 3 2 5" xfId="8373"/>
    <cellStyle name="常规 11 2 3 6 3 3" xfId="8374"/>
    <cellStyle name="常规 11 2 3 6 3 3 2" xfId="8375"/>
    <cellStyle name="常规 11 2 3 6 3 3 2 2" xfId="8376"/>
    <cellStyle name="常规 11 2 3 6 3 3 3" xfId="8377"/>
    <cellStyle name="常规 11 2 3 6 3 3 4" xfId="8378"/>
    <cellStyle name="常规 11 2 3 6 3 3 5" xfId="3102"/>
    <cellStyle name="常规 11 2 3 6 3 4" xfId="8379"/>
    <cellStyle name="常规 11 2 3 6 3 4 2" xfId="3519"/>
    <cellStyle name="常规 11 2 3 6 3 5" xfId="8380"/>
    <cellStyle name="常规 11 2 3 6 3 6" xfId="8381"/>
    <cellStyle name="常规 11 2 3 6 3 7" xfId="8383"/>
    <cellStyle name="常规 11 2 3 6 4" xfId="8384"/>
    <cellStyle name="常规 11 2 3 6 4 2" xfId="8385"/>
    <cellStyle name="常规 11 2 3 6 4 2 2" xfId="8386"/>
    <cellStyle name="常规 11 2 3 6 4 3" xfId="8387"/>
    <cellStyle name="常规 11 2 3 6 4 4" xfId="8388"/>
    <cellStyle name="常规 11 2 3 6 4 5" xfId="8389"/>
    <cellStyle name="常规 11 2 3 6 5" xfId="8390"/>
    <cellStyle name="常规 11 2 3 6 5 2" xfId="8391"/>
    <cellStyle name="常规 11 2 3 6 5 2 2" xfId="8392"/>
    <cellStyle name="常规 11 2 3 6 5 3" xfId="8393"/>
    <cellStyle name="常规 11 2 3 6 5 4" xfId="8394"/>
    <cellStyle name="常规 11 2 3 6 5 5" xfId="8395"/>
    <cellStyle name="常规 11 2 3 6 6" xfId="8398"/>
    <cellStyle name="常规 11 2 3 6 6 2" xfId="8401"/>
    <cellStyle name="常规 11 2 3 6 7" xfId="8405"/>
    <cellStyle name="常规 11 2 3 6 8" xfId="8408"/>
    <cellStyle name="常规 11 2 3 6 9" xfId="8411"/>
    <cellStyle name="常规 11 2 3 7" xfId="865"/>
    <cellStyle name="常规 11 2 3 7 2" xfId="8415"/>
    <cellStyle name="常规 11 2 3 7 2 2" xfId="8418"/>
    <cellStyle name="常规 11 2 3 7 2 2 2" xfId="8420"/>
    <cellStyle name="常规 11 2 3 7 2 2 3" xfId="8422"/>
    <cellStyle name="常规 11 2 3 7 2 3" xfId="8424"/>
    <cellStyle name="常规 11 2 3 7 2 3 2" xfId="8426"/>
    <cellStyle name="常规 11 2 3 7 2 4" xfId="8428"/>
    <cellStyle name="常规 11 2 3 7 2 5" xfId="8429"/>
    <cellStyle name="常规 11 2 3 7 3" xfId="8433"/>
    <cellStyle name="常规 11 2 3 7 3 2" xfId="8435"/>
    <cellStyle name="常规 11 2 3 7 3 2 2" xfId="8436"/>
    <cellStyle name="常规 11 2 3 7 3 3" xfId="8438"/>
    <cellStyle name="常规 11 2 3 7 3 4" xfId="8440"/>
    <cellStyle name="常规 11 2 3 7 3 5" xfId="8441"/>
    <cellStyle name="常规 11 2 3 7 4" xfId="8445"/>
    <cellStyle name="常规 11 2 3 7 4 2" xfId="8447"/>
    <cellStyle name="常规 11 2 3 7 4 3" xfId="8449"/>
    <cellStyle name="常规 11 2 3 7 5" xfId="8453"/>
    <cellStyle name="常规 11 2 3 7 6" xfId="8457"/>
    <cellStyle name="常规 11 2 3 7 7" xfId="8461"/>
    <cellStyle name="常规 11 2 3 8" xfId="873"/>
    <cellStyle name="常规 11 2 3 8 2" xfId="8463"/>
    <cellStyle name="常规 11 2 3 8 2 2" xfId="8465"/>
    <cellStyle name="常规 11 2 3 8 2 2 2" xfId="8467"/>
    <cellStyle name="常规 11 2 3 8 2 2 3" xfId="8471"/>
    <cellStyle name="常规 11 2 3 8 2 3" xfId="8472"/>
    <cellStyle name="常规 11 2 3 8 2 3 2" xfId="8474"/>
    <cellStyle name="常规 11 2 3 8 2 4" xfId="8475"/>
    <cellStyle name="常规 11 2 3 8 2 5" xfId="8476"/>
    <cellStyle name="常规 11 2 3 8 3" xfId="8478"/>
    <cellStyle name="常规 11 2 3 8 3 2" xfId="8479"/>
    <cellStyle name="常规 11 2 3 8 3 2 2" xfId="8481"/>
    <cellStyle name="常规 11 2 3 8 3 3" xfId="8482"/>
    <cellStyle name="常规 11 2 3 8 3 4" xfId="8483"/>
    <cellStyle name="常规 11 2 3 8 3 5" xfId="8484"/>
    <cellStyle name="常规 11 2 3 8 4" xfId="8486"/>
    <cellStyle name="常规 11 2 3 8 4 2" xfId="8487"/>
    <cellStyle name="常规 11 2 3 8 4 3" xfId="8488"/>
    <cellStyle name="常规 11 2 3 8 5" xfId="1751"/>
    <cellStyle name="常规 11 2 3 8 6" xfId="8491"/>
    <cellStyle name="常规 11 2 3 8 7" xfId="8493"/>
    <cellStyle name="常规 11 2 3 9" xfId="8495"/>
    <cellStyle name="常规 11 2 3 9 2" xfId="8497"/>
    <cellStyle name="常规 11 2 3 9 2 2" xfId="8498"/>
    <cellStyle name="常规 11 2 3 9 2 2 2" xfId="8501"/>
    <cellStyle name="常规 11 2 3 9 2 2 3" xfId="8503"/>
    <cellStyle name="常规 11 2 3 9 2 3" xfId="6823"/>
    <cellStyle name="常规 11 2 3 9 2 3 2" xfId="8505"/>
    <cellStyle name="常规 11 2 3 9 2 4" xfId="3712"/>
    <cellStyle name="常规 11 2 3 9 2 5" xfId="8507"/>
    <cellStyle name="常规 11 2 3 9 3" xfId="8508"/>
    <cellStyle name="常规 11 2 3 9 3 2" xfId="8510"/>
    <cellStyle name="常规 11 2 3 9 3 2 2" xfId="8512"/>
    <cellStyle name="常规 11 2 3 9 3 3" xfId="6829"/>
    <cellStyle name="常规 11 2 3 9 3 4" xfId="8514"/>
    <cellStyle name="常规 11 2 3 9 3 5" xfId="8515"/>
    <cellStyle name="常规 11 2 3 9 4" xfId="8516"/>
    <cellStyle name="常规 11 2 3 9 4 2" xfId="8518"/>
    <cellStyle name="常规 11 2 3 9 4 3" xfId="8520"/>
    <cellStyle name="常规 11 2 3 9 5" xfId="8521"/>
    <cellStyle name="常规 11 2 3 9 6" xfId="8523"/>
    <cellStyle name="常规 11 2 3 9 7" xfId="8524"/>
    <cellStyle name="常规 11 2 30" xfId="4279"/>
    <cellStyle name="常规 11 2 31" xfId="4298"/>
    <cellStyle name="常规 11 2 4" xfId="8527"/>
    <cellStyle name="常规 11 2 4 10" xfId="7242"/>
    <cellStyle name="常规 11 2 4 10 2" xfId="8530"/>
    <cellStyle name="常规 11 2 4 10 2 2" xfId="8533"/>
    <cellStyle name="常规 11 2 4 10 2 2 2" xfId="8536"/>
    <cellStyle name="常规 11 2 4 10 2 3" xfId="8539"/>
    <cellStyle name="常规 11 2 4 10 2 4" xfId="8542"/>
    <cellStyle name="常规 11 2 4 10 2 5" xfId="7488"/>
    <cellStyle name="常规 11 2 4 10 3" xfId="8545"/>
    <cellStyle name="常规 11 2 4 10 3 2" xfId="8548"/>
    <cellStyle name="常规 11 2 4 10 3 2 2" xfId="8551"/>
    <cellStyle name="常规 11 2 4 10 3 3" xfId="8553"/>
    <cellStyle name="常规 11 2 4 10 3 4" xfId="8555"/>
    <cellStyle name="常规 11 2 4 10 3 5" xfId="7501"/>
    <cellStyle name="常规 11 2 4 10 4" xfId="8557"/>
    <cellStyle name="常规 11 2 4 10 4 2" xfId="8559"/>
    <cellStyle name="常规 11 2 4 10 5" xfId="8561"/>
    <cellStyle name="常规 11 2 4 10 6" xfId="8564"/>
    <cellStyle name="常规 11 2 4 10 7" xfId="8567"/>
    <cellStyle name="常规 11 2 4 11" xfId="7245"/>
    <cellStyle name="常规 11 2 4 11 2" xfId="8570"/>
    <cellStyle name="常规 11 2 4 11 2 2" xfId="8572"/>
    <cellStyle name="常规 11 2 4 11 2 2 2" xfId="8575"/>
    <cellStyle name="常规 11 2 4 11 2 3" xfId="8577"/>
    <cellStyle name="常规 11 2 4 11 2 4" xfId="8580"/>
    <cellStyle name="常规 11 2 4 11 2 5" xfId="7507"/>
    <cellStyle name="常规 11 2 4 11 3" xfId="8583"/>
    <cellStyle name="常规 11 2 4 11 3 2" xfId="8585"/>
    <cellStyle name="常规 11 2 4 11 3 2 2" xfId="8589"/>
    <cellStyle name="常规 11 2 4 11 3 3" xfId="8591"/>
    <cellStyle name="常规 11 2 4 11 3 4" xfId="8593"/>
    <cellStyle name="常规 11 2 4 11 3 5" xfId="8595"/>
    <cellStyle name="常规 11 2 4 11 4" xfId="8598"/>
    <cellStyle name="常规 11 2 4 11 4 2" xfId="8601"/>
    <cellStyle name="常规 11 2 4 11 5" xfId="8603"/>
    <cellStyle name="常规 11 2 4 11 6" xfId="8606"/>
    <cellStyle name="常规 11 2 4 11 7" xfId="8608"/>
    <cellStyle name="常规 11 2 4 12" xfId="8610"/>
    <cellStyle name="常规 11 2 4 12 2" xfId="8613"/>
    <cellStyle name="常规 11 2 4 12 2 2" xfId="8615"/>
    <cellStyle name="常规 11 2 4 12 2 3" xfId="8617"/>
    <cellStyle name="常规 11 2 4 12 3" xfId="8619"/>
    <cellStyle name="常规 11 2 4 12 3 2" xfId="8621"/>
    <cellStyle name="常规 11 2 4 12 4" xfId="8623"/>
    <cellStyle name="常规 11 2 4 12 5" xfId="8625"/>
    <cellStyle name="常规 11 2 4 13" xfId="8627"/>
    <cellStyle name="常规 11 2 4 13 2" xfId="8629"/>
    <cellStyle name="常规 11 2 4 13 2 2" xfId="8632"/>
    <cellStyle name="常规 11 2 4 13 2 3" xfId="8635"/>
    <cellStyle name="常规 11 2 4 13 3" xfId="8637"/>
    <cellStyle name="常规 11 2 4 13 3 2" xfId="8640"/>
    <cellStyle name="常规 11 2 4 13 4" xfId="8643"/>
    <cellStyle name="常规 11 2 4 13 5" xfId="8646"/>
    <cellStyle name="常规 11 2 4 14" xfId="5022"/>
    <cellStyle name="常规 11 2 4 14 2" xfId="8648"/>
    <cellStyle name="常规 11 2 4 14 2 2" xfId="8653"/>
    <cellStyle name="常规 11 2 4 14 2 3" xfId="8658"/>
    <cellStyle name="常规 11 2 4 14 3" xfId="8660"/>
    <cellStyle name="常规 11 2 4 14 3 2" xfId="8664"/>
    <cellStyle name="常规 11 2 4 14 4" xfId="8667"/>
    <cellStyle name="常规 11 2 4 14 5" xfId="8670"/>
    <cellStyle name="常规 11 2 4 15" xfId="8672"/>
    <cellStyle name="常规 11 2 4 15 2" xfId="8676"/>
    <cellStyle name="常规 11 2 4 15 2 2" xfId="8679"/>
    <cellStyle name="常规 11 2 4 15 3" xfId="8682"/>
    <cellStyle name="常规 11 2 4 15 3 2" xfId="8685"/>
    <cellStyle name="常规 11 2 4 15 4" xfId="8688"/>
    <cellStyle name="常规 11 2 4 15 5" xfId="8691"/>
    <cellStyle name="常规 11 2 4 16" xfId="8693"/>
    <cellStyle name="常规 11 2 4 16 2" xfId="176"/>
    <cellStyle name="常规 11 2 4 16 2 2" xfId="8696"/>
    <cellStyle name="常规 11 2 4 16 3" xfId="30"/>
    <cellStyle name="常规 11 2 4 16 3 2" xfId="8700"/>
    <cellStyle name="常规 11 2 4 16 4" xfId="202"/>
    <cellStyle name="常规 11 2 4 17" xfId="8702"/>
    <cellStyle name="常规 11 2 4 17 2" xfId="8704"/>
    <cellStyle name="常规 11 2 4 17 3" xfId="8706"/>
    <cellStyle name="常规 11 2 4 17 4" xfId="8709"/>
    <cellStyle name="常规 11 2 4 18" xfId="8711"/>
    <cellStyle name="常规 11 2 4 18 2" xfId="8713"/>
    <cellStyle name="常规 11 2 4 18 3" xfId="8715"/>
    <cellStyle name="常规 11 2 4 19" xfId="8717"/>
    <cellStyle name="常规 11 2 4 19 2" xfId="8719"/>
    <cellStyle name="常规 11 2 4 2" xfId="8722"/>
    <cellStyle name="常规 11 2 4 2 10" xfId="8725"/>
    <cellStyle name="常规 11 2 4 2 10 2" xfId="8728"/>
    <cellStyle name="常规 11 2 4 2 10 2 2" xfId="8731"/>
    <cellStyle name="常规 11 2 4 2 10 2 3" xfId="8734"/>
    <cellStyle name="常规 11 2 4 2 10 3" xfId="8737"/>
    <cellStyle name="常规 11 2 4 2 10 3 2" xfId="8739"/>
    <cellStyle name="常规 11 2 4 2 10 4" xfId="8742"/>
    <cellStyle name="常规 11 2 4 2 10 5" xfId="8744"/>
    <cellStyle name="常规 11 2 4 2 11" xfId="8747"/>
    <cellStyle name="常规 11 2 4 2 11 2" xfId="8750"/>
    <cellStyle name="常规 11 2 4 2 11 2 2" xfId="8752"/>
    <cellStyle name="常规 11 2 4 2 11 2 3" xfId="5261"/>
    <cellStyle name="常规 11 2 4 2 11 3" xfId="8755"/>
    <cellStyle name="常规 11 2 4 2 11 3 2" xfId="8756"/>
    <cellStyle name="常规 11 2 4 2 11 4" xfId="8759"/>
    <cellStyle name="常规 11 2 4 2 11 5" xfId="8760"/>
    <cellStyle name="常规 11 2 4 2 12" xfId="8763"/>
    <cellStyle name="常规 11 2 4 2 12 2" xfId="8765"/>
    <cellStyle name="常规 11 2 4 2 12 2 2" xfId="8766"/>
    <cellStyle name="常规 11 2 4 2 12 3" xfId="8767"/>
    <cellStyle name="常规 11 2 4 2 12 3 2" xfId="8768"/>
    <cellStyle name="常规 11 2 4 2 12 4" xfId="8769"/>
    <cellStyle name="常规 11 2 4 2 12 5" xfId="8770"/>
    <cellStyle name="常规 11 2 4 2 13" xfId="8773"/>
    <cellStyle name="常规 11 2 4 2 13 2" xfId="8774"/>
    <cellStyle name="常规 11 2 4 2 13 2 2" xfId="8776"/>
    <cellStyle name="常规 11 2 4 2 13 3" xfId="8777"/>
    <cellStyle name="常规 11 2 4 2 13 3 2" xfId="8781"/>
    <cellStyle name="常规 11 2 4 2 13 4" xfId="8782"/>
    <cellStyle name="常规 11 2 4 2 14" xfId="8784"/>
    <cellStyle name="常规 11 2 4 2 14 2" xfId="8785"/>
    <cellStyle name="常规 11 2 4 2 14 3" xfId="8786"/>
    <cellStyle name="常规 11 2 4 2 14 4" xfId="8787"/>
    <cellStyle name="常规 11 2 4 2 15" xfId="8790"/>
    <cellStyle name="常规 11 2 4 2 15 2" xfId="8791"/>
    <cellStyle name="常规 11 2 4 2 15 3" xfId="8792"/>
    <cellStyle name="常规 11 2 4 2 15 4" xfId="8793"/>
    <cellStyle name="常规 11 2 4 2 16" xfId="8795"/>
    <cellStyle name="常规 11 2 4 2 16 2" xfId="8796"/>
    <cellStyle name="常规 11 2 4 2 17" xfId="8798"/>
    <cellStyle name="常规 11 2 4 2 18" xfId="8800"/>
    <cellStyle name="常规 11 2 4 2 19" xfId="8802"/>
    <cellStyle name="常规 11 2 4 2 2" xfId="8804"/>
    <cellStyle name="常规 11 2 4 2 2 10" xfId="8805"/>
    <cellStyle name="常规 11 2 4 2 2 10 2" xfId="8807"/>
    <cellStyle name="常规 11 2 4 2 2 10 2 2" xfId="8808"/>
    <cellStyle name="常规 11 2 4 2 2 10 3" xfId="8810"/>
    <cellStyle name="常规 11 2 4 2 2 10 3 2" xfId="8811"/>
    <cellStyle name="常规 11 2 4 2 2 10 4" xfId="8813"/>
    <cellStyle name="常规 11 2 4 2 2 11" xfId="8814"/>
    <cellStyle name="常规 11 2 4 2 2 11 2" xfId="8815"/>
    <cellStyle name="常规 11 2 4 2 2 11 3" xfId="8816"/>
    <cellStyle name="常规 11 2 4 2 2 11 4" xfId="8817"/>
    <cellStyle name="常规 11 2 4 2 2 12" xfId="8818"/>
    <cellStyle name="常规 11 2 4 2 2 12 2" xfId="8819"/>
    <cellStyle name="常规 11 2 4 2 2 12 3" xfId="8820"/>
    <cellStyle name="常规 11 2 4 2 2 12 4" xfId="8821"/>
    <cellStyle name="常规 11 2 4 2 2 13" xfId="8822"/>
    <cellStyle name="常规 11 2 4 2 2 13 2" xfId="8824"/>
    <cellStyle name="常规 11 2 4 2 2 14" xfId="8825"/>
    <cellStyle name="常规 11 2 4 2 2 15" xfId="8826"/>
    <cellStyle name="常规 11 2 4 2 2 16" xfId="8827"/>
    <cellStyle name="常规 11 2 4 2 2 17" xfId="8829"/>
    <cellStyle name="常规 11 2 4 2 2 18" xfId="8830"/>
    <cellStyle name="常规 11 2 4 2 2 19" xfId="8831"/>
    <cellStyle name="常规 11 2 4 2 2 2" xfId="8833"/>
    <cellStyle name="常规 11 2 4 2 2 2 10" xfId="8835"/>
    <cellStyle name="常规 11 2 4 2 2 2 2" xfId="8836"/>
    <cellStyle name="常规 11 2 4 2 2 2 2 2" xfId="8838"/>
    <cellStyle name="常规 11 2 4 2 2 2 2 2 2" xfId="8840"/>
    <cellStyle name="常规 11 2 4 2 2 2 2 2 2 2" xfId="7053"/>
    <cellStyle name="常规 11 2 4 2 2 2 2 2 2 2 2" xfId="8844"/>
    <cellStyle name="常规 11 2 4 2 2 2 2 2 2 3" xfId="7056"/>
    <cellStyle name="常规 11 2 4 2 2 2 2 2 2 4" xfId="4915"/>
    <cellStyle name="常规 11 2 4 2 2 2 2 2 2 5" xfId="8846"/>
    <cellStyle name="常规 11 2 4 2 2 2 2 2 3" xfId="8847"/>
    <cellStyle name="常规 11 2 4 2 2 2 2 2 3 2" xfId="7066"/>
    <cellStyle name="常规 11 2 4 2 2 2 2 2 3 3" xfId="5947"/>
    <cellStyle name="常规 11 2 4 2 2 2 2 2 4" xfId="8848"/>
    <cellStyle name="常规 11 2 4 2 2 2 2 2 5" xfId="8849"/>
    <cellStyle name="常规 11 2 4 2 2 2 2 2 6" xfId="8850"/>
    <cellStyle name="常规 11 2 4 2 2 2 2 3" xfId="8851"/>
    <cellStyle name="常规 11 2 4 2 2 2 2 3 2" xfId="8852"/>
    <cellStyle name="常规 11 2 4 2 2 2 2 3 2 2" xfId="6134"/>
    <cellStyle name="常规 11 2 4 2 2 2 2 3 3" xfId="8853"/>
    <cellStyle name="常规 11 2 4 2 2 2 2 3 4" xfId="8854"/>
    <cellStyle name="常规 11 2 4 2 2 2 2 3 5" xfId="8855"/>
    <cellStyle name="常规 11 2 4 2 2 2 2 4" xfId="8857"/>
    <cellStyle name="常规 11 2 4 2 2 2 2 4 2" xfId="8859"/>
    <cellStyle name="常规 11 2 4 2 2 2 2 4 3" xfId="8861"/>
    <cellStyle name="常规 11 2 4 2 2 2 2 5" xfId="8863"/>
    <cellStyle name="常规 11 2 4 2 2 2 2 6" xfId="8866"/>
    <cellStyle name="常规 11 2 4 2 2 2 2 7" xfId="8780"/>
    <cellStyle name="常规 11 2 4 2 2 2 3" xfId="8867"/>
    <cellStyle name="常规 11 2 4 2 2 2 3 2" xfId="8868"/>
    <cellStyle name="常规 11 2 4 2 2 2 3 2 2" xfId="8869"/>
    <cellStyle name="常规 11 2 4 2 2 2 3 2 2 2" xfId="8871"/>
    <cellStyle name="常规 11 2 4 2 2 2 3 2 3" xfId="8872"/>
    <cellStyle name="常规 11 2 4 2 2 2 3 2 4" xfId="8873"/>
    <cellStyle name="常规 11 2 4 2 2 2 3 2 5" xfId="8874"/>
    <cellStyle name="常规 11 2 4 2 2 2 3 3" xfId="8875"/>
    <cellStyle name="常规 11 2 4 2 2 2 3 3 2" xfId="8876"/>
    <cellStyle name="常规 11 2 4 2 2 2 3 3 2 2" xfId="8878"/>
    <cellStyle name="常规 11 2 4 2 2 2 3 3 3" xfId="8879"/>
    <cellStyle name="常规 11 2 4 2 2 2 3 3 4" xfId="8880"/>
    <cellStyle name="常规 11 2 4 2 2 2 3 3 5" xfId="8881"/>
    <cellStyle name="常规 11 2 4 2 2 2 3 4" xfId="8884"/>
    <cellStyle name="常规 11 2 4 2 2 2 3 4 2" xfId="8887"/>
    <cellStyle name="常规 11 2 4 2 2 2 3 5" xfId="8890"/>
    <cellStyle name="常规 11 2 4 2 2 2 3 6" xfId="8894"/>
    <cellStyle name="常规 11 2 4 2 2 2 3 7" xfId="8897"/>
    <cellStyle name="常规 11 2 4 2 2 2 4" xfId="8898"/>
    <cellStyle name="常规 11 2 4 2 2 2 4 2" xfId="8900"/>
    <cellStyle name="常规 11 2 4 2 2 2 4 2 2" xfId="8902"/>
    <cellStyle name="常规 11 2 4 2 2 2 4 2 2 2" xfId="8904"/>
    <cellStyle name="常规 11 2 4 2 2 2 4 2 3" xfId="8907"/>
    <cellStyle name="常规 11 2 4 2 2 2 4 2 4" xfId="8910"/>
    <cellStyle name="常规 11 2 4 2 2 2 4 3" xfId="8911"/>
    <cellStyle name="常规 11 2 4 2 2 2 4 3 2" xfId="5377"/>
    <cellStyle name="常规 11 2 4 2 2 2 4 4" xfId="8915"/>
    <cellStyle name="常规 11 2 4 2 2 2 4 5" xfId="8918"/>
    <cellStyle name="常规 11 2 4 2 2 2 4 6" xfId="8921"/>
    <cellStyle name="常规 11 2 4 2 2 2 5" xfId="8922"/>
    <cellStyle name="常规 11 2 4 2 2 2 5 2" xfId="8923"/>
    <cellStyle name="常规 11 2 4 2 2 2 5 2 2" xfId="8925"/>
    <cellStyle name="常规 11 2 4 2 2 2 5 3" xfId="8926"/>
    <cellStyle name="常规 11 2 4 2 2 2 5 4" xfId="8929"/>
    <cellStyle name="常规 11 2 4 2 2 2 5 5" xfId="8932"/>
    <cellStyle name="常规 11 2 4 2 2 2 6" xfId="8934"/>
    <cellStyle name="常规 11 2 4 2 2 2 6 2" xfId="8935"/>
    <cellStyle name="常规 11 2 4 2 2 2 6 3" xfId="8936"/>
    <cellStyle name="常规 11 2 4 2 2 2 6 4" xfId="8939"/>
    <cellStyle name="常规 11 2 4 2 2 2 6 5" xfId="8941"/>
    <cellStyle name="常规 11 2 4 2 2 2 7" xfId="8944"/>
    <cellStyle name="常规 11 2 4 2 2 2 8" xfId="8945"/>
    <cellStyle name="常规 11 2 4 2 2 2 9" xfId="8946"/>
    <cellStyle name="常规 11 2 4 2 2 3" xfId="8948"/>
    <cellStyle name="常规 11 2 4 2 2 3 2" xfId="8949"/>
    <cellStyle name="常规 11 2 4 2 2 3 2 2" xfId="8952"/>
    <cellStyle name="常规 11 2 4 2 2 3 2 2 2" xfId="8954"/>
    <cellStyle name="常规 11 2 4 2 2 3 2 2 2 2" xfId="8957"/>
    <cellStyle name="常规 11 2 4 2 2 3 2 2 3" xfId="8958"/>
    <cellStyle name="常规 11 2 4 2 2 3 2 2 4" xfId="8960"/>
    <cellStyle name="常规 11 2 4 2 2 3 2 2 5" xfId="8962"/>
    <cellStyle name="常规 11 2 4 2 2 3 2 3" xfId="8964"/>
    <cellStyle name="常规 11 2 4 2 2 3 2 3 2" xfId="8965"/>
    <cellStyle name="常规 11 2 4 2 2 3 2 3 3" xfId="8966"/>
    <cellStyle name="常规 11 2 4 2 2 3 2 4" xfId="8969"/>
    <cellStyle name="常规 11 2 4 2 2 3 2 5" xfId="8971"/>
    <cellStyle name="常规 11 2 4 2 2 3 2 6" xfId="8973"/>
    <cellStyle name="常规 11 2 4 2 2 3 3" xfId="8974"/>
    <cellStyle name="常规 11 2 4 2 2 3 3 2" xfId="8975"/>
    <cellStyle name="常规 11 2 4 2 2 3 3 2 2" xfId="8976"/>
    <cellStyle name="常规 11 2 4 2 2 3 3 3" xfId="8978"/>
    <cellStyle name="常规 11 2 4 2 2 3 3 4" xfId="8980"/>
    <cellStyle name="常规 11 2 4 2 2 3 3 5" xfId="8981"/>
    <cellStyle name="常规 11 2 4 2 2 3 4" xfId="8982"/>
    <cellStyle name="常规 11 2 4 2 2 3 4 2" xfId="8983"/>
    <cellStyle name="常规 11 2 4 2 2 3 4 3" xfId="8985"/>
    <cellStyle name="常规 11 2 4 2 2 3 5" xfId="8986"/>
    <cellStyle name="常规 11 2 4 2 2 3 6" xfId="8988"/>
    <cellStyle name="常规 11 2 4 2 2 3 7" xfId="8990"/>
    <cellStyle name="常规 11 2 4 2 2 4" xfId="8992"/>
    <cellStyle name="常规 11 2 4 2 2 4 2" xfId="8993"/>
    <cellStyle name="常规 11 2 4 2 2 4 2 2" xfId="8994"/>
    <cellStyle name="常规 11 2 4 2 2 4 2 2 2" xfId="8995"/>
    <cellStyle name="常规 11 2 4 2 2 4 2 2 3" xfId="8996"/>
    <cellStyle name="常规 11 2 4 2 2 4 2 3" xfId="8997"/>
    <cellStyle name="常规 11 2 4 2 2 4 2 3 2" xfId="8998"/>
    <cellStyle name="常规 11 2 4 2 2 4 2 4" xfId="9000"/>
    <cellStyle name="常规 11 2 4 2 2 4 2 5" xfId="9002"/>
    <cellStyle name="常规 11 2 4 2 2 4 3" xfId="9003"/>
    <cellStyle name="常规 11 2 4 2 2 4 3 2" xfId="9004"/>
    <cellStyle name="常规 11 2 4 2 2 4 3 2 2" xfId="9005"/>
    <cellStyle name="常规 11 2 4 2 2 4 3 3" xfId="9007"/>
    <cellStyle name="常规 11 2 4 2 2 4 3 4" xfId="9008"/>
    <cellStyle name="常规 11 2 4 2 2 4 3 5" xfId="9009"/>
    <cellStyle name="常规 11 2 4 2 2 4 4" xfId="6422"/>
    <cellStyle name="常规 11 2 4 2 2 4 4 2" xfId="6424"/>
    <cellStyle name="常规 11 2 4 2 2 4 4 3" xfId="6428"/>
    <cellStyle name="常规 11 2 4 2 2 4 5" xfId="2936"/>
    <cellStyle name="常规 11 2 4 2 2 4 6" xfId="2941"/>
    <cellStyle name="常规 11 2 4 2 2 4 7" xfId="2945"/>
    <cellStyle name="常规 11 2 4 2 2 5" xfId="9010"/>
    <cellStyle name="常规 11 2 4 2 2 5 2" xfId="9011"/>
    <cellStyle name="常规 11 2 4 2 2 5 2 2" xfId="9012"/>
    <cellStyle name="常规 11 2 4 2 2 5 2 2 2" xfId="9013"/>
    <cellStyle name="常规 11 2 4 2 2 5 2 3" xfId="9015"/>
    <cellStyle name="常规 11 2 4 2 2 5 2 4" xfId="9018"/>
    <cellStyle name="常规 11 2 4 2 2 5 2 5" xfId="9020"/>
    <cellStyle name="常规 11 2 4 2 2 5 3" xfId="9021"/>
    <cellStyle name="常规 11 2 4 2 2 5 3 2" xfId="9022"/>
    <cellStyle name="常规 11 2 4 2 2 5 3 2 2" xfId="9023"/>
    <cellStyle name="常规 11 2 4 2 2 5 3 3" xfId="9026"/>
    <cellStyle name="常规 11 2 4 2 2 5 3 4" xfId="9029"/>
    <cellStyle name="常规 11 2 4 2 2 5 3 5" xfId="9032"/>
    <cellStyle name="常规 11 2 4 2 2 5 4" xfId="6431"/>
    <cellStyle name="常规 11 2 4 2 2 5 4 2" xfId="3111"/>
    <cellStyle name="常规 11 2 4 2 2 5 5" xfId="2953"/>
    <cellStyle name="常规 11 2 4 2 2 5 6" xfId="2957"/>
    <cellStyle name="常规 11 2 4 2 2 5 7" xfId="2960"/>
    <cellStyle name="常规 11 2 4 2 2 6" xfId="9033"/>
    <cellStyle name="常规 11 2 4 2 2 6 2" xfId="9034"/>
    <cellStyle name="常规 11 2 4 2 2 6 2 2" xfId="9035"/>
    <cellStyle name="常规 11 2 4 2 2 6 2 2 2" xfId="9036"/>
    <cellStyle name="常规 11 2 4 2 2 6 2 3" xfId="9038"/>
    <cellStyle name="常规 11 2 4 2 2 6 2 4" xfId="9041"/>
    <cellStyle name="常规 11 2 4 2 2 6 2 5" xfId="9043"/>
    <cellStyle name="常规 11 2 4 2 2 6 3" xfId="9044"/>
    <cellStyle name="常规 11 2 4 2 2 6 3 2" xfId="9045"/>
    <cellStyle name="常规 11 2 4 2 2 6 3 2 2" xfId="9046"/>
    <cellStyle name="常规 11 2 4 2 2 6 3 3" xfId="9048"/>
    <cellStyle name="常规 11 2 4 2 2 6 3 4" xfId="9050"/>
    <cellStyle name="常规 11 2 4 2 2 6 3 5" xfId="9052"/>
    <cellStyle name="常规 11 2 4 2 2 6 4" xfId="6434"/>
    <cellStyle name="常规 11 2 4 2 2 6 4 2" xfId="9053"/>
    <cellStyle name="常规 11 2 4 2 2 6 5" xfId="2966"/>
    <cellStyle name="常规 11 2 4 2 2 6 6" xfId="9054"/>
    <cellStyle name="常规 11 2 4 2 2 6 7" xfId="9055"/>
    <cellStyle name="常规 11 2 4 2 2 7" xfId="9057"/>
    <cellStyle name="常规 11 2 4 2 2 7 2" xfId="9059"/>
    <cellStyle name="常规 11 2 4 2 2 7 2 2" xfId="9061"/>
    <cellStyle name="常规 11 2 4 2 2 7 2 3" xfId="9064"/>
    <cellStyle name="常规 11 2 4 2 2 7 3" xfId="9066"/>
    <cellStyle name="常规 11 2 4 2 2 7 3 2" xfId="9068"/>
    <cellStyle name="常规 11 2 4 2 2 7 4" xfId="9070"/>
    <cellStyle name="常规 11 2 4 2 2 7 5" xfId="9073"/>
    <cellStyle name="常规 11 2 4 2 2 8" xfId="9075"/>
    <cellStyle name="常规 11 2 4 2 2 8 2" xfId="9077"/>
    <cellStyle name="常规 11 2 4 2 2 8 2 2" xfId="9081"/>
    <cellStyle name="常规 11 2 4 2 2 8 2 3" xfId="9084"/>
    <cellStyle name="常规 11 2 4 2 2 8 3" xfId="9086"/>
    <cellStyle name="常规 11 2 4 2 2 8 3 2" xfId="9088"/>
    <cellStyle name="常规 11 2 4 2 2 8 4" xfId="9090"/>
    <cellStyle name="常规 11 2 4 2 2 8 5" xfId="9093"/>
    <cellStyle name="常规 11 2 4 2 2 9" xfId="9095"/>
    <cellStyle name="常规 11 2 4 2 2 9 2" xfId="9098"/>
    <cellStyle name="常规 11 2 4 2 2 9 2 2" xfId="9100"/>
    <cellStyle name="常规 11 2 4 2 2 9 3" xfId="9103"/>
    <cellStyle name="常规 11 2 4 2 2 9 3 2" xfId="9105"/>
    <cellStyle name="常规 11 2 4 2 2 9 4" xfId="9107"/>
    <cellStyle name="常规 11 2 4 2 2 9 5" xfId="9109"/>
    <cellStyle name="常规 11 2 4 2 20" xfId="8789"/>
    <cellStyle name="常规 11 2 4 2 21" xfId="8794"/>
    <cellStyle name="常规 11 2 4 2 22" xfId="8797"/>
    <cellStyle name="常规 11 2 4 2 3" xfId="9110"/>
    <cellStyle name="常规 11 2 4 2 3 10" xfId="5901"/>
    <cellStyle name="常规 11 2 4 2 3 2" xfId="9112"/>
    <cellStyle name="常规 11 2 4 2 3 2 2" xfId="9114"/>
    <cellStyle name="常规 11 2 4 2 3 2 2 2" xfId="9115"/>
    <cellStyle name="常规 11 2 4 2 3 2 2 2 2" xfId="9116"/>
    <cellStyle name="常规 11 2 4 2 3 2 2 2 2 2" xfId="9117"/>
    <cellStyle name="常规 11 2 4 2 3 2 2 2 3" xfId="9118"/>
    <cellStyle name="常规 11 2 4 2 3 2 2 2 4" xfId="9119"/>
    <cellStyle name="常规 11 2 4 2 3 2 2 2 5" xfId="9120"/>
    <cellStyle name="常规 11 2 4 2 3 2 2 3" xfId="9121"/>
    <cellStyle name="常规 11 2 4 2 3 2 2 3 2" xfId="9122"/>
    <cellStyle name="常规 11 2 4 2 3 2 2 3 3" xfId="9124"/>
    <cellStyle name="常规 11 2 4 2 3 2 2 4" xfId="9126"/>
    <cellStyle name="常规 11 2 4 2 3 2 2 5" xfId="9128"/>
    <cellStyle name="常规 11 2 4 2 3 2 2 6" xfId="9130"/>
    <cellStyle name="常规 11 2 4 2 3 2 3" xfId="9132"/>
    <cellStyle name="常规 11 2 4 2 3 2 3 2" xfId="9133"/>
    <cellStyle name="常规 11 2 4 2 3 2 3 2 2" xfId="9134"/>
    <cellStyle name="常规 11 2 4 2 3 2 3 3" xfId="9135"/>
    <cellStyle name="常规 11 2 4 2 3 2 3 4" xfId="9136"/>
    <cellStyle name="常规 11 2 4 2 3 2 3 5" xfId="9137"/>
    <cellStyle name="常规 11 2 4 2 3 2 4" xfId="9138"/>
    <cellStyle name="常规 11 2 4 2 3 2 4 2" xfId="9140"/>
    <cellStyle name="常规 11 2 4 2 3 2 4 3" xfId="9142"/>
    <cellStyle name="常规 11 2 4 2 3 2 5" xfId="6940"/>
    <cellStyle name="常规 11 2 4 2 3 2 6" xfId="6949"/>
    <cellStyle name="常规 11 2 4 2 3 2 7" xfId="6955"/>
    <cellStyle name="常规 11 2 4 2 3 3" xfId="9144"/>
    <cellStyle name="常规 11 2 4 2 3 3 2" xfId="9145"/>
    <cellStyle name="常规 11 2 4 2 3 3 2 2" xfId="9146"/>
    <cellStyle name="常规 11 2 4 2 3 3 2 2 2" xfId="9147"/>
    <cellStyle name="常规 11 2 4 2 3 3 2 3" xfId="9148"/>
    <cellStyle name="常规 11 2 4 2 3 3 2 4" xfId="9150"/>
    <cellStyle name="常规 11 2 4 2 3 3 2 5" xfId="9151"/>
    <cellStyle name="常规 11 2 4 2 3 3 3" xfId="9152"/>
    <cellStyle name="常规 11 2 4 2 3 3 3 2" xfId="9153"/>
    <cellStyle name="常规 11 2 4 2 3 3 3 2 2" xfId="9155"/>
    <cellStyle name="常规 11 2 4 2 3 3 3 3" xfId="9157"/>
    <cellStyle name="常规 11 2 4 2 3 3 3 4" xfId="9159"/>
    <cellStyle name="常规 11 2 4 2 3 3 3 5" xfId="9160"/>
    <cellStyle name="常规 11 2 4 2 3 3 4" xfId="9161"/>
    <cellStyle name="常规 11 2 4 2 3 3 4 2" xfId="9163"/>
    <cellStyle name="常规 11 2 4 2 3 3 5" xfId="6957"/>
    <cellStyle name="常规 11 2 4 2 3 3 6" xfId="6959"/>
    <cellStyle name="常规 11 2 4 2 3 3 7" xfId="6962"/>
    <cellStyle name="常规 11 2 4 2 3 4" xfId="9165"/>
    <cellStyle name="常规 11 2 4 2 3 4 2" xfId="9166"/>
    <cellStyle name="常规 11 2 4 2 3 4 2 2" xfId="9167"/>
    <cellStyle name="常规 11 2 4 2 3 4 2 2 2" xfId="9168"/>
    <cellStyle name="常规 11 2 4 2 3 4 2 3" xfId="9169"/>
    <cellStyle name="常规 11 2 4 2 3 4 2 4" xfId="9170"/>
    <cellStyle name="常规 11 2 4 2 3 4 3" xfId="9171"/>
    <cellStyle name="常规 11 2 4 2 3 4 3 2" xfId="9173"/>
    <cellStyle name="常规 11 2 4 2 3 4 4" xfId="6444"/>
    <cellStyle name="常规 11 2 4 2 3 4 5" xfId="2984"/>
    <cellStyle name="常规 11 2 4 2 3 4 6" xfId="2993"/>
    <cellStyle name="常规 11 2 4 2 3 5" xfId="9174"/>
    <cellStyle name="常规 11 2 4 2 3 5 2" xfId="9175"/>
    <cellStyle name="常规 11 2 4 2 3 5 2 2" xfId="9176"/>
    <cellStyle name="常规 11 2 4 2 3 5 3" xfId="9177"/>
    <cellStyle name="常规 11 2 4 2 3 5 4" xfId="6447"/>
    <cellStyle name="常规 11 2 4 2 3 5 5" xfId="3005"/>
    <cellStyle name="常规 11 2 4 2 3 6" xfId="9178"/>
    <cellStyle name="常规 11 2 4 2 3 6 2" xfId="9179"/>
    <cellStyle name="常规 11 2 4 2 3 6 3" xfId="9180"/>
    <cellStyle name="常规 11 2 4 2 3 6 4" xfId="6452"/>
    <cellStyle name="常规 11 2 4 2 3 6 5" xfId="9181"/>
    <cellStyle name="常规 11 2 4 2 3 7" xfId="9183"/>
    <cellStyle name="常规 11 2 4 2 3 8" xfId="9185"/>
    <cellStyle name="常规 11 2 4 2 3 9" xfId="9187"/>
    <cellStyle name="常规 11 2 4 2 4" xfId="9189"/>
    <cellStyle name="常规 11 2 4 2 4 2" xfId="2648"/>
    <cellStyle name="常规 11 2 4 2 4 2 2" xfId="9191"/>
    <cellStyle name="常规 11 2 4 2 4 2 2 2" xfId="2267"/>
    <cellStyle name="常规 11 2 4 2 4 2 2 2 2" xfId="2270"/>
    <cellStyle name="常规 11 2 4 2 4 2 2 2 3" xfId="2274"/>
    <cellStyle name="常规 11 2 4 2 4 2 2 3" xfId="2278"/>
    <cellStyle name="常规 11 2 4 2 4 2 2 3 2" xfId="9192"/>
    <cellStyle name="常规 11 2 4 2 4 2 2 4" xfId="2284"/>
    <cellStyle name="常规 11 2 4 2 4 2 2 5" xfId="2290"/>
    <cellStyle name="常规 11 2 4 2 4 2 3" xfId="9194"/>
    <cellStyle name="常规 11 2 4 2 4 2 3 2" xfId="2355"/>
    <cellStyle name="常规 11 2 4 2 4 2 3 2 2" xfId="9196"/>
    <cellStyle name="常规 11 2 4 2 4 2 3 3" xfId="2360"/>
    <cellStyle name="常规 11 2 4 2 4 2 3 4" xfId="9198"/>
    <cellStyle name="常规 11 2 4 2 4 2 3 5" xfId="9200"/>
    <cellStyle name="常规 11 2 4 2 4 2 4" xfId="9201"/>
    <cellStyle name="常规 11 2 4 2 4 2 4 2" xfId="2447"/>
    <cellStyle name="常规 11 2 4 2 4 2 4 3" xfId="2454"/>
    <cellStyle name="常规 11 2 4 2 4 2 5" xfId="6967"/>
    <cellStyle name="常规 11 2 4 2 4 2 6" xfId="6969"/>
    <cellStyle name="常规 11 2 4 2 4 2 7" xfId="6971"/>
    <cellStyle name="常规 11 2 4 2 4 3" xfId="9202"/>
    <cellStyle name="常规 11 2 4 2 4 3 2" xfId="9204"/>
    <cellStyle name="常规 11 2 4 2 4 3 2 2" xfId="2716"/>
    <cellStyle name="常规 11 2 4 2 4 3 2 2 2" xfId="9205"/>
    <cellStyle name="常规 11 2 4 2 4 3 2 3" xfId="2719"/>
    <cellStyle name="常规 11 2 4 2 4 3 2 4" xfId="9208"/>
    <cellStyle name="常规 11 2 4 2 4 3 2 5" xfId="9209"/>
    <cellStyle name="常规 11 2 4 2 4 3 3" xfId="9211"/>
    <cellStyle name="常规 11 2 4 2 4 3 3 2" xfId="2774"/>
    <cellStyle name="常规 11 2 4 2 4 3 3 2 2" xfId="9212"/>
    <cellStyle name="常规 11 2 4 2 4 3 3 3" xfId="2780"/>
    <cellStyle name="常规 11 2 4 2 4 3 3 4" xfId="9214"/>
    <cellStyle name="常规 11 2 4 2 4 3 3 5" xfId="9215"/>
    <cellStyle name="常规 11 2 4 2 4 3 4" xfId="9216"/>
    <cellStyle name="常规 11 2 4 2 4 3 4 2" xfId="2838"/>
    <cellStyle name="常规 11 2 4 2 4 3 5" xfId="6974"/>
    <cellStyle name="常规 11 2 4 2 4 3 6" xfId="6977"/>
    <cellStyle name="常规 11 2 4 2 4 3 7" xfId="6979"/>
    <cellStyle name="常规 11 2 4 2 4 4" xfId="9217"/>
    <cellStyle name="常规 11 2 4 2 4 4 2" xfId="9219"/>
    <cellStyle name="常规 11 2 4 2 4 4 2 2" xfId="2928"/>
    <cellStyle name="常规 11 2 4 2 4 4 2 2 2" xfId="9220"/>
    <cellStyle name="常规 11 2 4 2 4 4 2 3" xfId="2931"/>
    <cellStyle name="常规 11 2 4 2 4 4 2 4" xfId="9222"/>
    <cellStyle name="常规 11 2 4 2 4 4 3" xfId="9223"/>
    <cellStyle name="常规 11 2 4 2 4 4 3 2" xfId="2974"/>
    <cellStyle name="常规 11 2 4 2 4 4 4" xfId="6459"/>
    <cellStyle name="常规 11 2 4 2 4 4 5" xfId="3033"/>
    <cellStyle name="常规 11 2 4 2 4 4 6" xfId="6461"/>
    <cellStyle name="常规 11 2 4 2 4 5" xfId="9224"/>
    <cellStyle name="常规 11 2 4 2 4 5 2" xfId="9226"/>
    <cellStyle name="常规 11 2 4 2 4 5 2 2" xfId="9227"/>
    <cellStyle name="常规 11 2 4 2 4 5 3" xfId="9228"/>
    <cellStyle name="常规 11 2 4 2 4 5 4" xfId="6464"/>
    <cellStyle name="常规 11 2 4 2 4 5 5" xfId="9229"/>
    <cellStyle name="常规 11 2 4 2 4 6" xfId="9231"/>
    <cellStyle name="常规 11 2 4 2 4 6 2" xfId="9232"/>
    <cellStyle name="常规 11 2 4 2 4 7" xfId="9234"/>
    <cellStyle name="常规 11 2 4 2 4 8" xfId="20"/>
    <cellStyle name="常规 11 2 4 2 4 9" xfId="9236"/>
    <cellStyle name="常规 11 2 4 2 5" xfId="9237"/>
    <cellStyle name="常规 11 2 4 2 5 2" xfId="4908"/>
    <cellStyle name="常规 11 2 4 2 5 2 2" xfId="9238"/>
    <cellStyle name="常规 11 2 4 2 5 2 2 2" xfId="3425"/>
    <cellStyle name="常规 11 2 4 2 5 2 2 3" xfId="3428"/>
    <cellStyle name="常规 11 2 4 2 5 2 3" xfId="9239"/>
    <cellStyle name="常规 11 2 4 2 5 2 3 2" xfId="3474"/>
    <cellStyle name="常规 11 2 4 2 5 2 4" xfId="9241"/>
    <cellStyle name="常规 11 2 4 2 5 2 5" xfId="6985"/>
    <cellStyle name="常规 11 2 4 2 5 3" xfId="9242"/>
    <cellStyle name="常规 11 2 4 2 5 3 2" xfId="9243"/>
    <cellStyle name="常规 11 2 4 2 5 3 2 2" xfId="3584"/>
    <cellStyle name="常规 11 2 4 2 5 3 3" xfId="9244"/>
    <cellStyle name="常规 11 2 4 2 5 3 4" xfId="9246"/>
    <cellStyle name="常规 11 2 4 2 5 3 5" xfId="9248"/>
    <cellStyle name="常规 11 2 4 2 5 4" xfId="9249"/>
    <cellStyle name="常规 11 2 4 2 5 4 2" xfId="9250"/>
    <cellStyle name="常规 11 2 4 2 5 4 3" xfId="9251"/>
    <cellStyle name="常规 11 2 4 2 5 5" xfId="9252"/>
    <cellStyle name="常规 11 2 4 2 5 6" xfId="9254"/>
    <cellStyle name="常规 11 2 4 2 5 7" xfId="9257"/>
    <cellStyle name="常规 11 2 4 2 6" xfId="9258"/>
    <cellStyle name="常规 11 2 4 2 6 2" xfId="9260"/>
    <cellStyle name="常规 11 2 4 2 6 2 2" xfId="9261"/>
    <cellStyle name="常规 11 2 4 2 6 2 2 2" xfId="3064"/>
    <cellStyle name="常规 11 2 4 2 6 2 2 3" xfId="3069"/>
    <cellStyle name="常规 11 2 4 2 6 2 3" xfId="9262"/>
    <cellStyle name="常规 11 2 4 2 6 2 3 2" xfId="3847"/>
    <cellStyle name="常规 11 2 4 2 6 2 4" xfId="9263"/>
    <cellStyle name="常规 11 2 4 2 6 2 5" xfId="6990"/>
    <cellStyle name="常规 11 2 4 2 6 3" xfId="9265"/>
    <cellStyle name="常规 11 2 4 2 6 3 2" xfId="9266"/>
    <cellStyle name="常规 11 2 4 2 6 3 2 2" xfId="9267"/>
    <cellStyle name="常规 11 2 4 2 6 3 3" xfId="9268"/>
    <cellStyle name="常规 11 2 4 2 6 3 4" xfId="9269"/>
    <cellStyle name="常规 11 2 4 2 6 3 5" xfId="9270"/>
    <cellStyle name="常规 11 2 4 2 6 4" xfId="9272"/>
    <cellStyle name="常规 11 2 4 2 6 4 2" xfId="9273"/>
    <cellStyle name="常规 11 2 4 2 6 4 3" xfId="9274"/>
    <cellStyle name="常规 11 2 4 2 6 5" xfId="9275"/>
    <cellStyle name="常规 11 2 4 2 6 6" xfId="9278"/>
    <cellStyle name="常规 11 2 4 2 6 7" xfId="9282"/>
    <cellStyle name="常规 11 2 4 2 7" xfId="9283"/>
    <cellStyle name="常规 11 2 4 2 7 2" xfId="9285"/>
    <cellStyle name="常规 11 2 4 2 7 2 2" xfId="9286"/>
    <cellStyle name="常规 11 2 4 2 7 2 2 2" xfId="4371"/>
    <cellStyle name="常规 11 2 4 2 7 2 2 3" xfId="4376"/>
    <cellStyle name="常规 11 2 4 2 7 2 3" xfId="9288"/>
    <cellStyle name="常规 11 2 4 2 7 2 3 2" xfId="9291"/>
    <cellStyle name="常规 11 2 4 2 7 2 4" xfId="9293"/>
    <cellStyle name="常规 11 2 4 2 7 2 5" xfId="9295"/>
    <cellStyle name="常规 11 2 4 2 7 3" xfId="9297"/>
    <cellStyle name="常规 11 2 4 2 7 3 2" xfId="9298"/>
    <cellStyle name="常规 11 2 4 2 7 3 2 2" xfId="9300"/>
    <cellStyle name="常规 11 2 4 2 7 3 3" xfId="9302"/>
    <cellStyle name="常规 11 2 4 2 7 3 4" xfId="9304"/>
    <cellStyle name="常规 11 2 4 2 7 3 5" xfId="9305"/>
    <cellStyle name="常规 11 2 4 2 7 4" xfId="9306"/>
    <cellStyle name="常规 11 2 4 2 7 4 2" xfId="9307"/>
    <cellStyle name="常规 11 2 4 2 7 4 3" xfId="9309"/>
    <cellStyle name="常规 11 2 4 2 7 5" xfId="9310"/>
    <cellStyle name="常规 11 2 4 2 7 6" xfId="9312"/>
    <cellStyle name="常规 11 2 4 2 7 7" xfId="9315"/>
    <cellStyle name="常规 11 2 4 2 8" xfId="9317"/>
    <cellStyle name="常规 11 2 4 2 8 2" xfId="9319"/>
    <cellStyle name="常规 11 2 4 2 8 2 2" xfId="9320"/>
    <cellStyle name="常规 11 2 4 2 8 2 2 2" xfId="9321"/>
    <cellStyle name="常规 11 2 4 2 8 2 3" xfId="9323"/>
    <cellStyle name="常规 11 2 4 2 8 2 4" xfId="9324"/>
    <cellStyle name="常规 11 2 4 2 8 2 5" xfId="9325"/>
    <cellStyle name="常规 11 2 4 2 8 3" xfId="9326"/>
    <cellStyle name="常规 11 2 4 2 8 3 2" xfId="9327"/>
    <cellStyle name="常规 11 2 4 2 8 3 2 2" xfId="9329"/>
    <cellStyle name="常规 11 2 4 2 8 3 3" xfId="9330"/>
    <cellStyle name="常规 11 2 4 2 8 3 4" xfId="9331"/>
    <cellStyle name="常规 11 2 4 2 8 3 5" xfId="9332"/>
    <cellStyle name="常规 11 2 4 2 8 4" xfId="9333"/>
    <cellStyle name="常规 11 2 4 2 8 4 2" xfId="9334"/>
    <cellStyle name="常规 11 2 4 2 8 5" xfId="9335"/>
    <cellStyle name="常规 11 2 4 2 8 6" xfId="9337"/>
    <cellStyle name="常规 11 2 4 2 8 7" xfId="9339"/>
    <cellStyle name="常规 11 2 4 2 9" xfId="9341"/>
    <cellStyle name="常规 11 2 4 2 9 2" xfId="9342"/>
    <cellStyle name="常规 11 2 4 2 9 2 2" xfId="9344"/>
    <cellStyle name="常规 11 2 4 2 9 2 2 2" xfId="9345"/>
    <cellStyle name="常规 11 2 4 2 9 2 3" xfId="9346"/>
    <cellStyle name="常规 11 2 4 2 9 2 4" xfId="9347"/>
    <cellStyle name="常规 11 2 4 2 9 2 5" xfId="9348"/>
    <cellStyle name="常规 11 2 4 2 9 3" xfId="9349"/>
    <cellStyle name="常规 11 2 4 2 9 3 2" xfId="9351"/>
    <cellStyle name="常规 11 2 4 2 9 3 2 2" xfId="9352"/>
    <cellStyle name="常规 11 2 4 2 9 3 3" xfId="9353"/>
    <cellStyle name="常规 11 2 4 2 9 3 4" xfId="9354"/>
    <cellStyle name="常规 11 2 4 2 9 3 5" xfId="9355"/>
    <cellStyle name="常规 11 2 4 2 9 4" xfId="9357"/>
    <cellStyle name="常规 11 2 4 2 9 4 2" xfId="9361"/>
    <cellStyle name="常规 11 2 4 2 9 5" xfId="9363"/>
    <cellStyle name="常规 11 2 4 2 9 6" xfId="9365"/>
    <cellStyle name="常规 11 2 4 2 9 7" xfId="9367"/>
    <cellStyle name="常规 11 2 4 20" xfId="8671"/>
    <cellStyle name="常规 11 2 4 20 2" xfId="8675"/>
    <cellStyle name="常规 11 2 4 21" xfId="8692"/>
    <cellStyle name="常规 11 2 4 22" xfId="8701"/>
    <cellStyle name="常规 11 2 4 23" xfId="8710"/>
    <cellStyle name="常规 11 2 4 24" xfId="8716"/>
    <cellStyle name="常规 11 2 4 25" xfId="9368"/>
    <cellStyle name="常规 11 2 4 26" xfId="9369"/>
    <cellStyle name="常规 11 2 4 3" xfId="7047"/>
    <cellStyle name="常规 11 2 4 3 10" xfId="9371"/>
    <cellStyle name="常规 11 2 4 3 10 2" xfId="5887"/>
    <cellStyle name="常规 11 2 4 3 10 2 2" xfId="9373"/>
    <cellStyle name="常规 11 2 4 3 10 3" xfId="5892"/>
    <cellStyle name="常规 11 2 4 3 10 3 2" xfId="9375"/>
    <cellStyle name="常规 11 2 4 3 10 4" xfId="5895"/>
    <cellStyle name="常规 11 2 4 3 10 5" xfId="9376"/>
    <cellStyle name="常规 11 2 4 3 11" xfId="9379"/>
    <cellStyle name="常规 11 2 4 3 11 2" xfId="5909"/>
    <cellStyle name="常规 11 2 4 3 11 2 2" xfId="9381"/>
    <cellStyle name="常规 11 2 4 3 11 3" xfId="5912"/>
    <cellStyle name="常规 11 2 4 3 11 3 2" xfId="9383"/>
    <cellStyle name="常规 11 2 4 3 11 4" xfId="9384"/>
    <cellStyle name="常规 11 2 4 3 12" xfId="9386"/>
    <cellStyle name="常规 11 2 4 3 12 2" xfId="5919"/>
    <cellStyle name="常规 11 2 4 3 12 3" xfId="9387"/>
    <cellStyle name="常规 11 2 4 3 12 4" xfId="9388"/>
    <cellStyle name="常规 11 2 4 3 13" xfId="9390"/>
    <cellStyle name="常规 11 2 4 3 13 2" xfId="9391"/>
    <cellStyle name="常规 11 2 4 3 13 3" xfId="9392"/>
    <cellStyle name="常规 11 2 4 3 13 4" xfId="9394"/>
    <cellStyle name="常规 11 2 4 3 14" xfId="9396"/>
    <cellStyle name="常规 11 2 4 3 14 2" xfId="9398"/>
    <cellStyle name="常规 11 2 4 3 15" xfId="9401"/>
    <cellStyle name="常规 11 2 4 3 16" xfId="9402"/>
    <cellStyle name="常规 11 2 4 3 17" xfId="9403"/>
    <cellStyle name="常规 11 2 4 3 18" xfId="9405"/>
    <cellStyle name="常规 11 2 4 3 19" xfId="9407"/>
    <cellStyle name="常规 11 2 4 3 2" xfId="7050"/>
    <cellStyle name="常规 11 2 4 3 2 10" xfId="9408"/>
    <cellStyle name="常规 11 2 4 3 2 2" xfId="5372"/>
    <cellStyle name="常规 11 2 4 3 2 2 2" xfId="9410"/>
    <cellStyle name="常规 11 2 4 3 2 2 2 2" xfId="9411"/>
    <cellStyle name="常规 11 2 4 3 2 2 2 2 2" xfId="9412"/>
    <cellStyle name="常规 11 2 4 3 2 2 2 2 2 2" xfId="9413"/>
    <cellStyle name="常规 11 2 4 3 2 2 2 2 3" xfId="9414"/>
    <cellStyle name="常规 11 2 4 3 2 2 2 2 4" xfId="9416"/>
    <cellStyle name="常规 11 2 4 3 2 2 2 2 5" xfId="9418"/>
    <cellStyle name="常规 11 2 4 3 2 2 2 3" xfId="9419"/>
    <cellStyle name="常规 11 2 4 3 2 2 2 3 2" xfId="9421"/>
    <cellStyle name="常规 11 2 4 3 2 2 2 3 3" xfId="9422"/>
    <cellStyle name="常规 11 2 4 3 2 2 2 4" xfId="9424"/>
    <cellStyle name="常规 11 2 4 3 2 2 2 5" xfId="9426"/>
    <cellStyle name="常规 11 2 4 3 2 2 2 6" xfId="9428"/>
    <cellStyle name="常规 11 2 4 3 2 2 3" xfId="9429"/>
    <cellStyle name="常规 11 2 4 3 2 2 3 2" xfId="9430"/>
    <cellStyle name="常规 11 2 4 3 2 2 3 2 2" xfId="6169"/>
    <cellStyle name="常规 11 2 4 3 2 2 3 3" xfId="9431"/>
    <cellStyle name="常规 11 2 4 3 2 2 3 4" xfId="9432"/>
    <cellStyle name="常规 11 2 4 3 2 2 3 5" xfId="9433"/>
    <cellStyle name="常规 11 2 4 3 2 2 4" xfId="9434"/>
    <cellStyle name="常规 11 2 4 3 2 2 4 2" xfId="9435"/>
    <cellStyle name="常规 11 2 4 3 2 2 4 3" xfId="9436"/>
    <cellStyle name="常规 11 2 4 3 2 2 5" xfId="9437"/>
    <cellStyle name="常规 11 2 4 3 2 2 6" xfId="9439"/>
    <cellStyle name="常规 11 2 4 3 2 2 7" xfId="9441"/>
    <cellStyle name="常规 11 2 4 3 2 3" xfId="9445"/>
    <cellStyle name="常规 11 2 4 3 2 3 2" xfId="9446"/>
    <cellStyle name="常规 11 2 4 3 2 3 2 2" xfId="9447"/>
    <cellStyle name="常规 11 2 4 3 2 3 2 2 2" xfId="9448"/>
    <cellStyle name="常规 11 2 4 3 2 3 2 3" xfId="9449"/>
    <cellStyle name="常规 11 2 4 3 2 3 2 4" xfId="9451"/>
    <cellStyle name="常规 11 2 4 3 2 3 2 5" xfId="9452"/>
    <cellStyle name="常规 11 2 4 3 2 3 3" xfId="9453"/>
    <cellStyle name="常规 11 2 4 3 2 3 3 2" xfId="9454"/>
    <cellStyle name="常规 11 2 4 3 2 3 3 2 2" xfId="9455"/>
    <cellStyle name="常规 11 2 4 3 2 3 3 3" xfId="9457"/>
    <cellStyle name="常规 11 2 4 3 2 3 3 4" xfId="9459"/>
    <cellStyle name="常规 11 2 4 3 2 3 3 5" xfId="9460"/>
    <cellStyle name="常规 11 2 4 3 2 3 4" xfId="9461"/>
    <cellStyle name="常规 11 2 4 3 2 3 4 2" xfId="9462"/>
    <cellStyle name="常规 11 2 4 3 2 3 5" xfId="9463"/>
    <cellStyle name="常规 11 2 4 3 2 3 6" xfId="9465"/>
    <cellStyle name="常规 11 2 4 3 2 3 7" xfId="9467"/>
    <cellStyle name="常规 11 2 4 3 2 4" xfId="9469"/>
    <cellStyle name="常规 11 2 4 3 2 4 2" xfId="9470"/>
    <cellStyle name="常规 11 2 4 3 2 4 2 2" xfId="9471"/>
    <cellStyle name="常规 11 2 4 3 2 4 2 2 2" xfId="9472"/>
    <cellStyle name="常规 11 2 4 3 2 4 2 3" xfId="9473"/>
    <cellStyle name="常规 11 2 4 3 2 4 2 4" xfId="9474"/>
    <cellStyle name="常规 11 2 4 3 2 4 3" xfId="9475"/>
    <cellStyle name="常规 11 2 4 3 2 4 3 2" xfId="9476"/>
    <cellStyle name="常规 11 2 4 3 2 4 4" xfId="6490"/>
    <cellStyle name="常规 11 2 4 3 2 4 5" xfId="3080"/>
    <cellStyle name="常规 11 2 4 3 2 4 6" xfId="6497"/>
    <cellStyle name="常规 11 2 4 3 2 5" xfId="9477"/>
    <cellStyle name="常规 11 2 4 3 2 5 2" xfId="9478"/>
    <cellStyle name="常规 11 2 4 3 2 5 2 2" xfId="9479"/>
    <cellStyle name="常规 11 2 4 3 2 5 3" xfId="9480"/>
    <cellStyle name="常规 11 2 4 3 2 5 4" xfId="6499"/>
    <cellStyle name="常规 11 2 4 3 2 5 5" xfId="6502"/>
    <cellStyle name="常规 11 2 4 3 2 6" xfId="9481"/>
    <cellStyle name="常规 11 2 4 3 2 6 2" xfId="9482"/>
    <cellStyle name="常规 11 2 4 3 2 6 3" xfId="9483"/>
    <cellStyle name="常规 11 2 4 3 2 6 4" xfId="6508"/>
    <cellStyle name="常规 11 2 4 3 2 6 5" xfId="6510"/>
    <cellStyle name="常规 11 2 4 3 2 7" xfId="9485"/>
    <cellStyle name="常规 11 2 4 3 2 8" xfId="9487"/>
    <cellStyle name="常规 11 2 4 3 2 9" xfId="9489"/>
    <cellStyle name="常规 11 2 4 3 20" xfId="9400"/>
    <cellStyle name="常规 11 2 4 3 3" xfId="7052"/>
    <cellStyle name="常规 11 2 4 3 3 2" xfId="8843"/>
    <cellStyle name="常规 11 2 4 3 3 2 2" xfId="9491"/>
    <cellStyle name="常规 11 2 4 3 3 2 2 2" xfId="9493"/>
    <cellStyle name="常规 11 2 4 3 3 2 2 2 2" xfId="9495"/>
    <cellStyle name="常规 11 2 4 3 3 2 2 3" xfId="9497"/>
    <cellStyle name="常规 11 2 4 3 3 2 2 4" xfId="9499"/>
    <cellStyle name="常规 11 2 4 3 3 2 2 5" xfId="9500"/>
    <cellStyle name="常规 11 2 4 3 3 2 3" xfId="9501"/>
    <cellStyle name="常规 11 2 4 3 3 2 3 2" xfId="9503"/>
    <cellStyle name="常规 11 2 4 3 3 2 3 3" xfId="9505"/>
    <cellStyle name="常规 11 2 4 3 3 2 4" xfId="9506"/>
    <cellStyle name="常规 11 2 4 3 3 2 5" xfId="7006"/>
    <cellStyle name="常规 11 2 4 3 3 2 6" xfId="7009"/>
    <cellStyle name="常规 11 2 4 3 3 3" xfId="9509"/>
    <cellStyle name="常规 11 2 4 3 3 3 2" xfId="9510"/>
    <cellStyle name="常规 11 2 4 3 3 3 2 2" xfId="9512"/>
    <cellStyle name="常规 11 2 4 3 3 3 3" xfId="9513"/>
    <cellStyle name="常规 11 2 4 3 3 3 4" xfId="9514"/>
    <cellStyle name="常规 11 2 4 3 3 3 5" xfId="6788"/>
    <cellStyle name="常规 11 2 4 3 3 4" xfId="9516"/>
    <cellStyle name="常规 11 2 4 3 3 4 2" xfId="9517"/>
    <cellStyle name="常规 11 2 4 3 3 4 3" xfId="9518"/>
    <cellStyle name="常规 11 2 4 3 3 5" xfId="9519"/>
    <cellStyle name="常规 11 2 4 3 3 6" xfId="9520"/>
    <cellStyle name="常规 11 2 4 3 3 7" xfId="9522"/>
    <cellStyle name="常规 11 2 4 3 4" xfId="7055"/>
    <cellStyle name="常规 11 2 4 3 4 2" xfId="9524"/>
    <cellStyle name="常规 11 2 4 3 4 2 2" xfId="9526"/>
    <cellStyle name="常规 11 2 4 3 4 2 2 2" xfId="4817"/>
    <cellStyle name="常规 11 2 4 3 4 2 2 3" xfId="4831"/>
    <cellStyle name="常规 11 2 4 3 4 2 3" xfId="9527"/>
    <cellStyle name="常规 11 2 4 3 4 2 3 2" xfId="4859"/>
    <cellStyle name="常规 11 2 4 3 4 2 4" xfId="9528"/>
    <cellStyle name="常规 11 2 4 3 4 2 5" xfId="7014"/>
    <cellStyle name="常规 11 2 4 3 4 3" xfId="9530"/>
    <cellStyle name="常规 11 2 4 3 4 3 2" xfId="9531"/>
    <cellStyle name="常规 11 2 4 3 4 3 2 2" xfId="1137"/>
    <cellStyle name="常规 11 2 4 3 4 3 3" xfId="9532"/>
    <cellStyle name="常规 11 2 4 3 4 3 4" xfId="9533"/>
    <cellStyle name="常规 11 2 4 3 4 3 5" xfId="71"/>
    <cellStyle name="常规 11 2 4 3 4 4" xfId="9535"/>
    <cellStyle name="常规 11 2 4 3 4 4 2" xfId="9536"/>
    <cellStyle name="常规 11 2 4 3 4 4 3" xfId="9537"/>
    <cellStyle name="常规 11 2 4 3 4 5" xfId="9538"/>
    <cellStyle name="常规 11 2 4 3 4 6" xfId="9539"/>
    <cellStyle name="常规 11 2 4 3 4 7" xfId="9541"/>
    <cellStyle name="常规 11 2 4 3 5" xfId="4914"/>
    <cellStyle name="常规 11 2 4 3 5 2" xfId="9543"/>
    <cellStyle name="常规 11 2 4 3 5 2 2" xfId="9545"/>
    <cellStyle name="常规 11 2 4 3 5 2 2 2" xfId="5368"/>
    <cellStyle name="常规 11 2 4 3 5 2 2 3" xfId="5376"/>
    <cellStyle name="常规 11 2 4 3 5 2 3" xfId="9546"/>
    <cellStyle name="常规 11 2 4 3 5 2 3 2" xfId="5411"/>
    <cellStyle name="常规 11 2 4 3 5 2 4" xfId="9547"/>
    <cellStyle name="常规 11 2 4 3 5 2 5" xfId="9548"/>
    <cellStyle name="常规 11 2 4 3 5 3" xfId="9550"/>
    <cellStyle name="常规 11 2 4 3 5 3 2" xfId="9551"/>
    <cellStyle name="常规 11 2 4 3 5 3 2 2" xfId="5508"/>
    <cellStyle name="常规 11 2 4 3 5 3 3" xfId="9552"/>
    <cellStyle name="常规 11 2 4 3 5 3 4" xfId="9553"/>
    <cellStyle name="常规 11 2 4 3 5 3 5" xfId="9554"/>
    <cellStyle name="常规 11 2 4 3 5 4" xfId="9555"/>
    <cellStyle name="常规 11 2 4 3 5 4 2" xfId="9557"/>
    <cellStyle name="常规 11 2 4 3 5 4 3" xfId="9559"/>
    <cellStyle name="常规 11 2 4 3 5 5" xfId="9560"/>
    <cellStyle name="常规 11 2 4 3 5 6" xfId="9562"/>
    <cellStyle name="常规 11 2 4 3 5 7" xfId="9564"/>
    <cellStyle name="常规 11 2 4 3 6" xfId="8845"/>
    <cellStyle name="常规 11 2 4 3 6 2" xfId="9568"/>
    <cellStyle name="常规 11 2 4 3 6 2 2" xfId="9569"/>
    <cellStyle name="常规 11 2 4 3 6 2 2 2" xfId="5734"/>
    <cellStyle name="常规 11 2 4 3 6 2 3" xfId="9570"/>
    <cellStyle name="常规 11 2 4 3 6 2 4" xfId="9571"/>
    <cellStyle name="常规 11 2 4 3 6 2 5" xfId="9572"/>
    <cellStyle name="常规 11 2 4 3 6 3" xfId="9575"/>
    <cellStyle name="常规 11 2 4 3 6 3 2" xfId="9576"/>
    <cellStyle name="常规 11 2 4 3 6 3 2 2" xfId="9578"/>
    <cellStyle name="常规 11 2 4 3 6 3 3" xfId="9579"/>
    <cellStyle name="常规 11 2 4 3 6 3 4" xfId="9580"/>
    <cellStyle name="常规 11 2 4 3 6 3 5" xfId="9581"/>
    <cellStyle name="常规 11 2 4 3 6 4" xfId="9582"/>
    <cellStyle name="常规 11 2 4 3 6 4 2" xfId="9583"/>
    <cellStyle name="常规 11 2 4 3 6 5" xfId="9584"/>
    <cellStyle name="常规 11 2 4 3 6 6" xfId="9586"/>
    <cellStyle name="常规 11 2 4 3 6 7" xfId="9588"/>
    <cellStyle name="常规 11 2 4 3 7" xfId="9589"/>
    <cellStyle name="常规 11 2 4 3 7 2" xfId="9592"/>
    <cellStyle name="常规 11 2 4 3 7 2 2" xfId="9593"/>
    <cellStyle name="常规 11 2 4 3 7 2 2 2" xfId="299"/>
    <cellStyle name="常规 11 2 4 3 7 2 3" xfId="9595"/>
    <cellStyle name="常规 11 2 4 3 7 2 4" xfId="9596"/>
    <cellStyle name="常规 11 2 4 3 7 2 5" xfId="9597"/>
    <cellStyle name="常规 11 2 4 3 7 3" xfId="9598"/>
    <cellStyle name="常规 11 2 4 3 7 3 2" xfId="9599"/>
    <cellStyle name="常规 11 2 4 3 7 3 2 2" xfId="414"/>
    <cellStyle name="常规 11 2 4 3 7 3 3" xfId="9600"/>
    <cellStyle name="常规 11 2 4 3 7 3 4" xfId="9601"/>
    <cellStyle name="常规 11 2 4 3 7 3 5" xfId="9602"/>
    <cellStyle name="常规 11 2 4 3 7 4" xfId="9603"/>
    <cellStyle name="常规 11 2 4 3 7 4 2" xfId="9604"/>
    <cellStyle name="常规 11 2 4 3 7 5" xfId="9605"/>
    <cellStyle name="常规 11 2 4 3 7 6" xfId="9606"/>
    <cellStyle name="常规 11 2 4 3 7 7" xfId="9608"/>
    <cellStyle name="常规 11 2 4 3 8" xfId="9610"/>
    <cellStyle name="常规 11 2 4 3 8 2" xfId="9611"/>
    <cellStyle name="常规 11 2 4 3 8 2 2" xfId="9612"/>
    <cellStyle name="常规 11 2 4 3 8 2 3" xfId="9614"/>
    <cellStyle name="常规 11 2 4 3 8 3" xfId="9615"/>
    <cellStyle name="常规 11 2 4 3 8 3 2" xfId="8828"/>
    <cellStyle name="常规 11 2 4 3 8 4" xfId="9616"/>
    <cellStyle name="常规 11 2 4 3 8 5" xfId="9617"/>
    <cellStyle name="常规 11 2 4 3 9" xfId="9618"/>
    <cellStyle name="常规 11 2 4 3 9 2" xfId="9619"/>
    <cellStyle name="常规 11 2 4 3 9 2 2" xfId="9620"/>
    <cellStyle name="常规 11 2 4 3 9 2 3" xfId="9621"/>
    <cellStyle name="常规 11 2 4 3 9 3" xfId="9622"/>
    <cellStyle name="常规 11 2 4 3 9 3 2" xfId="9623"/>
    <cellStyle name="常规 11 2 4 3 9 4" xfId="9625"/>
    <cellStyle name="常规 11 2 4 3 9 5" xfId="9627"/>
    <cellStyle name="常规 11 2 4 4" xfId="7060"/>
    <cellStyle name="常规 11 2 4 4 10" xfId="9628"/>
    <cellStyle name="常规 11 2 4 4 11" xfId="9629"/>
    <cellStyle name="常规 11 2 4 4 2" xfId="7062"/>
    <cellStyle name="常规 11 2 4 4 2 2" xfId="6992"/>
    <cellStyle name="常规 11 2 4 4 2 2 2" xfId="9630"/>
    <cellStyle name="常规 11 2 4 4 2 2 2 2" xfId="9631"/>
    <cellStyle name="常规 11 2 4 4 2 2 2 2 2" xfId="9632"/>
    <cellStyle name="常规 11 2 4 4 2 2 2 3" xfId="9633"/>
    <cellStyle name="常规 11 2 4 4 2 2 2 4" xfId="9635"/>
    <cellStyle name="常规 11 2 4 4 2 2 2 5" xfId="9636"/>
    <cellStyle name="常规 11 2 4 4 2 2 3" xfId="9637"/>
    <cellStyle name="常规 11 2 4 4 2 2 3 2" xfId="9638"/>
    <cellStyle name="常规 11 2 4 4 2 2 3 2 2" xfId="9639"/>
    <cellStyle name="常规 11 2 4 4 2 2 3 3" xfId="9640"/>
    <cellStyle name="常规 11 2 4 4 2 2 3 4" xfId="9641"/>
    <cellStyle name="常规 11 2 4 4 2 2 3 5" xfId="9642"/>
    <cellStyle name="常规 11 2 4 4 2 2 4" xfId="9643"/>
    <cellStyle name="常规 11 2 4 4 2 2 4 2" xfId="9644"/>
    <cellStyle name="常规 11 2 4 4 2 2 5" xfId="9645"/>
    <cellStyle name="常规 11 2 4 4 2 2 6" xfId="9647"/>
    <cellStyle name="常规 11 2 4 4 2 2 7" xfId="5339"/>
    <cellStyle name="常规 11 2 4 4 2 3" xfId="9649"/>
    <cellStyle name="常规 11 2 4 4 2 3 2" xfId="9650"/>
    <cellStyle name="常规 11 2 4 4 2 3 2 2" xfId="4100"/>
    <cellStyle name="常规 11 2 4 4 2 3 2 2 2" xfId="4103"/>
    <cellStyle name="常规 11 2 4 4 2 3 2 3" xfId="4106"/>
    <cellStyle name="常规 11 2 4 4 2 3 2 4" xfId="917"/>
    <cellStyle name="常规 11 2 4 4 2 3 3" xfId="9651"/>
    <cellStyle name="常规 11 2 4 4 2 3 3 2" xfId="4131"/>
    <cellStyle name="常规 11 2 4 4 2 3 4" xfId="9652"/>
    <cellStyle name="常规 11 2 4 4 2 3 5" xfId="9653"/>
    <cellStyle name="常规 11 2 4 4 2 3 6" xfId="9654"/>
    <cellStyle name="常规 11 2 4 4 2 4" xfId="9655"/>
    <cellStyle name="常规 11 2 4 4 2 4 2" xfId="9656"/>
    <cellStyle name="常规 11 2 4 4 2 4 2 2" xfId="4178"/>
    <cellStyle name="常规 11 2 4 4 2 4 3" xfId="9657"/>
    <cellStyle name="常规 11 2 4 4 2 4 4" xfId="6556"/>
    <cellStyle name="常规 11 2 4 4 2 4 5" xfId="3127"/>
    <cellStyle name="常规 11 2 4 4 2 5" xfId="9658"/>
    <cellStyle name="常规 11 2 4 4 2 5 2" xfId="9659"/>
    <cellStyle name="常规 11 2 4 4 2 6" xfId="9660"/>
    <cellStyle name="常规 11 2 4 4 2 7" xfId="9662"/>
    <cellStyle name="常规 11 2 4 4 2 8" xfId="9664"/>
    <cellStyle name="常规 11 2 4 4 3" xfId="7065"/>
    <cellStyle name="常规 11 2 4 4 3 2" xfId="9666"/>
    <cellStyle name="常规 11 2 4 4 3 2 2" xfId="9668"/>
    <cellStyle name="常规 11 2 4 4 3 2 2 2" xfId="9670"/>
    <cellStyle name="常规 11 2 4 4 3 2 2 3" xfId="9671"/>
    <cellStyle name="常规 11 2 4 4 3 2 3" xfId="9673"/>
    <cellStyle name="常规 11 2 4 4 3 2 3 2" xfId="9674"/>
    <cellStyle name="常规 11 2 4 4 3 2 4" xfId="9676"/>
    <cellStyle name="常规 11 2 4 4 3 2 5" xfId="9678"/>
    <cellStyle name="常规 11 2 4 4 3 3" xfId="9680"/>
    <cellStyle name="常规 11 2 4 4 3 3 2" xfId="9682"/>
    <cellStyle name="常规 11 2 4 4 3 3 2 2" xfId="4089"/>
    <cellStyle name="常规 11 2 4 4 3 3 3" xfId="9684"/>
    <cellStyle name="常规 11 2 4 4 3 3 4" xfId="36"/>
    <cellStyle name="常规 11 2 4 4 3 3 5" xfId="6640"/>
    <cellStyle name="常规 11 2 4 4 3 4" xfId="9686"/>
    <cellStyle name="常规 11 2 4 4 3 4 2" xfId="9688"/>
    <cellStyle name="常规 11 2 4 4 3 4 3" xfId="9689"/>
    <cellStyle name="常规 11 2 4 4 3 5" xfId="9691"/>
    <cellStyle name="常规 11 2 4 4 3 6" xfId="1333"/>
    <cellStyle name="常规 11 2 4 4 3 7" xfId="1337"/>
    <cellStyle name="常规 11 2 4 4 4" xfId="5946"/>
    <cellStyle name="常规 11 2 4 4 4 2" xfId="9693"/>
    <cellStyle name="常规 11 2 4 4 4 2 2" xfId="9695"/>
    <cellStyle name="常规 11 2 4 4 4 2 2 2" xfId="2312"/>
    <cellStyle name="常规 11 2 4 4 4 2 3" xfId="9697"/>
    <cellStyle name="常规 11 2 4 4 4 2 4" xfId="9699"/>
    <cellStyle name="常规 11 2 4 4 4 2 5" xfId="9701"/>
    <cellStyle name="常规 11 2 4 4 4 3" xfId="9703"/>
    <cellStyle name="常规 11 2 4 4 4 3 2" xfId="9705"/>
    <cellStyle name="常规 11 2 4 4 4 3 2 2" xfId="2400"/>
    <cellStyle name="常规 11 2 4 4 4 3 3" xfId="9707"/>
    <cellStyle name="常规 11 2 4 4 4 3 4" xfId="9709"/>
    <cellStyle name="常规 11 2 4 4 4 3 5" xfId="9711"/>
    <cellStyle name="常规 11 2 4 4 4 4" xfId="9713"/>
    <cellStyle name="常规 11 2 4 4 4 4 2" xfId="9715"/>
    <cellStyle name="常规 11 2 4 4 4 5" xfId="9717"/>
    <cellStyle name="常规 11 2 4 4 4 6" xfId="1370"/>
    <cellStyle name="常规 11 2 4 4 4 7" xfId="1375"/>
    <cellStyle name="常规 11 2 4 4 5" xfId="4929"/>
    <cellStyle name="常规 11 2 4 4 5 2" xfId="249"/>
    <cellStyle name="常规 11 2 4 4 5 2 2" xfId="9719"/>
    <cellStyle name="常规 11 2 4 4 5 2 2 2" xfId="2740"/>
    <cellStyle name="常规 11 2 4 4 5 2 3" xfId="9721"/>
    <cellStyle name="常规 11 2 4 4 5 2 4" xfId="9722"/>
    <cellStyle name="常规 11 2 4 4 5 3" xfId="9724"/>
    <cellStyle name="常规 11 2 4 4 5 3 2" xfId="9726"/>
    <cellStyle name="常规 11 2 4 4 5 4" xfId="9728"/>
    <cellStyle name="常规 11 2 4 4 5 5" xfId="9730"/>
    <cellStyle name="常规 11 2 4 4 5 6" xfId="1407"/>
    <cellStyle name="常规 11 2 4 4 6" xfId="9733"/>
    <cellStyle name="常规 11 2 4 4 6 2" xfId="9737"/>
    <cellStyle name="常规 11 2 4 4 6 2 2" xfId="9740"/>
    <cellStyle name="常规 11 2 4 4 6 3" xfId="9744"/>
    <cellStyle name="常规 11 2 4 4 6 4" xfId="9747"/>
    <cellStyle name="常规 11 2 4 4 6 5" xfId="9750"/>
    <cellStyle name="常规 11 2 4 4 7" xfId="9753"/>
    <cellStyle name="常规 11 2 4 4 7 2" xfId="9757"/>
    <cellStyle name="常规 11 2 4 4 7 3" xfId="9760"/>
    <cellStyle name="常规 11 2 4 4 7 4" xfId="9762"/>
    <cellStyle name="常规 11 2 4 4 7 5" xfId="9764"/>
    <cellStyle name="常规 11 2 4 4 8" xfId="9768"/>
    <cellStyle name="常规 11 2 4 4 9" xfId="9773"/>
    <cellStyle name="常规 11 2 4 5" xfId="7068"/>
    <cellStyle name="常规 11 2 4 5 2" xfId="7070"/>
    <cellStyle name="常规 11 2 4 5 2 2" xfId="9774"/>
    <cellStyle name="常规 11 2 4 5 2 2 2" xfId="9775"/>
    <cellStyle name="常规 11 2 4 5 2 2 2 2" xfId="9776"/>
    <cellStyle name="常规 11 2 4 5 2 2 2 3" xfId="9777"/>
    <cellStyle name="常规 11 2 4 5 2 2 3" xfId="9778"/>
    <cellStyle name="常规 11 2 4 5 2 2 3 2" xfId="9779"/>
    <cellStyle name="常规 11 2 4 5 2 2 4" xfId="9780"/>
    <cellStyle name="常规 11 2 4 5 2 2 5" xfId="9782"/>
    <cellStyle name="常规 11 2 4 5 2 3" xfId="554"/>
    <cellStyle name="常规 11 2 4 5 2 3 2" xfId="556"/>
    <cellStyle name="常规 11 2 4 5 2 3 2 2" xfId="561"/>
    <cellStyle name="常规 11 2 4 5 2 3 3" xfId="582"/>
    <cellStyle name="常规 11 2 4 5 2 3 4" xfId="611"/>
    <cellStyle name="常规 11 2 4 5 2 3 5" xfId="629"/>
    <cellStyle name="常规 11 2 4 5 2 4" xfId="645"/>
    <cellStyle name="常规 11 2 4 5 2 4 2" xfId="648"/>
    <cellStyle name="常规 11 2 4 5 2 4 3" xfId="669"/>
    <cellStyle name="常规 11 2 4 5 2 5" xfId="722"/>
    <cellStyle name="常规 11 2 4 5 2 6" xfId="734"/>
    <cellStyle name="常规 11 2 4 5 2 7" xfId="756"/>
    <cellStyle name="常规 11 2 4 5 3" xfId="9783"/>
    <cellStyle name="常规 11 2 4 5 3 2" xfId="9784"/>
    <cellStyle name="常规 11 2 4 5 3 2 2" xfId="9785"/>
    <cellStyle name="常规 11 2 4 5 3 2 2 2" xfId="9787"/>
    <cellStyle name="常规 11 2 4 5 3 2 3" xfId="9788"/>
    <cellStyle name="常规 11 2 4 5 3 2 4" xfId="9789"/>
    <cellStyle name="常规 11 2 4 5 3 2 5" xfId="9791"/>
    <cellStyle name="常规 11 2 4 5 3 3" xfId="777"/>
    <cellStyle name="常规 11 2 4 5 3 3 2" xfId="779"/>
    <cellStyle name="常规 11 2 4 5 3 3 2 2" xfId="782"/>
    <cellStyle name="常规 11 2 4 5 3 3 3" xfId="789"/>
    <cellStyle name="常规 11 2 4 5 3 3 4" xfId="797"/>
    <cellStyle name="常规 11 2 4 5 3 3 5" xfId="803"/>
    <cellStyle name="常规 11 2 4 5 3 4" xfId="810"/>
    <cellStyle name="常规 11 2 4 5 3 4 2" xfId="812"/>
    <cellStyle name="常规 11 2 4 5 3 5" xfId="836"/>
    <cellStyle name="常规 11 2 4 5 3 6" xfId="139"/>
    <cellStyle name="常规 11 2 4 5 3 7" xfId="842"/>
    <cellStyle name="常规 11 2 4 5 4" xfId="9792"/>
    <cellStyle name="常规 11 2 4 5 4 2" xfId="9793"/>
    <cellStyle name="常规 11 2 4 5 4 2 2" xfId="9794"/>
    <cellStyle name="常规 11 2 4 5 4 2 2 2" xfId="3445"/>
    <cellStyle name="常规 11 2 4 5 4 2 3" xfId="9795"/>
    <cellStyle name="常规 11 2 4 5 4 2 4" xfId="9796"/>
    <cellStyle name="常规 11 2 4 5 4 3" xfId="862"/>
    <cellStyle name="常规 11 2 4 5 4 3 2" xfId="867"/>
    <cellStyle name="常规 11 2 4 5 4 4" xfId="547"/>
    <cellStyle name="常规 11 2 4 5 4 5" xfId="559"/>
    <cellStyle name="常规 11 2 4 5 4 6" xfId="262"/>
    <cellStyle name="常规 11 2 4 5 5" xfId="9797"/>
    <cellStyle name="常规 11 2 4 5 5 2" xfId="9798"/>
    <cellStyle name="常规 11 2 4 5 5 2 2" xfId="9799"/>
    <cellStyle name="常规 11 2 4 5 5 3" xfId="914"/>
    <cellStyle name="常规 11 2 4 5 5 4" xfId="929"/>
    <cellStyle name="常规 11 2 4 5 5 5" xfId="585"/>
    <cellStyle name="常规 11 2 4 5 6" xfId="9801"/>
    <cellStyle name="常规 11 2 4 5 6 2" xfId="9803"/>
    <cellStyle name="常规 11 2 4 5 7" xfId="9806"/>
    <cellStyle name="常规 11 2 4 5 8" xfId="2682"/>
    <cellStyle name="常规 11 2 4 5 9" xfId="1674"/>
    <cellStyle name="常规 11 2 4 6" xfId="2329"/>
    <cellStyle name="常规 11 2 4 6 2" xfId="9807"/>
    <cellStyle name="常规 11 2 4 6 2 2" xfId="9808"/>
    <cellStyle name="常规 11 2 4 6 2 2 2" xfId="9809"/>
    <cellStyle name="常规 11 2 4 6 2 2 2 2" xfId="9810"/>
    <cellStyle name="常规 11 2 4 6 2 2 2 3" xfId="9811"/>
    <cellStyle name="常规 11 2 4 6 2 2 3" xfId="9813"/>
    <cellStyle name="常规 11 2 4 6 2 2 3 2" xfId="9814"/>
    <cellStyle name="常规 11 2 4 6 2 2 4" xfId="9815"/>
    <cellStyle name="常规 11 2 4 6 2 2 5" xfId="9816"/>
    <cellStyle name="常规 11 2 4 6 2 3" xfId="9817"/>
    <cellStyle name="常规 11 2 4 6 2 3 2" xfId="9818"/>
    <cellStyle name="常规 11 2 4 6 2 3 2 2" xfId="3126"/>
    <cellStyle name="常规 11 2 4 6 2 3 3" xfId="9819"/>
    <cellStyle name="常规 11 2 4 6 2 3 4" xfId="9820"/>
    <cellStyle name="常规 11 2 4 6 2 3 5" xfId="9821"/>
    <cellStyle name="常规 11 2 4 6 2 4" xfId="9823"/>
    <cellStyle name="常规 11 2 4 6 2 4 2" xfId="3133"/>
    <cellStyle name="常规 11 2 4 6 2 4 3" xfId="2658"/>
    <cellStyle name="常规 11 2 4 6 2 5" xfId="9824"/>
    <cellStyle name="常规 11 2 4 6 2 6" xfId="9825"/>
    <cellStyle name="常规 11 2 4 6 2 7" xfId="9827"/>
    <cellStyle name="常规 11 2 4 6 3" xfId="9828"/>
    <cellStyle name="常规 11 2 4 6 3 2" xfId="9829"/>
    <cellStyle name="常规 11 2 4 6 3 2 2" xfId="9832"/>
    <cellStyle name="常规 11 2 4 6 3 2 2 2" xfId="198"/>
    <cellStyle name="常规 11 2 4 6 3 2 3" xfId="3155"/>
    <cellStyle name="常规 11 2 4 6 3 2 4" xfId="3160"/>
    <cellStyle name="常规 11 2 4 6 3 2 5" xfId="9834"/>
    <cellStyle name="常规 11 2 4 6 3 3" xfId="9835"/>
    <cellStyle name="常规 11 2 4 6 3 3 2" xfId="3172"/>
    <cellStyle name="常规 11 2 4 6 3 3 2 2" xfId="698"/>
    <cellStyle name="常规 11 2 4 6 3 3 3" xfId="3181"/>
    <cellStyle name="常规 11 2 4 6 3 3 4" xfId="3187"/>
    <cellStyle name="常规 11 2 4 6 3 3 5" xfId="9836"/>
    <cellStyle name="常规 11 2 4 6 3 4" xfId="9837"/>
    <cellStyle name="常规 11 2 4 6 3 4 2" xfId="2383"/>
    <cellStyle name="常规 11 2 4 6 3 5" xfId="9838"/>
    <cellStyle name="常规 11 2 4 6 3 6" xfId="9839"/>
    <cellStyle name="常规 11 2 4 6 3 7" xfId="9841"/>
    <cellStyle name="常规 11 2 4 6 4" xfId="9842"/>
    <cellStyle name="常规 11 2 4 6 4 2" xfId="9843"/>
    <cellStyle name="常规 11 2 4 6 4 2 2" xfId="9845"/>
    <cellStyle name="常规 11 2 4 6 4 3" xfId="9846"/>
    <cellStyle name="常规 11 2 4 6 4 4" xfId="9847"/>
    <cellStyle name="常规 11 2 4 6 4 5" xfId="9849"/>
    <cellStyle name="常规 11 2 4 6 5" xfId="9850"/>
    <cellStyle name="常规 11 2 4 6 5 2" xfId="9851"/>
    <cellStyle name="常规 11 2 4 6 5 2 2" xfId="9853"/>
    <cellStyle name="常规 11 2 4 6 5 3" xfId="9854"/>
    <cellStyle name="常规 11 2 4 6 5 4" xfId="9855"/>
    <cellStyle name="常规 11 2 4 6 5 5" xfId="9857"/>
    <cellStyle name="常规 11 2 4 6 6" xfId="9860"/>
    <cellStyle name="常规 11 2 4 6 6 2" xfId="9861"/>
    <cellStyle name="常规 11 2 4 6 7" xfId="9864"/>
    <cellStyle name="常规 11 2 4 6 8" xfId="2693"/>
    <cellStyle name="常规 11 2 4 6 9" xfId="2697"/>
    <cellStyle name="常规 11 2 4 7" xfId="885"/>
    <cellStyle name="常规 11 2 4 7 2" xfId="9866"/>
    <cellStyle name="常规 11 2 4 7 2 2" xfId="9871"/>
    <cellStyle name="常规 11 2 4 7 2 2 2" xfId="9874"/>
    <cellStyle name="常规 11 2 4 7 2 2 3" xfId="9877"/>
    <cellStyle name="常规 11 2 4 7 2 3" xfId="9881"/>
    <cellStyle name="常规 11 2 4 7 2 3 2" xfId="9884"/>
    <cellStyle name="常规 11 2 4 7 2 4" xfId="9888"/>
    <cellStyle name="常规 11 2 4 7 2 5" xfId="9891"/>
    <cellStyle name="常规 11 2 4 7 3" xfId="9893"/>
    <cellStyle name="常规 11 2 4 7 3 2" xfId="9895"/>
    <cellStyle name="常规 11 2 4 7 3 2 2" xfId="9897"/>
    <cellStyle name="常规 11 2 4 7 3 3" xfId="9899"/>
    <cellStyle name="常规 11 2 4 7 3 4" xfId="9901"/>
    <cellStyle name="常规 11 2 4 7 3 5" xfId="9903"/>
    <cellStyle name="常规 11 2 4 7 4" xfId="9905"/>
    <cellStyle name="常规 11 2 4 7 4 2" xfId="9907"/>
    <cellStyle name="常规 11 2 4 7 4 3" xfId="9909"/>
    <cellStyle name="常规 11 2 4 7 5" xfId="9910"/>
    <cellStyle name="常规 11 2 4 7 6" xfId="7443"/>
    <cellStyle name="常规 11 2 4 7 7" xfId="9911"/>
    <cellStyle name="常规 11 2 4 8" xfId="898"/>
    <cellStyle name="常规 11 2 4 8 2" xfId="9913"/>
    <cellStyle name="常规 11 2 4 8 2 2" xfId="9917"/>
    <cellStyle name="常规 11 2 4 8 2 2 2" xfId="9921"/>
    <cellStyle name="常规 11 2 4 8 2 2 3" xfId="9923"/>
    <cellStyle name="常规 11 2 4 8 2 3" xfId="9928"/>
    <cellStyle name="常规 11 2 4 8 2 3 2" xfId="9930"/>
    <cellStyle name="常规 11 2 4 8 2 4" xfId="9934"/>
    <cellStyle name="常规 11 2 4 8 2 5" xfId="9936"/>
    <cellStyle name="常规 11 2 4 8 3" xfId="9937"/>
    <cellStyle name="常规 11 2 4 8 3 2" xfId="9940"/>
    <cellStyle name="常规 11 2 4 8 3 2 2" xfId="9943"/>
    <cellStyle name="常规 11 2 4 8 3 3" xfId="9945"/>
    <cellStyle name="常规 11 2 4 8 3 4" xfId="9946"/>
    <cellStyle name="常规 11 2 4 8 3 5" xfId="9948"/>
    <cellStyle name="常规 11 2 4 8 4" xfId="9949"/>
    <cellStyle name="常规 11 2 4 8 4 2" xfId="9952"/>
    <cellStyle name="常规 11 2 4 8 4 3" xfId="9954"/>
    <cellStyle name="常规 11 2 4 8 5" xfId="1769"/>
    <cellStyle name="常规 11 2 4 8 6" xfId="9955"/>
    <cellStyle name="常规 11 2 4 8 7" xfId="9956"/>
    <cellStyle name="常规 11 2 4 9" xfId="9958"/>
    <cellStyle name="常规 11 2 4 9 2" xfId="9959"/>
    <cellStyle name="常规 11 2 4 9 2 2" xfId="9962"/>
    <cellStyle name="常规 11 2 4 9 2 2 2" xfId="9965"/>
    <cellStyle name="常规 11 2 4 9 2 2 3" xfId="9966"/>
    <cellStyle name="常规 11 2 4 9 2 3" xfId="6838"/>
    <cellStyle name="常规 11 2 4 9 2 3 2" xfId="9968"/>
    <cellStyle name="常规 11 2 4 9 2 4" xfId="2056"/>
    <cellStyle name="常规 11 2 4 9 2 5" xfId="1703"/>
    <cellStyle name="常规 11 2 4 9 3" xfId="9970"/>
    <cellStyle name="常规 11 2 4 9 3 2" xfId="9974"/>
    <cellStyle name="常规 11 2 4 9 3 2 2" xfId="9976"/>
    <cellStyle name="常规 11 2 4 9 3 3" xfId="9980"/>
    <cellStyle name="常规 11 2 4 9 3 4" xfId="9983"/>
    <cellStyle name="常规 11 2 4 9 3 5" xfId="7091"/>
    <cellStyle name="常规 11 2 4 9 4" xfId="9985"/>
    <cellStyle name="常规 11 2 4 9 4 2" xfId="9989"/>
    <cellStyle name="常规 11 2 4 9 4 3" xfId="9992"/>
    <cellStyle name="常规 11 2 4 9 5" xfId="9994"/>
    <cellStyle name="常规 11 2 4 9 6" xfId="9996"/>
    <cellStyle name="常规 11 2 4 9 7" xfId="9998"/>
    <cellStyle name="常规 11 2 5" xfId="10001"/>
    <cellStyle name="常规 11 2 5 10" xfId="8145"/>
    <cellStyle name="常规 11 2 5 10 2" xfId="8147"/>
    <cellStyle name="常规 11 2 5 10 2 2" xfId="10004"/>
    <cellStyle name="常规 11 2 5 10 2 2 2" xfId="10005"/>
    <cellStyle name="常规 11 2 5 10 2 3" xfId="10008"/>
    <cellStyle name="常规 11 2 5 10 2 4" xfId="10010"/>
    <cellStyle name="常规 11 2 5 10 2 5" xfId="10012"/>
    <cellStyle name="常规 11 2 5 10 3" xfId="10013"/>
    <cellStyle name="常规 11 2 5 10 3 2" xfId="10015"/>
    <cellStyle name="常规 11 2 5 10 3 2 2" xfId="10016"/>
    <cellStyle name="常规 11 2 5 10 3 3" xfId="10018"/>
    <cellStyle name="常规 11 2 5 10 3 4" xfId="10020"/>
    <cellStyle name="常规 11 2 5 10 3 5" xfId="10022"/>
    <cellStyle name="常规 11 2 5 10 4" xfId="5943"/>
    <cellStyle name="常规 11 2 5 10 4 2" xfId="5950"/>
    <cellStyle name="常规 11 2 5 10 5" xfId="587"/>
    <cellStyle name="常规 11 2 5 10 6" xfId="317"/>
    <cellStyle name="常规 11 2 5 10 7" xfId="601"/>
    <cellStyle name="常规 11 2 5 11" xfId="8149"/>
    <cellStyle name="常规 11 2 5 11 2" xfId="10023"/>
    <cellStyle name="常规 11 2 5 11 2 2" xfId="10025"/>
    <cellStyle name="常规 11 2 5 11 2 2 2" xfId="10026"/>
    <cellStyle name="常规 11 2 5 11 2 3" xfId="10030"/>
    <cellStyle name="常规 11 2 5 11 2 4" xfId="10034"/>
    <cellStyle name="常规 11 2 5 11 2 5" xfId="10037"/>
    <cellStyle name="常规 11 2 5 11 3" xfId="10038"/>
    <cellStyle name="常规 11 2 5 11 3 2" xfId="10040"/>
    <cellStyle name="常规 11 2 5 11 3 2 2" xfId="10042"/>
    <cellStyle name="常规 11 2 5 11 3 3" xfId="10045"/>
    <cellStyle name="常规 11 2 5 11 3 4" xfId="10048"/>
    <cellStyle name="常规 11 2 5 11 3 5" xfId="10051"/>
    <cellStyle name="常规 11 2 5 11 4" xfId="5958"/>
    <cellStyle name="常规 11 2 5 11 4 2" xfId="10052"/>
    <cellStyle name="常规 11 2 5 11 5" xfId="620"/>
    <cellStyle name="常规 11 2 5 11 6" xfId="627"/>
    <cellStyle name="常规 11 2 5 11 7" xfId="10053"/>
    <cellStyle name="常规 11 2 5 12" xfId="8152"/>
    <cellStyle name="常规 11 2 5 12 2" xfId="10056"/>
    <cellStyle name="常规 11 2 5 12 2 2" xfId="10058"/>
    <cellStyle name="常规 11 2 5 12 2 3" xfId="10062"/>
    <cellStyle name="常规 11 2 5 12 3" xfId="10064"/>
    <cellStyle name="常规 11 2 5 12 3 2" xfId="10066"/>
    <cellStyle name="常规 11 2 5 12 4" xfId="10068"/>
    <cellStyle name="常规 11 2 5 12 5" xfId="10070"/>
    <cellStyle name="常规 11 2 5 13" xfId="8155"/>
    <cellStyle name="常规 11 2 5 13 2" xfId="10072"/>
    <cellStyle name="常规 11 2 5 13 2 2" xfId="10075"/>
    <cellStyle name="常规 11 2 5 13 2 3" xfId="10078"/>
    <cellStyle name="常规 11 2 5 13 3" xfId="10080"/>
    <cellStyle name="常规 11 2 5 13 3 2" xfId="10083"/>
    <cellStyle name="常规 11 2 5 13 4" xfId="10085"/>
    <cellStyle name="常规 11 2 5 13 5" xfId="10087"/>
    <cellStyle name="常规 11 2 5 14" xfId="10089"/>
    <cellStyle name="常规 11 2 5 14 2" xfId="10091"/>
    <cellStyle name="常规 11 2 5 14 2 2" xfId="10096"/>
    <cellStyle name="常规 11 2 5 14 2 3" xfId="10101"/>
    <cellStyle name="常规 11 2 5 14 3" xfId="10103"/>
    <cellStyle name="常规 11 2 5 14 3 2" xfId="10107"/>
    <cellStyle name="常规 11 2 5 14 4" xfId="9190"/>
    <cellStyle name="常规 11 2 5 14 5" xfId="9193"/>
    <cellStyle name="常规 11 2 5 15" xfId="10110"/>
    <cellStyle name="常规 11 2 5 15 2" xfId="10112"/>
    <cellStyle name="常规 11 2 5 15 2 2" xfId="10114"/>
    <cellStyle name="常规 11 2 5 15 3" xfId="10115"/>
    <cellStyle name="常规 11 2 5 15 3 2" xfId="10117"/>
    <cellStyle name="常规 11 2 5 15 4" xfId="9203"/>
    <cellStyle name="常规 11 2 5 15 5" xfId="9210"/>
    <cellStyle name="常规 11 2 5 16" xfId="10120"/>
    <cellStyle name="常规 11 2 5 16 2" xfId="10121"/>
    <cellStyle name="常规 11 2 5 16 2 2" xfId="10123"/>
    <cellStyle name="常规 11 2 5 16 3" xfId="10124"/>
    <cellStyle name="常规 11 2 5 16 3 2" xfId="10126"/>
    <cellStyle name="常规 11 2 5 16 4" xfId="9218"/>
    <cellStyle name="常规 11 2 5 17" xfId="10129"/>
    <cellStyle name="常规 11 2 5 17 2" xfId="10130"/>
    <cellStyle name="常规 11 2 5 17 3" xfId="10131"/>
    <cellStyle name="常规 11 2 5 17 4" xfId="9225"/>
    <cellStyle name="常规 11 2 5 18" xfId="10134"/>
    <cellStyle name="常规 11 2 5 18 2" xfId="10135"/>
    <cellStyle name="常规 11 2 5 18 3" xfId="10136"/>
    <cellStyle name="常规 11 2 5 19" xfId="8951"/>
    <cellStyle name="常规 11 2 5 19 2" xfId="8953"/>
    <cellStyle name="常规 11 2 5 2" xfId="10139"/>
    <cellStyle name="常规 11 2 5 2 10" xfId="10142"/>
    <cellStyle name="常规 11 2 5 2 10 2" xfId="10143"/>
    <cellStyle name="常规 11 2 5 2 10 2 2" xfId="10144"/>
    <cellStyle name="常规 11 2 5 2 10 2 3" xfId="10147"/>
    <cellStyle name="常规 11 2 5 2 10 3" xfId="9154"/>
    <cellStyle name="常规 11 2 5 2 10 3 2" xfId="10148"/>
    <cellStyle name="常规 11 2 5 2 10 4" xfId="10149"/>
    <cellStyle name="常规 11 2 5 2 10 5" xfId="10151"/>
    <cellStyle name="常规 11 2 5 2 11" xfId="10153"/>
    <cellStyle name="常规 11 2 5 2 11 2" xfId="10154"/>
    <cellStyle name="常规 11 2 5 2 11 2 2" xfId="10155"/>
    <cellStyle name="常规 11 2 5 2 11 2 3" xfId="10157"/>
    <cellStyle name="常规 11 2 5 2 11 3" xfId="10158"/>
    <cellStyle name="常规 11 2 5 2 11 3 2" xfId="10159"/>
    <cellStyle name="常规 11 2 5 2 11 4" xfId="10160"/>
    <cellStyle name="常规 11 2 5 2 11 5" xfId="10162"/>
    <cellStyle name="常规 11 2 5 2 12" xfId="10164"/>
    <cellStyle name="常规 11 2 5 2 12 2" xfId="10165"/>
    <cellStyle name="常规 11 2 5 2 12 2 2" xfId="10166"/>
    <cellStyle name="常规 11 2 5 2 12 3" xfId="10167"/>
    <cellStyle name="常规 11 2 5 2 12 3 2" xfId="10169"/>
    <cellStyle name="常规 11 2 5 2 12 4" xfId="10170"/>
    <cellStyle name="常规 11 2 5 2 12 5" xfId="10172"/>
    <cellStyle name="常规 11 2 5 2 13" xfId="10174"/>
    <cellStyle name="常规 11 2 5 2 13 2" xfId="10175"/>
    <cellStyle name="常规 11 2 5 2 13 2 2" xfId="10176"/>
    <cellStyle name="常规 11 2 5 2 13 3" xfId="10177"/>
    <cellStyle name="常规 11 2 5 2 13 3 2" xfId="10178"/>
    <cellStyle name="常规 11 2 5 2 13 4" xfId="10179"/>
    <cellStyle name="常规 11 2 5 2 14" xfId="10181"/>
    <cellStyle name="常规 11 2 5 2 14 2" xfId="10183"/>
    <cellStyle name="常规 11 2 5 2 14 3" xfId="10185"/>
    <cellStyle name="常规 11 2 5 2 14 4" xfId="10186"/>
    <cellStyle name="常规 11 2 5 2 15" xfId="10189"/>
    <cellStyle name="常规 11 2 5 2 15 2" xfId="10190"/>
    <cellStyle name="常规 11 2 5 2 15 3" xfId="10191"/>
    <cellStyle name="常规 11 2 5 2 15 4" xfId="10192"/>
    <cellStyle name="常规 11 2 5 2 16" xfId="10195"/>
    <cellStyle name="常规 11 2 5 2 16 2" xfId="8345"/>
    <cellStyle name="常规 11 2 5 2 17" xfId="10198"/>
    <cellStyle name="常规 11 2 5 2 18" xfId="10200"/>
    <cellStyle name="常规 11 2 5 2 19" xfId="10202"/>
    <cellStyle name="常规 11 2 5 2 2" xfId="10203"/>
    <cellStyle name="常规 11 2 5 2 2 10" xfId="10205"/>
    <cellStyle name="常规 11 2 5 2 2 10 2" xfId="10207"/>
    <cellStyle name="常规 11 2 5 2 2 10 2 2" xfId="10208"/>
    <cellStyle name="常规 11 2 5 2 2 10 3" xfId="10210"/>
    <cellStyle name="常规 11 2 5 2 2 10 3 2" xfId="10211"/>
    <cellStyle name="常规 11 2 5 2 2 10 4" xfId="10214"/>
    <cellStyle name="常规 11 2 5 2 2 11" xfId="10216"/>
    <cellStyle name="常规 11 2 5 2 2 11 2" xfId="10218"/>
    <cellStyle name="常规 11 2 5 2 2 11 3" xfId="10220"/>
    <cellStyle name="常规 11 2 5 2 2 11 4" xfId="10221"/>
    <cellStyle name="常规 11 2 5 2 2 12" xfId="10223"/>
    <cellStyle name="常规 11 2 5 2 2 12 2" xfId="10225"/>
    <cellStyle name="常规 11 2 5 2 2 12 3" xfId="10226"/>
    <cellStyle name="常规 11 2 5 2 2 12 4" xfId="10227"/>
    <cellStyle name="常规 11 2 5 2 2 13" xfId="10229"/>
    <cellStyle name="常规 11 2 5 2 2 13 2" xfId="10232"/>
    <cellStyle name="常规 11 2 5 2 2 14" xfId="10234"/>
    <cellStyle name="常规 11 2 5 2 2 15" xfId="10235"/>
    <cellStyle name="常规 11 2 5 2 2 16" xfId="10236"/>
    <cellStyle name="常规 11 2 5 2 2 17" xfId="10238"/>
    <cellStyle name="常规 11 2 5 2 2 18" xfId="10240"/>
    <cellStyle name="常规 11 2 5 2 2 19" xfId="5707"/>
    <cellStyle name="常规 11 2 5 2 2 2" xfId="10242"/>
    <cellStyle name="常规 11 2 5 2 2 2 10" xfId="10243"/>
    <cellStyle name="常规 11 2 5 2 2 2 2" xfId="10245"/>
    <cellStyle name="常规 11 2 5 2 2 2 2 2" xfId="10247"/>
    <cellStyle name="常规 11 2 5 2 2 2 2 2 2" xfId="10248"/>
    <cellStyle name="常规 11 2 5 2 2 2 2 2 2 2" xfId="10249"/>
    <cellStyle name="常规 11 2 5 2 2 2 2 2 2 2 2" xfId="10251"/>
    <cellStyle name="常规 11 2 5 2 2 2 2 2 2 3" xfId="10253"/>
    <cellStyle name="常规 11 2 5 2 2 2 2 2 2 4" xfId="10256"/>
    <cellStyle name="常规 11 2 5 2 2 2 2 2 2 5" xfId="10259"/>
    <cellStyle name="常规 11 2 5 2 2 2 2 2 3" xfId="10260"/>
    <cellStyle name="常规 11 2 5 2 2 2 2 2 3 2" xfId="10261"/>
    <cellStyle name="常规 11 2 5 2 2 2 2 2 3 3" xfId="10263"/>
    <cellStyle name="常规 11 2 5 2 2 2 2 2 4" xfId="10264"/>
    <cellStyle name="常规 11 2 5 2 2 2 2 2 5" xfId="10265"/>
    <cellStyle name="常规 11 2 5 2 2 2 2 2 6" xfId="10266"/>
    <cellStyle name="常规 11 2 5 2 2 2 2 3" xfId="10267"/>
    <cellStyle name="常规 11 2 5 2 2 2 2 3 2" xfId="10268"/>
    <cellStyle name="常规 11 2 5 2 2 2 2 3 2 2" xfId="10269"/>
    <cellStyle name="常规 11 2 5 2 2 2 2 3 3" xfId="10270"/>
    <cellStyle name="常规 11 2 5 2 2 2 2 3 4" xfId="10271"/>
    <cellStyle name="常规 11 2 5 2 2 2 2 3 5" xfId="10272"/>
    <cellStyle name="常规 11 2 5 2 2 2 2 4" xfId="10274"/>
    <cellStyle name="常规 11 2 5 2 2 2 2 4 2" xfId="10275"/>
    <cellStyle name="常规 11 2 5 2 2 2 2 4 3" xfId="10276"/>
    <cellStyle name="常规 11 2 5 2 2 2 2 5" xfId="10278"/>
    <cellStyle name="常规 11 2 5 2 2 2 2 6" xfId="10280"/>
    <cellStyle name="常规 11 2 5 2 2 2 2 7" xfId="10281"/>
    <cellStyle name="常规 11 2 5 2 2 2 3" xfId="10283"/>
    <cellStyle name="常规 11 2 5 2 2 2 3 2" xfId="10285"/>
    <cellStyle name="常规 11 2 5 2 2 2 3 2 2" xfId="10286"/>
    <cellStyle name="常规 11 2 5 2 2 2 3 2 2 2" xfId="10287"/>
    <cellStyle name="常规 11 2 5 2 2 2 3 2 3" xfId="10288"/>
    <cellStyle name="常规 11 2 5 2 2 2 3 2 4" xfId="10289"/>
    <cellStyle name="常规 11 2 5 2 2 2 3 2 5" xfId="10291"/>
    <cellStyle name="常规 11 2 5 2 2 2 3 3" xfId="10292"/>
    <cellStyle name="常规 11 2 5 2 2 2 3 3 2" xfId="10293"/>
    <cellStyle name="常规 11 2 5 2 2 2 3 3 2 2" xfId="10294"/>
    <cellStyle name="常规 11 2 5 2 2 2 3 3 3" xfId="10295"/>
    <cellStyle name="常规 11 2 5 2 2 2 3 3 4" xfId="10296"/>
    <cellStyle name="常规 11 2 5 2 2 2 3 3 5" xfId="10297"/>
    <cellStyle name="常规 11 2 5 2 2 2 3 4" xfId="10298"/>
    <cellStyle name="常规 11 2 5 2 2 2 3 4 2" xfId="10299"/>
    <cellStyle name="常规 11 2 5 2 2 2 3 5" xfId="10300"/>
    <cellStyle name="常规 11 2 5 2 2 2 3 6" xfId="10301"/>
    <cellStyle name="常规 11 2 5 2 2 2 3 7" xfId="10302"/>
    <cellStyle name="常规 11 2 5 2 2 2 4" xfId="10304"/>
    <cellStyle name="常规 11 2 5 2 2 2 4 2" xfId="10306"/>
    <cellStyle name="常规 11 2 5 2 2 2 4 2 2" xfId="7551"/>
    <cellStyle name="常规 11 2 5 2 2 2 4 2 2 2" xfId="10307"/>
    <cellStyle name="常规 11 2 5 2 2 2 4 2 3" xfId="10309"/>
    <cellStyle name="常规 11 2 5 2 2 2 4 2 4" xfId="10310"/>
    <cellStyle name="常规 11 2 5 2 2 2 4 3" xfId="10311"/>
    <cellStyle name="常规 11 2 5 2 2 2 4 3 2" xfId="10315"/>
    <cellStyle name="常规 11 2 5 2 2 2 4 4" xfId="10316"/>
    <cellStyle name="常规 11 2 5 2 2 2 4 5" xfId="10317"/>
    <cellStyle name="常规 11 2 5 2 2 2 4 6" xfId="10318"/>
    <cellStyle name="常规 11 2 5 2 2 2 5" xfId="10320"/>
    <cellStyle name="常规 11 2 5 2 2 2 5 2" xfId="10321"/>
    <cellStyle name="常规 11 2 5 2 2 2 5 2 2" xfId="7598"/>
    <cellStyle name="常规 11 2 5 2 2 2 5 3" xfId="10322"/>
    <cellStyle name="常规 11 2 5 2 2 2 5 4" xfId="10323"/>
    <cellStyle name="常规 11 2 5 2 2 2 5 5" xfId="10324"/>
    <cellStyle name="常规 11 2 5 2 2 2 6" xfId="10327"/>
    <cellStyle name="常规 11 2 5 2 2 2 6 2" xfId="10329"/>
    <cellStyle name="常规 11 2 5 2 2 2 6 3" xfId="10331"/>
    <cellStyle name="常规 11 2 5 2 2 2 6 4" xfId="10333"/>
    <cellStyle name="常规 11 2 5 2 2 2 6 5" xfId="10335"/>
    <cellStyle name="常规 11 2 5 2 2 2 7" xfId="10339"/>
    <cellStyle name="常规 11 2 5 2 2 2 8" xfId="10342"/>
    <cellStyle name="常规 11 2 5 2 2 2 9" xfId="10345"/>
    <cellStyle name="常规 11 2 5 2 2 3" xfId="10347"/>
    <cellStyle name="常规 11 2 5 2 2 3 2" xfId="10350"/>
    <cellStyle name="常规 11 2 5 2 2 3 2 2" xfId="10353"/>
    <cellStyle name="常规 11 2 5 2 2 3 2 2 2" xfId="10355"/>
    <cellStyle name="常规 11 2 5 2 2 3 2 2 2 2" xfId="10357"/>
    <cellStyle name="常规 11 2 5 2 2 3 2 2 3" xfId="10359"/>
    <cellStyle name="常规 11 2 5 2 2 3 2 2 4" xfId="10361"/>
    <cellStyle name="常规 11 2 5 2 2 3 2 2 5" xfId="10363"/>
    <cellStyle name="常规 11 2 5 2 2 3 2 3" xfId="10364"/>
    <cellStyle name="常规 11 2 5 2 2 3 2 3 2" xfId="10365"/>
    <cellStyle name="常规 11 2 5 2 2 3 2 3 3" xfId="10366"/>
    <cellStyle name="常规 11 2 5 2 2 3 2 4" xfId="10368"/>
    <cellStyle name="常规 11 2 5 2 2 3 2 5" xfId="10369"/>
    <cellStyle name="常规 11 2 5 2 2 3 2 6" xfId="10371"/>
    <cellStyle name="常规 11 2 5 2 2 3 3" xfId="10373"/>
    <cellStyle name="常规 11 2 5 2 2 3 3 2" xfId="10375"/>
    <cellStyle name="常规 11 2 5 2 2 3 3 2 2" xfId="10377"/>
    <cellStyle name="常规 11 2 5 2 2 3 3 3" xfId="10379"/>
    <cellStyle name="常规 11 2 5 2 2 3 3 4" xfId="10381"/>
    <cellStyle name="常规 11 2 5 2 2 3 3 5" xfId="10382"/>
    <cellStyle name="常规 11 2 5 2 2 3 4" xfId="10384"/>
    <cellStyle name="常规 11 2 5 2 2 3 4 2" xfId="10386"/>
    <cellStyle name="常规 11 2 5 2 2 3 4 3" xfId="10388"/>
    <cellStyle name="常规 11 2 5 2 2 3 5" xfId="10390"/>
    <cellStyle name="常规 11 2 5 2 2 3 6" xfId="10392"/>
    <cellStyle name="常规 11 2 5 2 2 3 7" xfId="10397"/>
    <cellStyle name="常规 11 2 5 2 2 4" xfId="10399"/>
    <cellStyle name="常规 11 2 5 2 2 4 2" xfId="10401"/>
    <cellStyle name="常规 11 2 5 2 2 4 2 2" xfId="10403"/>
    <cellStyle name="常规 11 2 5 2 2 4 2 2 2" xfId="10404"/>
    <cellStyle name="常规 11 2 5 2 2 4 2 2 3" xfId="10405"/>
    <cellStyle name="常规 11 2 5 2 2 4 2 3" xfId="10406"/>
    <cellStyle name="常规 11 2 5 2 2 4 2 3 2" xfId="10407"/>
    <cellStyle name="常规 11 2 5 2 2 4 2 4" xfId="10408"/>
    <cellStyle name="常规 11 2 5 2 2 4 2 5" xfId="10409"/>
    <cellStyle name="常规 11 2 5 2 2 4 3" xfId="10411"/>
    <cellStyle name="常规 11 2 5 2 2 4 3 2" xfId="10414"/>
    <cellStyle name="常规 11 2 5 2 2 4 3 2 2" xfId="10417"/>
    <cellStyle name="常规 11 2 5 2 2 4 3 3" xfId="10419"/>
    <cellStyle name="常规 11 2 5 2 2 4 3 4" xfId="10420"/>
    <cellStyle name="常规 11 2 5 2 2 4 3 5" xfId="10421"/>
    <cellStyle name="常规 11 2 5 2 2 4 4" xfId="6570"/>
    <cellStyle name="常规 11 2 5 2 2 4 4 2" xfId="10424"/>
    <cellStyle name="常规 11 2 5 2 2 4 4 3" xfId="10425"/>
    <cellStyle name="常规 11 2 5 2 2 4 5" xfId="3649"/>
    <cellStyle name="常规 11 2 5 2 2 4 6" xfId="10427"/>
    <cellStyle name="常规 11 2 5 2 2 4 7" xfId="10430"/>
    <cellStyle name="常规 11 2 5 2 2 5" xfId="10432"/>
    <cellStyle name="常规 11 2 5 2 2 5 2" xfId="10434"/>
    <cellStyle name="常规 11 2 5 2 2 5 2 2" xfId="10435"/>
    <cellStyle name="常规 11 2 5 2 2 5 2 2 2" xfId="10436"/>
    <cellStyle name="常规 11 2 5 2 2 5 2 3" xfId="10438"/>
    <cellStyle name="常规 11 2 5 2 2 5 2 4" xfId="10440"/>
    <cellStyle name="常规 11 2 5 2 2 5 2 5" xfId="10442"/>
    <cellStyle name="常规 11 2 5 2 2 5 3" xfId="10444"/>
    <cellStyle name="常规 11 2 5 2 2 5 3 2" xfId="10446"/>
    <cellStyle name="常规 11 2 5 2 2 5 3 2 2" xfId="10447"/>
    <cellStyle name="常规 11 2 5 2 2 5 3 3" xfId="10450"/>
    <cellStyle name="常规 11 2 5 2 2 5 3 4" xfId="10452"/>
    <cellStyle name="常规 11 2 5 2 2 5 3 5" xfId="10454"/>
    <cellStyle name="常规 11 2 5 2 2 5 4" xfId="5777"/>
    <cellStyle name="常规 11 2 5 2 2 5 4 2" xfId="5050"/>
    <cellStyle name="常规 11 2 5 2 2 5 5" xfId="10455"/>
    <cellStyle name="常规 11 2 5 2 2 5 6" xfId="10457"/>
    <cellStyle name="常规 11 2 5 2 2 5 7" xfId="10459"/>
    <cellStyle name="常规 11 2 5 2 2 6" xfId="10461"/>
    <cellStyle name="常规 11 2 5 2 2 6 2" xfId="10463"/>
    <cellStyle name="常规 11 2 5 2 2 6 2 2" xfId="10464"/>
    <cellStyle name="常规 11 2 5 2 2 6 2 2 2" xfId="10465"/>
    <cellStyle name="常规 11 2 5 2 2 6 2 3" xfId="10467"/>
    <cellStyle name="常规 11 2 5 2 2 6 2 4" xfId="10469"/>
    <cellStyle name="常规 11 2 5 2 2 6 2 5" xfId="10471"/>
    <cellStyle name="常规 11 2 5 2 2 6 3" xfId="10473"/>
    <cellStyle name="常规 11 2 5 2 2 6 3 2" xfId="10474"/>
    <cellStyle name="常规 11 2 5 2 2 6 3 2 2" xfId="10475"/>
    <cellStyle name="常规 11 2 5 2 2 6 3 3" xfId="10477"/>
    <cellStyle name="常规 11 2 5 2 2 6 3 4" xfId="10479"/>
    <cellStyle name="常规 11 2 5 2 2 6 3 5" xfId="10481"/>
    <cellStyle name="常规 11 2 5 2 2 6 4" xfId="10482"/>
    <cellStyle name="常规 11 2 5 2 2 6 4 2" xfId="10483"/>
    <cellStyle name="常规 11 2 5 2 2 6 5" xfId="10484"/>
    <cellStyle name="常规 11 2 5 2 2 6 6" xfId="10487"/>
    <cellStyle name="常规 11 2 5 2 2 6 7" xfId="10490"/>
    <cellStyle name="常规 11 2 5 2 2 7" xfId="10493"/>
    <cellStyle name="常规 11 2 5 2 2 7 2" xfId="4047"/>
    <cellStyle name="常规 11 2 5 2 2 7 2 2" xfId="4423"/>
    <cellStyle name="常规 11 2 5 2 2 7 2 3" xfId="10496"/>
    <cellStyle name="常规 11 2 5 2 2 7 3" xfId="4054"/>
    <cellStyle name="常规 11 2 5 2 2 7 3 2" xfId="10498"/>
    <cellStyle name="常规 11 2 5 2 2 7 4" xfId="4428"/>
    <cellStyle name="常规 11 2 5 2 2 7 5" xfId="4433"/>
    <cellStyle name="常规 11 2 5 2 2 8" xfId="10501"/>
    <cellStyle name="常规 11 2 5 2 2 8 2" xfId="4455"/>
    <cellStyle name="常规 11 2 5 2 2 8 2 2" xfId="4458"/>
    <cellStyle name="常规 11 2 5 2 2 8 2 3" xfId="10503"/>
    <cellStyle name="常规 11 2 5 2 2 8 3" xfId="4462"/>
    <cellStyle name="常规 11 2 5 2 2 8 3 2" xfId="10504"/>
    <cellStyle name="常规 11 2 5 2 2 8 4" xfId="4465"/>
    <cellStyle name="常规 11 2 5 2 2 8 5" xfId="4469"/>
    <cellStyle name="常规 11 2 5 2 2 9" xfId="10507"/>
    <cellStyle name="常规 11 2 5 2 2 9 2" xfId="4485"/>
    <cellStyle name="常规 11 2 5 2 2 9 2 2" xfId="10508"/>
    <cellStyle name="常规 11 2 5 2 2 9 3" xfId="4488"/>
    <cellStyle name="常规 11 2 5 2 2 9 3 2" xfId="10509"/>
    <cellStyle name="常规 11 2 5 2 2 9 4" xfId="10511"/>
    <cellStyle name="常规 11 2 5 2 2 9 5" xfId="10513"/>
    <cellStyle name="常规 11 2 5 2 20" xfId="10188"/>
    <cellStyle name="常规 11 2 5 2 21" xfId="10194"/>
    <cellStyle name="常规 11 2 5 2 22" xfId="10197"/>
    <cellStyle name="常规 11 2 5 2 3" xfId="10514"/>
    <cellStyle name="常规 11 2 5 2 3 10" xfId="10516"/>
    <cellStyle name="常规 11 2 5 2 3 2" xfId="10517"/>
    <cellStyle name="常规 11 2 5 2 3 2 2" xfId="10519"/>
    <cellStyle name="常规 11 2 5 2 3 2 2 2" xfId="10520"/>
    <cellStyle name="常规 11 2 5 2 3 2 2 2 2" xfId="10521"/>
    <cellStyle name="常规 11 2 5 2 3 2 2 2 2 2" xfId="10522"/>
    <cellStyle name="常规 11 2 5 2 3 2 2 2 3" xfId="10523"/>
    <cellStyle name="常规 11 2 5 2 3 2 2 2 4" xfId="10524"/>
    <cellStyle name="常规 11 2 5 2 3 2 2 2 5" xfId="10525"/>
    <cellStyle name="常规 11 2 5 2 3 2 2 3" xfId="10526"/>
    <cellStyle name="常规 11 2 5 2 3 2 2 3 2" xfId="10527"/>
    <cellStyle name="常规 11 2 5 2 3 2 2 3 3" xfId="10528"/>
    <cellStyle name="常规 11 2 5 2 3 2 2 4" xfId="10531"/>
    <cellStyle name="常规 11 2 5 2 3 2 2 5" xfId="10533"/>
    <cellStyle name="常规 11 2 5 2 3 2 2 6" xfId="10535"/>
    <cellStyle name="常规 11 2 5 2 3 2 3" xfId="10537"/>
    <cellStyle name="常规 11 2 5 2 3 2 3 2" xfId="10539"/>
    <cellStyle name="常规 11 2 5 2 3 2 3 2 2" xfId="10540"/>
    <cellStyle name="常规 11 2 5 2 3 2 3 3" xfId="10541"/>
    <cellStyle name="常规 11 2 5 2 3 2 3 4" xfId="10544"/>
    <cellStyle name="常规 11 2 5 2 3 2 3 5" xfId="10546"/>
    <cellStyle name="常规 11 2 5 2 3 2 4" xfId="10547"/>
    <cellStyle name="常规 11 2 5 2 3 2 4 2" xfId="10550"/>
    <cellStyle name="常规 11 2 5 2 3 2 4 3" xfId="10552"/>
    <cellStyle name="常规 11 2 5 2 3 2 5" xfId="8466"/>
    <cellStyle name="常规 11 2 5 2 3 2 6" xfId="8470"/>
    <cellStyle name="常规 11 2 5 2 3 2 7" xfId="10554"/>
    <cellStyle name="常规 11 2 5 2 3 3" xfId="10555"/>
    <cellStyle name="常规 11 2 5 2 3 3 2" xfId="10556"/>
    <cellStyle name="常规 11 2 5 2 3 3 2 2" xfId="10558"/>
    <cellStyle name="常规 11 2 5 2 3 3 2 2 2" xfId="10559"/>
    <cellStyle name="常规 11 2 5 2 3 3 2 3" xfId="10560"/>
    <cellStyle name="常规 11 2 5 2 3 3 2 4" xfId="4997"/>
    <cellStyle name="常规 11 2 5 2 3 3 2 5" xfId="384"/>
    <cellStyle name="常规 11 2 5 2 3 3 3" xfId="10561"/>
    <cellStyle name="常规 11 2 5 2 3 3 3 2" xfId="10563"/>
    <cellStyle name="常规 11 2 5 2 3 3 3 2 2" xfId="10564"/>
    <cellStyle name="常规 11 2 5 2 3 3 3 3" xfId="10566"/>
    <cellStyle name="常规 11 2 5 2 3 3 3 4" xfId="4940"/>
    <cellStyle name="常规 11 2 5 2 3 3 3 5" xfId="229"/>
    <cellStyle name="常规 11 2 5 2 3 3 4" xfId="10567"/>
    <cellStyle name="常规 11 2 5 2 3 3 4 2" xfId="10569"/>
    <cellStyle name="常规 11 2 5 2 3 3 5" xfId="8473"/>
    <cellStyle name="常规 11 2 5 2 3 3 6" xfId="10571"/>
    <cellStyle name="常规 11 2 5 2 3 3 7" xfId="10574"/>
    <cellStyle name="常规 11 2 5 2 3 4" xfId="10575"/>
    <cellStyle name="常规 11 2 5 2 3 4 2" xfId="10576"/>
    <cellStyle name="常规 11 2 5 2 3 4 2 2" xfId="10577"/>
    <cellStyle name="常规 11 2 5 2 3 4 2 2 2" xfId="10579"/>
    <cellStyle name="常规 11 2 5 2 3 4 2 3" xfId="10580"/>
    <cellStyle name="常规 11 2 5 2 3 4 2 4" xfId="5003"/>
    <cellStyle name="常规 11 2 5 2 3 4 3" xfId="10581"/>
    <cellStyle name="常规 11 2 5 2 3 4 3 2" xfId="10582"/>
    <cellStyle name="常规 11 2 5 2 3 4 4" xfId="6718"/>
    <cellStyle name="常规 11 2 5 2 3 4 5" xfId="10583"/>
    <cellStyle name="常规 11 2 5 2 3 4 6" xfId="10585"/>
    <cellStyle name="常规 11 2 5 2 3 5" xfId="10586"/>
    <cellStyle name="常规 11 2 5 2 3 5 2" xfId="10587"/>
    <cellStyle name="常规 11 2 5 2 3 5 2 2" xfId="10588"/>
    <cellStyle name="常规 11 2 5 2 3 5 3" xfId="10589"/>
    <cellStyle name="常规 11 2 5 2 3 5 4" xfId="10590"/>
    <cellStyle name="常规 11 2 5 2 3 5 5" xfId="10591"/>
    <cellStyle name="常规 11 2 5 2 3 6" xfId="10592"/>
    <cellStyle name="常规 11 2 5 2 3 6 2" xfId="10593"/>
    <cellStyle name="常规 11 2 5 2 3 6 3" xfId="10594"/>
    <cellStyle name="常规 11 2 5 2 3 6 4" xfId="10595"/>
    <cellStyle name="常规 11 2 5 2 3 6 5" xfId="10596"/>
    <cellStyle name="常规 11 2 5 2 3 7" xfId="10599"/>
    <cellStyle name="常规 11 2 5 2 3 8" xfId="10601"/>
    <cellStyle name="常规 11 2 5 2 3 9" xfId="10603"/>
    <cellStyle name="常规 11 2 5 2 4" xfId="10605"/>
    <cellStyle name="常规 11 2 5 2 4 2" xfId="10606"/>
    <cellStyle name="常规 11 2 5 2 4 2 2" xfId="10607"/>
    <cellStyle name="常规 11 2 5 2 4 2 2 2" xfId="6847"/>
    <cellStyle name="常规 11 2 5 2 4 2 2 2 2" xfId="10608"/>
    <cellStyle name="常规 11 2 5 2 4 2 2 2 3" xfId="10609"/>
    <cellStyle name="常规 11 2 5 2 4 2 2 3" xfId="6852"/>
    <cellStyle name="常规 11 2 5 2 4 2 2 3 2" xfId="10610"/>
    <cellStyle name="常规 11 2 5 2 4 2 2 4" xfId="10612"/>
    <cellStyle name="常规 11 2 5 2 4 2 2 5" xfId="10613"/>
    <cellStyle name="常规 11 2 5 2 4 2 3" xfId="10614"/>
    <cellStyle name="常规 11 2 5 2 4 2 3 2" xfId="2532"/>
    <cellStyle name="常规 11 2 5 2 4 2 3 2 2" xfId="10615"/>
    <cellStyle name="常规 11 2 5 2 4 2 3 3" xfId="2544"/>
    <cellStyle name="常规 11 2 5 2 4 2 3 4" xfId="10616"/>
    <cellStyle name="常规 11 2 5 2 4 2 3 5" xfId="10618"/>
    <cellStyle name="常规 11 2 5 2 4 2 4" xfId="10619"/>
    <cellStyle name="常规 11 2 5 2 4 2 4 2" xfId="2558"/>
    <cellStyle name="常规 11 2 5 2 4 2 4 3" xfId="10622"/>
    <cellStyle name="常规 11 2 5 2 4 2 5" xfId="8480"/>
    <cellStyle name="常规 11 2 5 2 4 2 6" xfId="10624"/>
    <cellStyle name="常规 11 2 5 2 4 2 7" xfId="10626"/>
    <cellStyle name="常规 11 2 5 2 4 3" xfId="10627"/>
    <cellStyle name="常规 11 2 5 2 4 3 2" xfId="10628"/>
    <cellStyle name="常规 11 2 5 2 4 3 2 2" xfId="6864"/>
    <cellStyle name="常规 11 2 5 2 4 3 2 2 2" xfId="10630"/>
    <cellStyle name="常规 11 2 5 2 4 3 2 3" xfId="10631"/>
    <cellStyle name="常规 11 2 5 2 4 3 2 4" xfId="4747"/>
    <cellStyle name="常规 11 2 5 2 4 3 2 5" xfId="10632"/>
    <cellStyle name="常规 11 2 5 2 4 3 3" xfId="10633"/>
    <cellStyle name="常规 11 2 5 2 4 3 3 2" xfId="10635"/>
    <cellStyle name="常规 11 2 5 2 4 3 3 2 2" xfId="10636"/>
    <cellStyle name="常规 11 2 5 2 4 3 3 3" xfId="10638"/>
    <cellStyle name="常规 11 2 5 2 4 3 3 4" xfId="10639"/>
    <cellStyle name="常规 11 2 5 2 4 3 3 5" xfId="10640"/>
    <cellStyle name="常规 11 2 5 2 4 3 4" xfId="10641"/>
    <cellStyle name="常规 11 2 5 2 4 3 4 2" xfId="10642"/>
    <cellStyle name="常规 11 2 5 2 4 3 5" xfId="10643"/>
    <cellStyle name="常规 11 2 5 2 4 3 6" xfId="10645"/>
    <cellStyle name="常规 11 2 5 2 4 3 7" xfId="10647"/>
    <cellStyle name="常规 11 2 5 2 4 4" xfId="10648"/>
    <cellStyle name="常规 11 2 5 2 4 4 2" xfId="10650"/>
    <cellStyle name="常规 11 2 5 2 4 4 2 2" xfId="8609"/>
    <cellStyle name="常规 11 2 5 2 4 4 2 2 2" xfId="8612"/>
    <cellStyle name="常规 11 2 5 2 4 4 2 3" xfId="8626"/>
    <cellStyle name="常规 11 2 5 2 4 4 2 4" xfId="5021"/>
    <cellStyle name="常规 11 2 5 2 4 4 3" xfId="10651"/>
    <cellStyle name="常规 11 2 5 2 4 4 3 2" xfId="10652"/>
    <cellStyle name="常规 11 2 5 2 4 4 4" xfId="10653"/>
    <cellStyle name="常规 11 2 5 2 4 4 5" xfId="10654"/>
    <cellStyle name="常规 11 2 5 2 4 4 6" xfId="10656"/>
    <cellStyle name="常规 11 2 5 2 4 5" xfId="7895"/>
    <cellStyle name="常规 11 2 5 2 4 5 2" xfId="7897"/>
    <cellStyle name="常规 11 2 5 2 4 5 2 2" xfId="10658"/>
    <cellStyle name="常规 11 2 5 2 4 5 3" xfId="10659"/>
    <cellStyle name="常规 11 2 5 2 4 5 4" xfId="10660"/>
    <cellStyle name="常规 11 2 5 2 4 5 5" xfId="10661"/>
    <cellStyle name="常规 11 2 5 2 4 6" xfId="7899"/>
    <cellStyle name="常规 11 2 5 2 4 6 2" xfId="10662"/>
    <cellStyle name="常规 11 2 5 2 4 7" xfId="7902"/>
    <cellStyle name="常规 11 2 5 2 4 8" xfId="10664"/>
    <cellStyle name="常规 11 2 5 2 4 9" xfId="10666"/>
    <cellStyle name="常规 11 2 5 2 5" xfId="10667"/>
    <cellStyle name="常规 11 2 5 2 5 2" xfId="10668"/>
    <cellStyle name="常规 11 2 5 2 5 2 2" xfId="10669"/>
    <cellStyle name="常规 11 2 5 2 5 2 2 2" xfId="7407"/>
    <cellStyle name="常规 11 2 5 2 5 2 2 3" xfId="10670"/>
    <cellStyle name="常规 11 2 5 2 5 2 3" xfId="10671"/>
    <cellStyle name="常规 11 2 5 2 5 2 3 2" xfId="10672"/>
    <cellStyle name="常规 11 2 5 2 5 2 4" xfId="10673"/>
    <cellStyle name="常规 11 2 5 2 5 2 5" xfId="10674"/>
    <cellStyle name="常规 11 2 5 2 5 3" xfId="10675"/>
    <cellStyle name="常规 11 2 5 2 5 3 2" xfId="10676"/>
    <cellStyle name="常规 11 2 5 2 5 3 2 2" xfId="10677"/>
    <cellStyle name="常规 11 2 5 2 5 3 3" xfId="10678"/>
    <cellStyle name="常规 11 2 5 2 5 3 4" xfId="10679"/>
    <cellStyle name="常规 11 2 5 2 5 3 5" xfId="10680"/>
    <cellStyle name="常规 11 2 5 2 5 4" xfId="10681"/>
    <cellStyle name="常规 11 2 5 2 5 4 2" xfId="10682"/>
    <cellStyle name="常规 11 2 5 2 5 4 3" xfId="10684"/>
    <cellStyle name="常规 11 2 5 2 5 5" xfId="7905"/>
    <cellStyle name="常规 11 2 5 2 5 6" xfId="10686"/>
    <cellStyle name="常规 11 2 5 2 5 7" xfId="10688"/>
    <cellStyle name="常规 11 2 5 2 6" xfId="10689"/>
    <cellStyle name="常规 11 2 5 2 6 2" xfId="10690"/>
    <cellStyle name="常规 11 2 5 2 6 2 2" xfId="10691"/>
    <cellStyle name="常规 11 2 5 2 6 2 2 2" xfId="10693"/>
    <cellStyle name="常规 11 2 5 2 6 2 2 3" xfId="10695"/>
    <cellStyle name="常规 11 2 5 2 6 2 3" xfId="10696"/>
    <cellStyle name="常规 11 2 5 2 6 2 3 2" xfId="10308"/>
    <cellStyle name="常规 11 2 5 2 6 2 4" xfId="10697"/>
    <cellStyle name="常规 11 2 5 2 6 2 5" xfId="10698"/>
    <cellStyle name="常规 11 2 5 2 6 3" xfId="10699"/>
    <cellStyle name="常规 11 2 5 2 6 3 2" xfId="10700"/>
    <cellStyle name="常规 11 2 5 2 6 3 2 2" xfId="10701"/>
    <cellStyle name="常规 11 2 5 2 6 3 3" xfId="10702"/>
    <cellStyle name="常规 11 2 5 2 6 3 4" xfId="10703"/>
    <cellStyle name="常规 11 2 5 2 6 3 5" xfId="10704"/>
    <cellStyle name="常规 11 2 5 2 6 4" xfId="10706"/>
    <cellStyle name="常规 11 2 5 2 6 4 2" xfId="62"/>
    <cellStyle name="常规 11 2 5 2 6 4 3" xfId="10708"/>
    <cellStyle name="常规 11 2 5 2 6 5" xfId="5850"/>
    <cellStyle name="常规 11 2 5 2 6 6" xfId="5853"/>
    <cellStyle name="常规 11 2 5 2 6 7" xfId="10710"/>
    <cellStyle name="常规 11 2 5 2 7" xfId="10711"/>
    <cellStyle name="常规 11 2 5 2 7 2" xfId="10712"/>
    <cellStyle name="常规 11 2 5 2 7 2 2" xfId="10713"/>
    <cellStyle name="常规 11 2 5 2 7 2 2 2" xfId="10714"/>
    <cellStyle name="常规 11 2 5 2 7 2 2 3" xfId="10715"/>
    <cellStyle name="常规 11 2 5 2 7 2 3" xfId="10717"/>
    <cellStyle name="常规 11 2 5 2 7 2 3 2" xfId="10719"/>
    <cellStyle name="常规 11 2 5 2 7 2 4" xfId="10720"/>
    <cellStyle name="常规 11 2 5 2 7 2 5" xfId="10721"/>
    <cellStyle name="常规 11 2 5 2 7 3" xfId="10722"/>
    <cellStyle name="常规 11 2 5 2 7 3 2" xfId="10724"/>
    <cellStyle name="常规 11 2 5 2 7 3 2 2" xfId="10725"/>
    <cellStyle name="常规 11 2 5 2 7 3 3" xfId="10727"/>
    <cellStyle name="常规 11 2 5 2 7 3 4" xfId="10728"/>
    <cellStyle name="常规 11 2 5 2 7 3 5" xfId="10729"/>
    <cellStyle name="常规 11 2 5 2 7 4" xfId="10730"/>
    <cellStyle name="常规 11 2 5 2 7 4 2" xfId="10732"/>
    <cellStyle name="常规 11 2 5 2 7 4 3" xfId="10735"/>
    <cellStyle name="常规 11 2 5 2 7 5" xfId="274"/>
    <cellStyle name="常规 11 2 5 2 7 6" xfId="352"/>
    <cellStyle name="常规 11 2 5 2 7 7" xfId="10737"/>
    <cellStyle name="常规 11 2 5 2 8" xfId="10739"/>
    <cellStyle name="常规 11 2 5 2 8 2" xfId="10741"/>
    <cellStyle name="常规 11 2 5 2 8 2 2" xfId="10742"/>
    <cellStyle name="常规 11 2 5 2 8 2 2 2" xfId="10743"/>
    <cellStyle name="常规 11 2 5 2 8 2 3" xfId="10744"/>
    <cellStyle name="常规 11 2 5 2 8 2 4" xfId="10745"/>
    <cellStyle name="常规 11 2 5 2 8 2 5" xfId="10746"/>
    <cellStyle name="常规 11 2 5 2 8 3" xfId="10747"/>
    <cellStyle name="常规 11 2 5 2 8 3 2" xfId="10748"/>
    <cellStyle name="常规 11 2 5 2 8 3 2 2" xfId="10749"/>
    <cellStyle name="常规 11 2 5 2 8 3 3" xfId="10750"/>
    <cellStyle name="常规 11 2 5 2 8 3 4" xfId="10751"/>
    <cellStyle name="常规 11 2 5 2 8 3 5" xfId="10752"/>
    <cellStyle name="常规 11 2 5 2 8 4" xfId="10753"/>
    <cellStyle name="常规 11 2 5 2 8 4 2" xfId="10754"/>
    <cellStyle name="常规 11 2 5 2 8 5" xfId="322"/>
    <cellStyle name="常规 11 2 5 2 8 6" xfId="10755"/>
    <cellStyle name="常规 11 2 5 2 8 7" xfId="10757"/>
    <cellStyle name="常规 11 2 5 2 9" xfId="10759"/>
    <cellStyle name="常规 11 2 5 2 9 2" xfId="10760"/>
    <cellStyle name="常规 11 2 5 2 9 2 2" xfId="10761"/>
    <cellStyle name="常规 11 2 5 2 9 2 2 2" xfId="10762"/>
    <cellStyle name="常规 11 2 5 2 9 2 3" xfId="10763"/>
    <cellStyle name="常规 11 2 5 2 9 2 4" xfId="10764"/>
    <cellStyle name="常规 11 2 5 2 9 2 5" xfId="10766"/>
    <cellStyle name="常规 11 2 5 2 9 3" xfId="10768"/>
    <cellStyle name="常规 11 2 5 2 9 3 2" xfId="10769"/>
    <cellStyle name="常规 11 2 5 2 9 3 2 2" xfId="10770"/>
    <cellStyle name="常规 11 2 5 2 9 3 3" xfId="10771"/>
    <cellStyle name="常规 11 2 5 2 9 3 4" xfId="10772"/>
    <cellStyle name="常规 11 2 5 2 9 3 5" xfId="10773"/>
    <cellStyle name="常规 11 2 5 2 9 4" xfId="10775"/>
    <cellStyle name="常规 11 2 5 2 9 4 2" xfId="10777"/>
    <cellStyle name="常规 11 2 5 2 9 5" xfId="10779"/>
    <cellStyle name="常规 11 2 5 2 9 6" xfId="10781"/>
    <cellStyle name="常规 11 2 5 2 9 7" xfId="10783"/>
    <cellStyle name="常规 11 2 5 20" xfId="10109"/>
    <cellStyle name="常规 11 2 5 20 2" xfId="10111"/>
    <cellStyle name="常规 11 2 5 21" xfId="10119"/>
    <cellStyle name="常规 11 2 5 22" xfId="10128"/>
    <cellStyle name="常规 11 2 5 23" xfId="10133"/>
    <cellStyle name="常规 11 2 5 24" xfId="8950"/>
    <cellStyle name="常规 11 2 5 25" xfId="8963"/>
    <cellStyle name="常规 11 2 5 26" xfId="8968"/>
    <cellStyle name="常规 11 2 5 3" xfId="7072"/>
    <cellStyle name="常规 11 2 5 3 10" xfId="10785"/>
    <cellStyle name="常规 11 2 5 3 10 2" xfId="10787"/>
    <cellStyle name="常规 11 2 5 3 10 2 2" xfId="10789"/>
    <cellStyle name="常规 11 2 5 3 10 3" xfId="10791"/>
    <cellStyle name="常规 11 2 5 3 10 3 2" xfId="3317"/>
    <cellStyle name="常规 11 2 5 3 10 4" xfId="10793"/>
    <cellStyle name="常规 11 2 5 3 10 5" xfId="10795"/>
    <cellStyle name="常规 11 2 5 3 11" xfId="1462"/>
    <cellStyle name="常规 11 2 5 3 11 2" xfId="10797"/>
    <cellStyle name="常规 11 2 5 3 11 2 2" xfId="10799"/>
    <cellStyle name="常规 11 2 5 3 11 3" xfId="10801"/>
    <cellStyle name="常规 11 2 5 3 11 3 2" xfId="5056"/>
    <cellStyle name="常规 11 2 5 3 11 4" xfId="10803"/>
    <cellStyle name="常规 11 2 5 3 12" xfId="1464"/>
    <cellStyle name="常规 11 2 5 3 12 2" xfId="10805"/>
    <cellStyle name="常规 11 2 5 3 12 3" xfId="10807"/>
    <cellStyle name="常规 11 2 5 3 12 4" xfId="10809"/>
    <cellStyle name="常规 11 2 5 3 13" xfId="10810"/>
    <cellStyle name="常规 11 2 5 3 13 2" xfId="10812"/>
    <cellStyle name="常规 11 2 5 3 13 3" xfId="10814"/>
    <cellStyle name="常规 11 2 5 3 13 4" xfId="10816"/>
    <cellStyle name="常规 11 2 5 3 14" xfId="10817"/>
    <cellStyle name="常规 11 2 5 3 14 2" xfId="10819"/>
    <cellStyle name="常规 11 2 5 3 15" xfId="10821"/>
    <cellStyle name="常规 11 2 5 3 16" xfId="10822"/>
    <cellStyle name="常规 11 2 5 3 17" xfId="10823"/>
    <cellStyle name="常规 11 2 5 3 18" xfId="10825"/>
    <cellStyle name="常规 11 2 5 3 19" xfId="10827"/>
    <cellStyle name="常规 11 2 5 3 2" xfId="6130"/>
    <cellStyle name="常规 11 2 5 3 2 10" xfId="10829"/>
    <cellStyle name="常规 11 2 5 3 2 2" xfId="10831"/>
    <cellStyle name="常规 11 2 5 3 2 2 2" xfId="10833"/>
    <cellStyle name="常规 11 2 5 3 2 2 2 2" xfId="10835"/>
    <cellStyle name="常规 11 2 5 3 2 2 2 2 2" xfId="10836"/>
    <cellStyle name="常规 11 2 5 3 2 2 2 2 2 2" xfId="10837"/>
    <cellStyle name="常规 11 2 5 3 2 2 2 2 3" xfId="10838"/>
    <cellStyle name="常规 11 2 5 3 2 2 2 2 4" xfId="10840"/>
    <cellStyle name="常规 11 2 5 3 2 2 2 2 5" xfId="10842"/>
    <cellStyle name="常规 11 2 5 3 2 2 2 3" xfId="10844"/>
    <cellStyle name="常规 11 2 5 3 2 2 2 3 2" xfId="10845"/>
    <cellStyle name="常规 11 2 5 3 2 2 2 3 3" xfId="10846"/>
    <cellStyle name="常规 11 2 5 3 2 2 2 4" xfId="10848"/>
    <cellStyle name="常规 11 2 5 3 2 2 2 5" xfId="10850"/>
    <cellStyle name="常规 11 2 5 3 2 2 2 6" xfId="10851"/>
    <cellStyle name="常规 11 2 5 3 2 2 3" xfId="10852"/>
    <cellStyle name="常规 11 2 5 3 2 2 3 2" xfId="10854"/>
    <cellStyle name="常规 11 2 5 3 2 2 3 2 2" xfId="10855"/>
    <cellStyle name="常规 11 2 5 3 2 2 3 3" xfId="10856"/>
    <cellStyle name="常规 11 2 5 3 2 2 3 4" xfId="10857"/>
    <cellStyle name="常规 11 2 5 3 2 2 3 5" xfId="10858"/>
    <cellStyle name="常规 11 2 5 3 2 2 4" xfId="10859"/>
    <cellStyle name="常规 11 2 5 3 2 2 4 2" xfId="10861"/>
    <cellStyle name="常规 11 2 5 3 2 2 4 3" xfId="10862"/>
    <cellStyle name="常规 11 2 5 3 2 2 5" xfId="10863"/>
    <cellStyle name="常规 11 2 5 3 2 2 6" xfId="10865"/>
    <cellStyle name="常规 11 2 5 3 2 2 7" xfId="10866"/>
    <cellStyle name="常规 11 2 5 3 2 3" xfId="10869"/>
    <cellStyle name="常规 11 2 5 3 2 3 2" xfId="10870"/>
    <cellStyle name="常规 11 2 5 3 2 3 2 2" xfId="10871"/>
    <cellStyle name="常规 11 2 5 3 2 3 2 2 2" xfId="10872"/>
    <cellStyle name="常规 11 2 5 3 2 3 2 3" xfId="10873"/>
    <cellStyle name="常规 11 2 5 3 2 3 2 4" xfId="7118"/>
    <cellStyle name="常规 11 2 5 3 2 3 2 5" xfId="7139"/>
    <cellStyle name="常规 11 2 5 3 2 3 3" xfId="10874"/>
    <cellStyle name="常规 11 2 5 3 2 3 3 2" xfId="10875"/>
    <cellStyle name="常规 11 2 5 3 2 3 3 2 2" xfId="10876"/>
    <cellStyle name="常规 11 2 5 3 2 3 3 3" xfId="10878"/>
    <cellStyle name="常规 11 2 5 3 2 3 3 4" xfId="6005"/>
    <cellStyle name="常规 11 2 5 3 2 3 3 5" xfId="739"/>
    <cellStyle name="常规 11 2 5 3 2 3 4" xfId="10879"/>
    <cellStyle name="常规 11 2 5 3 2 3 4 2" xfId="4713"/>
    <cellStyle name="常规 11 2 5 3 2 3 5" xfId="10880"/>
    <cellStyle name="常规 11 2 5 3 2 3 6" xfId="10881"/>
    <cellStyle name="常规 11 2 5 3 2 3 7" xfId="10883"/>
    <cellStyle name="常规 11 2 5 3 2 4" xfId="10885"/>
    <cellStyle name="常规 11 2 5 3 2 4 2" xfId="10886"/>
    <cellStyle name="常规 11 2 5 3 2 4 2 2" xfId="7635"/>
    <cellStyle name="常规 11 2 5 3 2 4 2 2 2" xfId="10888"/>
    <cellStyle name="常规 11 2 5 3 2 4 2 3" xfId="10890"/>
    <cellStyle name="常规 11 2 5 3 2 4 2 4" xfId="10892"/>
    <cellStyle name="常规 11 2 5 3 2 4 3" xfId="10893"/>
    <cellStyle name="常规 11 2 5 3 2 4 3 2" xfId="10895"/>
    <cellStyle name="常规 11 2 5 3 2 4 4" xfId="6731"/>
    <cellStyle name="常规 11 2 5 3 2 4 5" xfId="3703"/>
    <cellStyle name="常规 11 2 5 3 2 4 6" xfId="10896"/>
    <cellStyle name="常规 11 2 5 3 2 5" xfId="10897"/>
    <cellStyle name="常规 11 2 5 3 2 5 2" xfId="10898"/>
    <cellStyle name="常规 11 2 5 3 2 5 2 2" xfId="10900"/>
    <cellStyle name="常规 11 2 5 3 2 5 3" xfId="10901"/>
    <cellStyle name="常规 11 2 5 3 2 5 4" xfId="6439"/>
    <cellStyle name="常规 11 2 5 3 2 5 5" xfId="10902"/>
    <cellStyle name="常规 11 2 5 3 2 6" xfId="10903"/>
    <cellStyle name="常规 11 2 5 3 2 6 2" xfId="10904"/>
    <cellStyle name="常规 11 2 5 3 2 6 3" xfId="10905"/>
    <cellStyle name="常规 11 2 5 3 2 6 4" xfId="10906"/>
    <cellStyle name="常规 11 2 5 3 2 6 5" xfId="10907"/>
    <cellStyle name="常规 11 2 5 3 2 7" xfId="10910"/>
    <cellStyle name="常规 11 2 5 3 2 8" xfId="10912"/>
    <cellStyle name="常规 11 2 5 3 2 9" xfId="10914"/>
    <cellStyle name="常规 11 2 5 3 20" xfId="10820"/>
    <cellStyle name="常规 11 2 5 3 3" xfId="6133"/>
    <cellStyle name="常规 11 2 5 3 3 2" xfId="10915"/>
    <cellStyle name="常规 11 2 5 3 3 2 2" xfId="10916"/>
    <cellStyle name="常规 11 2 5 3 3 2 2 2" xfId="10917"/>
    <cellStyle name="常规 11 2 5 3 3 2 2 2 2" xfId="10918"/>
    <cellStyle name="常规 11 2 5 3 3 2 2 3" xfId="10919"/>
    <cellStyle name="常规 11 2 5 3 3 2 2 4" xfId="10920"/>
    <cellStyle name="常规 11 2 5 3 3 2 2 5" xfId="10921"/>
    <cellStyle name="常规 11 2 5 3 3 2 3" xfId="10922"/>
    <cellStyle name="常规 11 2 5 3 3 2 3 2" xfId="10923"/>
    <cellStyle name="常规 11 2 5 3 3 2 3 3" xfId="10925"/>
    <cellStyle name="常规 11 2 5 3 3 2 4" xfId="10926"/>
    <cellStyle name="常规 11 2 5 3 3 2 5" xfId="8500"/>
    <cellStyle name="常规 11 2 5 3 3 2 6" xfId="8502"/>
    <cellStyle name="常规 11 2 5 3 3 3" xfId="10927"/>
    <cellStyle name="常规 11 2 5 3 3 3 2" xfId="10928"/>
    <cellStyle name="常规 11 2 5 3 3 3 2 2" xfId="10929"/>
    <cellStyle name="常规 11 2 5 3 3 3 3" xfId="10930"/>
    <cellStyle name="常规 11 2 5 3 3 3 4" xfId="10931"/>
    <cellStyle name="常规 11 2 5 3 3 3 5" xfId="8504"/>
    <cellStyle name="常规 11 2 5 3 3 4" xfId="10932"/>
    <cellStyle name="常规 11 2 5 3 3 4 2" xfId="10933"/>
    <cellStyle name="常规 11 2 5 3 3 4 3" xfId="10934"/>
    <cellStyle name="常规 11 2 5 3 3 5" xfId="10935"/>
    <cellStyle name="常规 11 2 5 3 3 6" xfId="10936"/>
    <cellStyle name="常规 11 2 5 3 3 7" xfId="10938"/>
    <cellStyle name="常规 11 2 5 3 4" xfId="10939"/>
    <cellStyle name="常规 11 2 5 3 4 2" xfId="10940"/>
    <cellStyle name="常规 11 2 5 3 4 2 2" xfId="10941"/>
    <cellStyle name="常规 11 2 5 3 4 2 2 2" xfId="7844"/>
    <cellStyle name="常规 11 2 5 3 4 2 2 3" xfId="10943"/>
    <cellStyle name="常规 11 2 5 3 4 2 3" xfId="10944"/>
    <cellStyle name="常规 11 2 5 3 4 2 3 2" xfId="10945"/>
    <cellStyle name="常规 11 2 5 3 4 2 4" xfId="10946"/>
    <cellStyle name="常规 11 2 5 3 4 2 5" xfId="8511"/>
    <cellStyle name="常规 11 2 5 3 4 3" xfId="10947"/>
    <cellStyle name="常规 11 2 5 3 4 3 2" xfId="10948"/>
    <cellStyle name="常规 11 2 5 3 4 3 2 2" xfId="10949"/>
    <cellStyle name="常规 11 2 5 3 4 3 3" xfId="10950"/>
    <cellStyle name="常规 11 2 5 3 4 3 4" xfId="10951"/>
    <cellStyle name="常规 11 2 5 3 4 3 5" xfId="10952"/>
    <cellStyle name="常规 11 2 5 3 4 4" xfId="10953"/>
    <cellStyle name="常规 11 2 5 3 4 4 2" xfId="10954"/>
    <cellStyle name="常规 11 2 5 3 4 4 3" xfId="10955"/>
    <cellStyle name="常规 11 2 5 3 4 5" xfId="7911"/>
    <cellStyle name="常规 11 2 5 3 4 6" xfId="10957"/>
    <cellStyle name="常规 11 2 5 3 4 7" xfId="10960"/>
    <cellStyle name="常规 11 2 5 3 5" xfId="10961"/>
    <cellStyle name="常规 11 2 5 3 5 2" xfId="10962"/>
    <cellStyle name="常规 11 2 5 3 5 2 2" xfId="10963"/>
    <cellStyle name="常规 11 2 5 3 5 2 2 2" xfId="10966"/>
    <cellStyle name="常规 11 2 5 3 5 2 2 3" xfId="10968"/>
    <cellStyle name="常规 11 2 5 3 5 2 3" xfId="10969"/>
    <cellStyle name="常规 11 2 5 3 5 2 3 2" xfId="10970"/>
    <cellStyle name="常规 11 2 5 3 5 2 4" xfId="10971"/>
    <cellStyle name="常规 11 2 5 3 5 2 5" xfId="10972"/>
    <cellStyle name="常规 11 2 5 3 5 3" xfId="10973"/>
    <cellStyle name="常规 11 2 5 3 5 3 2" xfId="10974"/>
    <cellStyle name="常规 11 2 5 3 5 3 2 2" xfId="10975"/>
    <cellStyle name="常规 11 2 5 3 5 3 3" xfId="10976"/>
    <cellStyle name="常规 11 2 5 3 5 3 4" xfId="10977"/>
    <cellStyle name="常规 11 2 5 3 5 3 5" xfId="10978"/>
    <cellStyle name="常规 11 2 5 3 5 4" xfId="10979"/>
    <cellStyle name="常规 11 2 5 3 5 4 2" xfId="10981"/>
    <cellStyle name="常规 11 2 5 3 5 4 3" xfId="10984"/>
    <cellStyle name="常规 11 2 5 3 5 5" xfId="10985"/>
    <cellStyle name="常规 11 2 5 3 5 6" xfId="10988"/>
    <cellStyle name="常规 11 2 5 3 5 7" xfId="10991"/>
    <cellStyle name="常规 11 2 5 3 6" xfId="10992"/>
    <cellStyle name="常规 11 2 5 3 6 2" xfId="10993"/>
    <cellStyle name="常规 11 2 5 3 6 2 2" xfId="10994"/>
    <cellStyle name="常规 11 2 5 3 6 2 2 2" xfId="10996"/>
    <cellStyle name="常规 11 2 5 3 6 2 3" xfId="10997"/>
    <cellStyle name="常规 11 2 5 3 6 2 4" xfId="10998"/>
    <cellStyle name="常规 11 2 5 3 6 2 5" xfId="10999"/>
    <cellStyle name="常规 11 2 5 3 6 3" xfId="11001"/>
    <cellStyle name="常规 11 2 5 3 6 3 2" xfId="11002"/>
    <cellStyle name="常规 11 2 5 3 6 3 2 2" xfId="11003"/>
    <cellStyle name="常规 11 2 5 3 6 3 3" xfId="11004"/>
    <cellStyle name="常规 11 2 5 3 6 3 4" xfId="11005"/>
    <cellStyle name="常规 11 2 5 3 6 3 5" xfId="11006"/>
    <cellStyle name="常规 11 2 5 3 6 4" xfId="11007"/>
    <cellStyle name="常规 11 2 5 3 6 4 2" xfId="11008"/>
    <cellStyle name="常规 11 2 5 3 6 5" xfId="1880"/>
    <cellStyle name="常规 11 2 5 3 6 6" xfId="11010"/>
    <cellStyle name="常规 11 2 5 3 6 7" xfId="11012"/>
    <cellStyle name="常规 11 2 5 3 7" xfId="11013"/>
    <cellStyle name="常规 11 2 5 3 7 2" xfId="11014"/>
    <cellStyle name="常规 11 2 5 3 7 2 2" xfId="11015"/>
    <cellStyle name="常规 11 2 5 3 7 2 2 2" xfId="11016"/>
    <cellStyle name="常规 11 2 5 3 7 2 3" xfId="11017"/>
    <cellStyle name="常规 11 2 5 3 7 2 4" xfId="11018"/>
    <cellStyle name="常规 11 2 5 3 7 2 5" xfId="11019"/>
    <cellStyle name="常规 11 2 5 3 7 3" xfId="11020"/>
    <cellStyle name="常规 11 2 5 3 7 3 2" xfId="11021"/>
    <cellStyle name="常规 11 2 5 3 7 3 2 2" xfId="11022"/>
    <cellStyle name="常规 11 2 5 3 7 3 3" xfId="11023"/>
    <cellStyle name="常规 11 2 5 3 7 3 4" xfId="11024"/>
    <cellStyle name="常规 11 2 5 3 7 3 5" xfId="11025"/>
    <cellStyle name="常规 11 2 5 3 7 4" xfId="11026"/>
    <cellStyle name="常规 11 2 5 3 7 4 2" xfId="11027"/>
    <cellStyle name="常规 11 2 5 3 7 5" xfId="369"/>
    <cellStyle name="常规 11 2 5 3 7 6" xfId="11029"/>
    <cellStyle name="常规 11 2 5 3 7 7" xfId="11031"/>
    <cellStyle name="常规 11 2 5 3 8" xfId="11033"/>
    <cellStyle name="常规 11 2 5 3 8 2" xfId="11034"/>
    <cellStyle name="常规 11 2 5 3 8 2 2" xfId="11035"/>
    <cellStyle name="常规 11 2 5 3 8 2 3" xfId="11036"/>
    <cellStyle name="常规 11 2 5 3 8 3" xfId="11037"/>
    <cellStyle name="常规 11 2 5 3 8 3 2" xfId="11038"/>
    <cellStyle name="常规 11 2 5 3 8 4" xfId="11040"/>
    <cellStyle name="常规 11 2 5 3 8 5" xfId="11042"/>
    <cellStyle name="常规 11 2 5 3 9" xfId="11043"/>
    <cellStyle name="常规 11 2 5 3 9 2" xfId="11044"/>
    <cellStyle name="常规 11 2 5 3 9 2 2" xfId="11045"/>
    <cellStyle name="常规 11 2 5 3 9 2 3" xfId="11046"/>
    <cellStyle name="常规 11 2 5 3 9 3" xfId="11048"/>
    <cellStyle name="常规 11 2 5 3 9 3 2" xfId="11049"/>
    <cellStyle name="常规 11 2 5 3 9 4" xfId="11052"/>
    <cellStyle name="常规 11 2 5 3 9 5" xfId="11055"/>
    <cellStyle name="常规 11 2 5 4" xfId="7074"/>
    <cellStyle name="常规 11 2 5 4 10" xfId="11056"/>
    <cellStyle name="常规 11 2 5 4 11" xfId="11057"/>
    <cellStyle name="常规 11 2 5 4 2" xfId="6143"/>
    <cellStyle name="常规 11 2 5 4 2 2" xfId="11058"/>
    <cellStyle name="常规 11 2 5 4 2 2 2" xfId="11059"/>
    <cellStyle name="常规 11 2 5 4 2 2 2 2" xfId="11060"/>
    <cellStyle name="常规 11 2 5 4 2 2 2 2 2" xfId="10767"/>
    <cellStyle name="常规 11 2 5 4 2 2 2 3" xfId="11061"/>
    <cellStyle name="常规 11 2 5 4 2 2 2 4" xfId="11062"/>
    <cellStyle name="常规 11 2 5 4 2 2 2 5" xfId="11063"/>
    <cellStyle name="常规 11 2 5 4 2 2 3" xfId="11064"/>
    <cellStyle name="常规 11 2 5 4 2 2 3 2" xfId="11066"/>
    <cellStyle name="常规 11 2 5 4 2 2 3 2 2" xfId="11047"/>
    <cellStyle name="常规 11 2 5 4 2 2 3 3" xfId="11068"/>
    <cellStyle name="常规 11 2 5 4 2 2 3 4" xfId="10416"/>
    <cellStyle name="常规 11 2 5 4 2 2 3 5" xfId="11069"/>
    <cellStyle name="常规 11 2 5 4 2 2 4" xfId="11070"/>
    <cellStyle name="常规 11 2 5 4 2 2 4 2" xfId="11072"/>
    <cellStyle name="常规 11 2 5 4 2 2 5" xfId="11073"/>
    <cellStyle name="常规 11 2 5 4 2 2 6" xfId="11074"/>
    <cellStyle name="常规 11 2 5 4 2 2 7" xfId="11075"/>
    <cellStyle name="常规 11 2 5 4 2 3" xfId="11076"/>
    <cellStyle name="常规 11 2 5 4 2 3 2" xfId="11077"/>
    <cellStyle name="常规 11 2 5 4 2 3 2 2" xfId="7677"/>
    <cellStyle name="常规 11 2 5 4 2 3 2 2 2" xfId="11079"/>
    <cellStyle name="常规 11 2 5 4 2 3 2 3" xfId="11081"/>
    <cellStyle name="常规 11 2 5 4 2 3 2 4" xfId="11082"/>
    <cellStyle name="常规 11 2 5 4 2 3 3" xfId="11084"/>
    <cellStyle name="常规 11 2 5 4 2 3 3 2" xfId="11087"/>
    <cellStyle name="常规 11 2 5 4 2 3 4" xfId="11089"/>
    <cellStyle name="常规 11 2 5 4 2 3 5" xfId="11091"/>
    <cellStyle name="常规 11 2 5 4 2 3 6" xfId="11093"/>
    <cellStyle name="常规 11 2 5 4 2 4" xfId="1918"/>
    <cellStyle name="常规 11 2 5 4 2 4 2" xfId="11094"/>
    <cellStyle name="常规 11 2 5 4 2 4 2 2" xfId="11096"/>
    <cellStyle name="常规 11 2 5 4 2 4 3" xfId="11098"/>
    <cellStyle name="常规 11 2 5 4 2 4 4" xfId="6745"/>
    <cellStyle name="常规 11 2 5 4 2 4 5" xfId="11101"/>
    <cellStyle name="常规 11 2 5 4 2 5" xfId="1920"/>
    <cellStyle name="常规 11 2 5 4 2 5 2" xfId="11102"/>
    <cellStyle name="常规 11 2 5 4 2 6" xfId="11104"/>
    <cellStyle name="常规 11 2 5 4 2 7" xfId="11107"/>
    <cellStyle name="常规 11 2 5 4 2 8" xfId="11110"/>
    <cellStyle name="常规 11 2 5 4 3" xfId="11112"/>
    <cellStyle name="常规 11 2 5 4 3 2" xfId="11114"/>
    <cellStyle name="常规 11 2 5 4 3 2 2" xfId="11115"/>
    <cellStyle name="常规 11 2 5 4 3 2 2 2" xfId="11116"/>
    <cellStyle name="常规 11 2 5 4 3 2 2 3" xfId="11117"/>
    <cellStyle name="常规 11 2 5 4 3 2 3" xfId="11118"/>
    <cellStyle name="常规 11 2 5 4 3 2 3 2" xfId="11119"/>
    <cellStyle name="常规 11 2 5 4 3 2 4" xfId="11120"/>
    <cellStyle name="常规 11 2 5 4 3 2 5" xfId="11121"/>
    <cellStyle name="常规 11 2 5 4 3 3" xfId="11123"/>
    <cellStyle name="常规 11 2 5 4 3 3 2" xfId="11124"/>
    <cellStyle name="常规 11 2 5 4 3 3 2 2" xfId="7714"/>
    <cellStyle name="常规 11 2 5 4 3 3 3" xfId="11126"/>
    <cellStyle name="常规 11 2 5 4 3 3 4" xfId="11128"/>
    <cellStyle name="常规 11 2 5 4 3 3 5" xfId="11130"/>
    <cellStyle name="常规 11 2 5 4 3 4" xfId="957"/>
    <cellStyle name="常规 11 2 5 4 3 4 2" xfId="11131"/>
    <cellStyle name="常规 11 2 5 4 3 4 3" xfId="11133"/>
    <cellStyle name="常规 11 2 5 4 3 5" xfId="11134"/>
    <cellStyle name="常规 11 2 5 4 3 6" xfId="11137"/>
    <cellStyle name="常规 11 2 5 4 3 7" xfId="11141"/>
    <cellStyle name="常规 11 2 5 4 4" xfId="11143"/>
    <cellStyle name="常规 11 2 5 4 4 2" xfId="11145"/>
    <cellStyle name="常规 11 2 5 4 4 2 2" xfId="11146"/>
    <cellStyle name="常规 11 2 5 4 4 2 2 2" xfId="11147"/>
    <cellStyle name="常规 11 2 5 4 4 2 3" xfId="11148"/>
    <cellStyle name="常规 11 2 5 4 4 2 4" xfId="11149"/>
    <cellStyle name="常规 11 2 5 4 4 2 5" xfId="11150"/>
    <cellStyle name="常规 11 2 5 4 4 3" xfId="11153"/>
    <cellStyle name="常规 11 2 5 4 4 3 2" xfId="11155"/>
    <cellStyle name="常规 11 2 5 4 4 3 2 2" xfId="11157"/>
    <cellStyle name="常规 11 2 5 4 4 3 3" xfId="11160"/>
    <cellStyle name="常规 11 2 5 4 4 3 4" xfId="11163"/>
    <cellStyle name="常规 11 2 5 4 4 3 5" xfId="11166"/>
    <cellStyle name="常规 11 2 5 4 4 4" xfId="11169"/>
    <cellStyle name="常规 11 2 5 4 4 4 2" xfId="11171"/>
    <cellStyle name="常规 11 2 5 4 4 5" xfId="11173"/>
    <cellStyle name="常规 11 2 5 4 4 6" xfId="11178"/>
    <cellStyle name="常规 11 2 5 4 4 7" xfId="11184"/>
    <cellStyle name="常规 11 2 5 4 5" xfId="11186"/>
    <cellStyle name="常规 11 2 5 4 5 2" xfId="11188"/>
    <cellStyle name="常规 11 2 5 4 5 2 2" xfId="11189"/>
    <cellStyle name="常规 11 2 5 4 5 2 2 2" xfId="11190"/>
    <cellStyle name="常规 11 2 5 4 5 2 3" xfId="11191"/>
    <cellStyle name="常规 11 2 5 4 5 2 4" xfId="11192"/>
    <cellStyle name="常规 11 2 5 4 5 3" xfId="11193"/>
    <cellStyle name="常规 11 2 5 4 5 3 2" xfId="11194"/>
    <cellStyle name="常规 11 2 5 4 5 4" xfId="11195"/>
    <cellStyle name="常规 11 2 5 4 5 5" xfId="11196"/>
    <cellStyle name="常规 11 2 5 4 5 6" xfId="11200"/>
    <cellStyle name="常规 11 2 5 4 6" xfId="11203"/>
    <cellStyle name="常规 11 2 5 4 6 2" xfId="11207"/>
    <cellStyle name="常规 11 2 5 4 6 2 2" xfId="11208"/>
    <cellStyle name="常规 11 2 5 4 6 3" xfId="11212"/>
    <cellStyle name="常规 11 2 5 4 6 4" xfId="11213"/>
    <cellStyle name="常规 11 2 5 4 6 5" xfId="11214"/>
    <cellStyle name="常规 11 2 5 4 7" xfId="11217"/>
    <cellStyle name="常规 11 2 5 4 7 2" xfId="11221"/>
    <cellStyle name="常规 11 2 5 4 7 3" xfId="11223"/>
    <cellStyle name="常规 11 2 5 4 7 4" xfId="11224"/>
    <cellStyle name="常规 11 2 5 4 7 5" xfId="11225"/>
    <cellStyle name="常规 11 2 5 4 8" xfId="11229"/>
    <cellStyle name="常规 11 2 5 4 9" xfId="11233"/>
    <cellStyle name="常规 11 2 5 5" xfId="7076"/>
    <cellStyle name="常规 11 2 5 5 2" xfId="11234"/>
    <cellStyle name="常规 11 2 5 5 2 2" xfId="11235"/>
    <cellStyle name="常规 11 2 5 5 2 2 2" xfId="11236"/>
    <cellStyle name="常规 11 2 5 5 2 2 2 2" xfId="11237"/>
    <cellStyle name="常规 11 2 5 5 2 2 2 3" xfId="11239"/>
    <cellStyle name="常规 11 2 5 5 2 2 3" xfId="11240"/>
    <cellStyle name="常规 11 2 5 5 2 2 3 2" xfId="11241"/>
    <cellStyle name="常规 11 2 5 5 2 2 4" xfId="11242"/>
    <cellStyle name="常规 11 2 5 5 2 2 5" xfId="11243"/>
    <cellStyle name="常规 11 2 5 5 2 3" xfId="11244"/>
    <cellStyle name="常规 11 2 5 5 2 3 2" xfId="11245"/>
    <cellStyle name="常规 11 2 5 5 2 3 2 2" xfId="11247"/>
    <cellStyle name="常规 11 2 5 5 2 3 3" xfId="11249"/>
    <cellStyle name="常规 11 2 5 5 2 3 4" xfId="11250"/>
    <cellStyle name="常规 11 2 5 5 2 3 5" xfId="11251"/>
    <cellStyle name="常规 11 2 5 5 2 4" xfId="1935"/>
    <cellStyle name="常规 11 2 5 5 2 4 2" xfId="11252"/>
    <cellStyle name="常规 11 2 5 5 2 4 3" xfId="11253"/>
    <cellStyle name="常规 11 2 5 5 2 5" xfId="1938"/>
    <cellStyle name="常规 11 2 5 5 2 6" xfId="11255"/>
    <cellStyle name="常规 11 2 5 5 2 7" xfId="11258"/>
    <cellStyle name="常规 11 2 5 5 3" xfId="11259"/>
    <cellStyle name="常规 11 2 5 5 3 2" xfId="11260"/>
    <cellStyle name="常规 11 2 5 5 3 2 2" xfId="11262"/>
    <cellStyle name="常规 11 2 5 5 3 2 2 2" xfId="11265"/>
    <cellStyle name="常规 11 2 5 5 3 2 3" xfId="11267"/>
    <cellStyle name="常规 11 2 5 5 3 2 4" xfId="11269"/>
    <cellStyle name="常规 11 2 5 5 3 2 5" xfId="11271"/>
    <cellStyle name="常规 11 2 5 5 3 3" xfId="11272"/>
    <cellStyle name="常规 11 2 5 5 3 3 2" xfId="6331"/>
    <cellStyle name="常规 11 2 5 5 3 3 2 2" xfId="11273"/>
    <cellStyle name="常规 11 2 5 5 3 3 3" xfId="6333"/>
    <cellStyle name="常规 11 2 5 5 3 3 4" xfId="6335"/>
    <cellStyle name="常规 11 2 5 5 3 3 5" xfId="11274"/>
    <cellStyle name="常规 11 2 5 5 3 4" xfId="1944"/>
    <cellStyle name="常规 11 2 5 5 3 4 2" xfId="4521"/>
    <cellStyle name="常规 11 2 5 5 3 5" xfId="11276"/>
    <cellStyle name="常规 11 2 5 5 3 6" xfId="11278"/>
    <cellStyle name="常规 11 2 5 5 3 7" xfId="11281"/>
    <cellStyle name="常规 11 2 5 5 4" xfId="11282"/>
    <cellStyle name="常规 11 2 5 5 4 2" xfId="11283"/>
    <cellStyle name="常规 11 2 5 5 4 2 2" xfId="11284"/>
    <cellStyle name="常规 11 2 5 5 4 2 2 2" xfId="11285"/>
    <cellStyle name="常规 11 2 5 5 4 2 3" xfId="11286"/>
    <cellStyle name="常规 11 2 5 5 4 2 4" xfId="11287"/>
    <cellStyle name="常规 11 2 5 5 4 3" xfId="11288"/>
    <cellStyle name="常规 11 2 5 5 4 3 2" xfId="5223"/>
    <cellStyle name="常规 11 2 5 5 4 4" xfId="11290"/>
    <cellStyle name="常规 11 2 5 5 4 5" xfId="11293"/>
    <cellStyle name="常规 11 2 5 5 4 6" xfId="11298"/>
    <cellStyle name="常规 11 2 5 5 5" xfId="11299"/>
    <cellStyle name="常规 11 2 5 5 5 2" xfId="11300"/>
    <cellStyle name="常规 11 2 5 5 5 2 2" xfId="11301"/>
    <cellStyle name="常规 11 2 5 5 5 3" xfId="11302"/>
    <cellStyle name="常规 11 2 5 5 5 4" xfId="11304"/>
    <cellStyle name="常规 11 2 5 5 5 5" xfId="11307"/>
    <cellStyle name="常规 11 2 5 5 6" xfId="11309"/>
    <cellStyle name="常规 11 2 5 5 6 2" xfId="11312"/>
    <cellStyle name="常规 11 2 5 5 7" xfId="11315"/>
    <cellStyle name="常规 11 2 5 5 8" xfId="2736"/>
    <cellStyle name="常规 11 2 5 5 9" xfId="2743"/>
    <cellStyle name="常规 11 2 5 6" xfId="6213"/>
    <cellStyle name="常规 11 2 5 6 2" xfId="11316"/>
    <cellStyle name="常规 11 2 5 6 2 2" xfId="11317"/>
    <cellStyle name="常规 11 2 5 6 2 2 2" xfId="11318"/>
    <cellStyle name="常规 11 2 5 6 2 2 2 2" xfId="11319"/>
    <cellStyle name="常规 11 2 5 6 2 2 2 3" xfId="11322"/>
    <cellStyle name="常规 11 2 5 6 2 2 3" xfId="11324"/>
    <cellStyle name="常规 11 2 5 6 2 2 3 2" xfId="11325"/>
    <cellStyle name="常规 11 2 5 6 2 2 4" xfId="11326"/>
    <cellStyle name="常规 11 2 5 6 2 2 5" xfId="11327"/>
    <cellStyle name="常规 11 2 5 6 2 3" xfId="11328"/>
    <cellStyle name="常规 11 2 5 6 2 3 2" xfId="11330"/>
    <cellStyle name="常规 11 2 5 6 2 3 2 2" xfId="11332"/>
    <cellStyle name="常规 11 2 5 6 2 3 3" xfId="11335"/>
    <cellStyle name="常规 11 2 5 6 2 3 4" xfId="11336"/>
    <cellStyle name="常规 11 2 5 6 2 3 5" xfId="11337"/>
    <cellStyle name="常规 11 2 5 6 2 4" xfId="1968"/>
    <cellStyle name="常规 11 2 5 6 2 4 2" xfId="11339"/>
    <cellStyle name="常规 11 2 5 6 2 4 3" xfId="11340"/>
    <cellStyle name="常规 11 2 5 6 2 5" xfId="11341"/>
    <cellStyle name="常规 11 2 5 6 2 6" xfId="11343"/>
    <cellStyle name="常规 11 2 5 6 2 7" xfId="11346"/>
    <cellStyle name="常规 11 2 5 6 3" xfId="11347"/>
    <cellStyle name="常规 11 2 5 6 3 2" xfId="89"/>
    <cellStyle name="常规 11 2 5 6 3 2 2" xfId="5087"/>
    <cellStyle name="常规 11 2 5 6 3 2 2 2" xfId="5095"/>
    <cellStyle name="常规 11 2 5 6 3 2 3" xfId="5108"/>
    <cellStyle name="常规 11 2 5 6 3 2 4" xfId="5119"/>
    <cellStyle name="常规 11 2 5 6 3 2 5" xfId="5126"/>
    <cellStyle name="常规 11 2 5 6 3 3" xfId="94"/>
    <cellStyle name="常规 11 2 5 6 3 3 2" xfId="4585"/>
    <cellStyle name="常规 11 2 5 6 3 3 2 2" xfId="4597"/>
    <cellStyle name="常规 11 2 5 6 3 3 3" xfId="4603"/>
    <cellStyle name="常规 11 2 5 6 3 3 4" xfId="4613"/>
    <cellStyle name="常规 11 2 5 6 3 3 5" xfId="5132"/>
    <cellStyle name="常规 11 2 5 6 3 4" xfId="103"/>
    <cellStyle name="常规 11 2 5 6 3 4 2" xfId="4626"/>
    <cellStyle name="常规 11 2 5 6 3 5" xfId="79"/>
    <cellStyle name="常规 11 2 5 6 3 6" xfId="5137"/>
    <cellStyle name="常规 11 2 5 6 3 7" xfId="1411"/>
    <cellStyle name="常规 11 2 5 6 4" xfId="11348"/>
    <cellStyle name="常规 11 2 5 6 4 2" xfId="11349"/>
    <cellStyle name="常规 11 2 5 6 4 2 2" xfId="11351"/>
    <cellStyle name="常规 11 2 5 6 4 3" xfId="11352"/>
    <cellStyle name="常规 11 2 5 6 4 4" xfId="11354"/>
    <cellStyle name="常规 11 2 5 6 4 5" xfId="11356"/>
    <cellStyle name="常规 11 2 5 6 5" xfId="11357"/>
    <cellStyle name="常规 11 2 5 6 5 2" xfId="11358"/>
    <cellStyle name="常规 11 2 5 6 5 2 2" xfId="11360"/>
    <cellStyle name="常规 11 2 5 6 5 3" xfId="11361"/>
    <cellStyle name="常规 11 2 5 6 5 4" xfId="11362"/>
    <cellStyle name="常规 11 2 5 6 5 5" xfId="11363"/>
    <cellStyle name="常规 11 2 5 6 6" xfId="11366"/>
    <cellStyle name="常规 11 2 5 6 6 2" xfId="11367"/>
    <cellStyle name="常规 11 2 5 6 7" xfId="11370"/>
    <cellStyle name="常规 11 2 5 6 8" xfId="2758"/>
    <cellStyle name="常规 11 2 5 6 9" xfId="2763"/>
    <cellStyle name="常规 11 2 5 7" xfId="11373"/>
    <cellStyle name="常规 11 2 5 7 2" xfId="11375"/>
    <cellStyle name="常规 11 2 5 7 2 2" xfId="11377"/>
    <cellStyle name="常规 11 2 5 7 2 2 2" xfId="11378"/>
    <cellStyle name="常规 11 2 5 7 2 2 3" xfId="11380"/>
    <cellStyle name="常规 11 2 5 7 2 3" xfId="11382"/>
    <cellStyle name="常规 11 2 5 7 2 3 2" xfId="11385"/>
    <cellStyle name="常规 11 2 5 7 2 4" xfId="1996"/>
    <cellStyle name="常规 11 2 5 7 2 5" xfId="11386"/>
    <cellStyle name="常规 11 2 5 7 3" xfId="11387"/>
    <cellStyle name="常规 11 2 5 7 3 2" xfId="11390"/>
    <cellStyle name="常规 11 2 5 7 3 2 2" xfId="11392"/>
    <cellStyle name="常规 11 2 5 7 3 3" xfId="11395"/>
    <cellStyle name="常规 11 2 5 7 3 4" xfId="2005"/>
    <cellStyle name="常规 11 2 5 7 3 5" xfId="11397"/>
    <cellStyle name="常规 11 2 5 7 4" xfId="11398"/>
    <cellStyle name="常规 11 2 5 7 4 2" xfId="11401"/>
    <cellStyle name="常规 11 2 5 7 4 3" xfId="11402"/>
    <cellStyle name="常规 11 2 5 7 5" xfId="11403"/>
    <cellStyle name="常规 11 2 5 7 6" xfId="7460"/>
    <cellStyle name="常规 11 2 5 7 7" xfId="11404"/>
    <cellStyle name="常规 11 2 5 8" xfId="11407"/>
    <cellStyle name="常规 11 2 5 8 2" xfId="11408"/>
    <cellStyle name="常规 11 2 5 8 2 2" xfId="11410"/>
    <cellStyle name="常规 11 2 5 8 2 2 2" xfId="11412"/>
    <cellStyle name="常规 11 2 5 8 2 2 3" xfId="11413"/>
    <cellStyle name="常规 11 2 5 8 2 3" xfId="11414"/>
    <cellStyle name="常规 11 2 5 8 2 3 2" xfId="11417"/>
    <cellStyle name="常规 11 2 5 8 2 4" xfId="11418"/>
    <cellStyle name="常规 11 2 5 8 2 5" xfId="11419"/>
    <cellStyle name="常规 11 2 5 8 3" xfId="11420"/>
    <cellStyle name="常规 11 2 5 8 3 2" xfId="11421"/>
    <cellStyle name="常规 11 2 5 8 3 2 2" xfId="11422"/>
    <cellStyle name="常规 11 2 5 8 3 3" xfId="11423"/>
    <cellStyle name="常规 11 2 5 8 3 4" xfId="11424"/>
    <cellStyle name="常规 11 2 5 8 3 5" xfId="11425"/>
    <cellStyle name="常规 11 2 5 8 4" xfId="11426"/>
    <cellStyle name="常规 11 2 5 8 4 2" xfId="11427"/>
    <cellStyle name="常规 11 2 5 8 4 3" xfId="11428"/>
    <cellStyle name="常规 11 2 5 8 5" xfId="158"/>
    <cellStyle name="常规 11 2 5 8 6" xfId="131"/>
    <cellStyle name="常规 11 2 5 8 7" xfId="181"/>
    <cellStyle name="常规 11 2 5 9" xfId="11430"/>
    <cellStyle name="常规 11 2 5 9 2" xfId="11431"/>
    <cellStyle name="常规 11 2 5 9 2 2" xfId="11433"/>
    <cellStyle name="常规 11 2 5 9 2 2 2" xfId="11434"/>
    <cellStyle name="常规 11 2 5 9 2 2 3" xfId="11435"/>
    <cellStyle name="常规 11 2 5 9 2 3" xfId="6858"/>
    <cellStyle name="常规 11 2 5 9 2 3 2" xfId="11436"/>
    <cellStyle name="常规 11 2 5 9 2 4" xfId="11437"/>
    <cellStyle name="常规 11 2 5 9 2 5" xfId="11438"/>
    <cellStyle name="常规 11 2 5 9 3" xfId="11439"/>
    <cellStyle name="常规 11 2 5 9 3 2" xfId="11441"/>
    <cellStyle name="常规 11 2 5 9 3 2 2" xfId="11442"/>
    <cellStyle name="常规 11 2 5 9 3 3" xfId="11443"/>
    <cellStyle name="常规 11 2 5 9 3 4" xfId="11444"/>
    <cellStyle name="常规 11 2 5 9 3 5" xfId="11445"/>
    <cellStyle name="常规 11 2 5 9 4" xfId="11446"/>
    <cellStyle name="常规 11 2 5 9 4 2" xfId="11448"/>
    <cellStyle name="常规 11 2 5 9 4 3" xfId="11450"/>
    <cellStyle name="常规 11 2 5 9 5" xfId="11451"/>
    <cellStyle name="常规 11 2 5 9 6" xfId="11452"/>
    <cellStyle name="常规 11 2 5 9 7" xfId="11453"/>
    <cellStyle name="常规 11 2 6" xfId="11456"/>
    <cellStyle name="常规 11 2 6 10" xfId="8238"/>
    <cellStyle name="常规 11 2 6 10 2" xfId="11457"/>
    <cellStyle name="常规 11 2 6 10 2 2" xfId="11458"/>
    <cellStyle name="常规 11 2 6 10 2 3" xfId="11460"/>
    <cellStyle name="常规 11 2 6 10 3" xfId="11461"/>
    <cellStyle name="常规 11 2 6 10 3 2" xfId="11462"/>
    <cellStyle name="常规 11 2 6 10 4" xfId="11464"/>
    <cellStyle name="常规 11 2 6 10 5" xfId="11465"/>
    <cellStyle name="常规 11 2 6 11" xfId="11466"/>
    <cellStyle name="常规 11 2 6 11 2" xfId="11468"/>
    <cellStyle name="常规 11 2 6 11 2 2" xfId="11471"/>
    <cellStyle name="常规 11 2 6 11 2 3" xfId="11475"/>
    <cellStyle name="常规 11 2 6 11 3" xfId="11477"/>
    <cellStyle name="常规 11 2 6 11 3 2" xfId="11479"/>
    <cellStyle name="常规 11 2 6 11 4" xfId="11482"/>
    <cellStyle name="常规 11 2 6 11 5" xfId="11485"/>
    <cellStyle name="常规 11 2 6 12" xfId="11486"/>
    <cellStyle name="常规 11 2 6 12 2" xfId="11487"/>
    <cellStyle name="常规 11 2 6 12 2 2" xfId="11488"/>
    <cellStyle name="常规 11 2 6 12 2 3" xfId="11489"/>
    <cellStyle name="常规 11 2 6 12 3" xfId="11490"/>
    <cellStyle name="常规 11 2 6 12 3 2" xfId="11491"/>
    <cellStyle name="常规 11 2 6 12 4" xfId="11492"/>
    <cellStyle name="常规 11 2 6 12 5" xfId="11493"/>
    <cellStyle name="常规 11 2 6 13" xfId="11494"/>
    <cellStyle name="常规 11 2 6 13 2" xfId="11495"/>
    <cellStyle name="常规 11 2 6 13 2 2" xfId="11497"/>
    <cellStyle name="常规 11 2 6 13 3" xfId="11498"/>
    <cellStyle name="常规 11 2 6 13 3 2" xfId="11499"/>
    <cellStyle name="常规 11 2 6 13 4" xfId="11500"/>
    <cellStyle name="常规 11 2 6 13 5" xfId="11501"/>
    <cellStyle name="常规 11 2 6 14" xfId="11502"/>
    <cellStyle name="常规 11 2 6 14 2" xfId="11503"/>
    <cellStyle name="常规 11 2 6 14 2 2" xfId="11505"/>
    <cellStyle name="常规 11 2 6 14 3" xfId="11506"/>
    <cellStyle name="常规 11 2 6 14 3 2" xfId="11507"/>
    <cellStyle name="常规 11 2 6 14 4" xfId="9343"/>
    <cellStyle name="常规 11 2 6 15" xfId="11509"/>
    <cellStyle name="常规 11 2 6 15 2" xfId="11510"/>
    <cellStyle name="常规 11 2 6 15 3" xfId="11511"/>
    <cellStyle name="常规 11 2 6 15 4" xfId="9350"/>
    <cellStyle name="常规 11 2 6 16" xfId="11513"/>
    <cellStyle name="常规 11 2 6 16 2" xfId="11515"/>
    <cellStyle name="常规 11 2 6 16 3" xfId="11517"/>
    <cellStyle name="常规 11 2 6 17" xfId="11519"/>
    <cellStyle name="常规 11 2 6 17 2" xfId="11520"/>
    <cellStyle name="常规 11 2 6 18" xfId="11523"/>
    <cellStyle name="常规 11 2 6 18 2" xfId="11524"/>
    <cellStyle name="常规 11 2 6 19" xfId="11527"/>
    <cellStyle name="常规 11 2 6 2" xfId="11529"/>
    <cellStyle name="常规 11 2 6 2 10" xfId="11531"/>
    <cellStyle name="常规 11 2 6 2 10 2" xfId="11533"/>
    <cellStyle name="常规 11 2 6 2 10 2 2" xfId="187"/>
    <cellStyle name="常规 11 2 6 2 10 3" xfId="11535"/>
    <cellStyle name="常规 11 2 6 2 10 3 2" xfId="2190"/>
    <cellStyle name="常规 11 2 6 2 10 4" xfId="11536"/>
    <cellStyle name="常规 11 2 6 2 11" xfId="11537"/>
    <cellStyle name="常规 11 2 6 2 11 2" xfId="11541"/>
    <cellStyle name="常规 11 2 6 2 11 3" xfId="11544"/>
    <cellStyle name="常规 11 2 6 2 11 4" xfId="11547"/>
    <cellStyle name="常规 11 2 6 2 12" xfId="11548"/>
    <cellStyle name="常规 11 2 6 2 12 2" xfId="11549"/>
    <cellStyle name="常规 11 2 6 2 12 3" xfId="11550"/>
    <cellStyle name="常规 11 2 6 2 12 4" xfId="11551"/>
    <cellStyle name="常规 11 2 6 2 13" xfId="11552"/>
    <cellStyle name="常规 11 2 6 2 13 2" xfId="1908"/>
    <cellStyle name="常规 11 2 6 2 14" xfId="11553"/>
    <cellStyle name="常规 11 2 6 2 15" xfId="11554"/>
    <cellStyle name="常规 11 2 6 2 16" xfId="11555"/>
    <cellStyle name="常规 11 2 6 2 17" xfId="11556"/>
    <cellStyle name="常规 11 2 6 2 18" xfId="11557"/>
    <cellStyle name="常规 11 2 6 2 19" xfId="11558"/>
    <cellStyle name="常规 11 2 6 2 2" xfId="11559"/>
    <cellStyle name="常规 11 2 6 2 2 10" xfId="8084"/>
    <cellStyle name="常规 11 2 6 2 2 2" xfId="11561"/>
    <cellStyle name="常规 11 2 6 2 2 2 2" xfId="11564"/>
    <cellStyle name="常规 11 2 6 2 2 2 2 2" xfId="11566"/>
    <cellStyle name="常规 11 2 6 2 2 2 2 2 2" xfId="11568"/>
    <cellStyle name="常规 11 2 6 2 2 2 2 2 2 2" xfId="11569"/>
    <cellStyle name="常规 11 2 6 2 2 2 2 2 3" xfId="11571"/>
    <cellStyle name="常规 11 2 6 2 2 2 2 2 4" xfId="11572"/>
    <cellStyle name="常规 11 2 6 2 2 2 2 2 5" xfId="11573"/>
    <cellStyle name="常规 11 2 6 2 2 2 2 3" xfId="11574"/>
    <cellStyle name="常规 11 2 6 2 2 2 2 3 2" xfId="11576"/>
    <cellStyle name="常规 11 2 6 2 2 2 2 3 3" xfId="11578"/>
    <cellStyle name="常规 11 2 6 2 2 2 2 4" xfId="11580"/>
    <cellStyle name="常规 11 2 6 2 2 2 2 5" xfId="11582"/>
    <cellStyle name="常规 11 2 6 2 2 2 2 6" xfId="11584"/>
    <cellStyle name="常规 11 2 6 2 2 2 3" xfId="11586"/>
    <cellStyle name="常规 11 2 6 2 2 2 3 2" xfId="11587"/>
    <cellStyle name="常规 11 2 6 2 2 2 3 2 2" xfId="11589"/>
    <cellStyle name="常规 11 2 6 2 2 2 3 3" xfId="11590"/>
    <cellStyle name="常规 11 2 6 2 2 2 3 4" xfId="11592"/>
    <cellStyle name="常规 11 2 6 2 2 2 3 5" xfId="11594"/>
    <cellStyle name="常规 11 2 6 2 2 2 4" xfId="11596"/>
    <cellStyle name="常规 11 2 6 2 2 2 4 2" xfId="11597"/>
    <cellStyle name="常规 11 2 6 2 2 2 4 3" xfId="11598"/>
    <cellStyle name="常规 11 2 6 2 2 2 5" xfId="2021"/>
    <cellStyle name="常规 11 2 6 2 2 2 6" xfId="2026"/>
    <cellStyle name="常规 11 2 6 2 2 2 7" xfId="2030"/>
    <cellStyle name="常规 11 2 6 2 2 3" xfId="11600"/>
    <cellStyle name="常规 11 2 6 2 2 3 2" xfId="11602"/>
    <cellStyle name="常规 11 2 6 2 2 3 2 2" xfId="11604"/>
    <cellStyle name="常规 11 2 6 2 2 3 2 2 2" xfId="11607"/>
    <cellStyle name="常规 11 2 6 2 2 3 2 3" xfId="11609"/>
    <cellStyle name="常规 11 2 6 2 2 3 2 4" xfId="11612"/>
    <cellStyle name="常规 11 2 6 2 2 3 2 5" xfId="11615"/>
    <cellStyle name="常规 11 2 6 2 2 3 3" xfId="11617"/>
    <cellStyle name="常规 11 2 6 2 2 3 3 2" xfId="11619"/>
    <cellStyle name="常规 11 2 6 2 2 3 3 2 2" xfId="11622"/>
    <cellStyle name="常规 11 2 6 2 2 3 3 3" xfId="11624"/>
    <cellStyle name="常规 11 2 6 2 2 3 3 4" xfId="11626"/>
    <cellStyle name="常规 11 2 6 2 2 3 3 5" xfId="11628"/>
    <cellStyle name="常规 11 2 6 2 2 3 4" xfId="11629"/>
    <cellStyle name="常规 11 2 6 2 2 3 4 2" xfId="11631"/>
    <cellStyle name="常规 11 2 6 2 2 3 5" xfId="2040"/>
    <cellStyle name="常规 11 2 6 2 2 3 6" xfId="2043"/>
    <cellStyle name="常规 11 2 6 2 2 3 7" xfId="2045"/>
    <cellStyle name="常规 11 2 6 2 2 4" xfId="11633"/>
    <cellStyle name="常规 11 2 6 2 2 4 2" xfId="11635"/>
    <cellStyle name="常规 11 2 6 2 2 4 2 2" xfId="11636"/>
    <cellStyle name="常规 11 2 6 2 2 4 2 2 2" xfId="11638"/>
    <cellStyle name="常规 11 2 6 2 2 4 2 3" xfId="11639"/>
    <cellStyle name="常规 11 2 6 2 2 4 2 4" xfId="11641"/>
    <cellStyle name="常规 11 2 6 2 2 4 3" xfId="9961"/>
    <cellStyle name="常规 11 2 6 2 2 4 3 2" xfId="9964"/>
    <cellStyle name="常规 11 2 6 2 2 4 4" xfId="6837"/>
    <cellStyle name="常规 11 2 6 2 2 4 5" xfId="2055"/>
    <cellStyle name="常规 11 2 6 2 2 4 6" xfId="1702"/>
    <cellStyle name="常规 11 2 6 2 2 5" xfId="11642"/>
    <cellStyle name="常规 11 2 6 2 2 5 2" xfId="11644"/>
    <cellStyle name="常规 11 2 6 2 2 5 2 2" xfId="11645"/>
    <cellStyle name="常规 11 2 6 2 2 5 3" xfId="9973"/>
    <cellStyle name="常规 11 2 6 2 2 5 4" xfId="9979"/>
    <cellStyle name="常规 11 2 6 2 2 5 5" xfId="9982"/>
    <cellStyle name="常规 11 2 6 2 2 6" xfId="11646"/>
    <cellStyle name="常规 11 2 6 2 2 6 2" xfId="11648"/>
    <cellStyle name="常规 11 2 6 2 2 6 3" xfId="9988"/>
    <cellStyle name="常规 11 2 6 2 2 6 4" xfId="9991"/>
    <cellStyle name="常规 11 2 6 2 2 6 5" xfId="11650"/>
    <cellStyle name="常规 11 2 6 2 2 7" xfId="11652"/>
    <cellStyle name="常规 11 2 6 2 2 8" xfId="11654"/>
    <cellStyle name="常规 11 2 6 2 2 9" xfId="11657"/>
    <cellStyle name="常规 11 2 6 2 3" xfId="11658"/>
    <cellStyle name="常规 11 2 6 2 3 2" xfId="11659"/>
    <cellStyle name="常规 11 2 6 2 3 2 2" xfId="11661"/>
    <cellStyle name="常规 11 2 6 2 3 2 2 2" xfId="11663"/>
    <cellStyle name="常规 11 2 6 2 3 2 2 2 2" xfId="11666"/>
    <cellStyle name="常规 11 2 6 2 3 2 2 3" xfId="11668"/>
    <cellStyle name="常规 11 2 6 2 3 2 2 4" xfId="11671"/>
    <cellStyle name="常规 11 2 6 2 3 2 2 5" xfId="11674"/>
    <cellStyle name="常规 11 2 6 2 3 2 3" xfId="11676"/>
    <cellStyle name="常规 11 2 6 2 3 2 3 2" xfId="11677"/>
    <cellStyle name="常规 11 2 6 2 3 2 3 3" xfId="11678"/>
    <cellStyle name="常规 11 2 6 2 3 2 4" xfId="11679"/>
    <cellStyle name="常规 11 2 6 2 3 2 5" xfId="9920"/>
    <cellStyle name="常规 11 2 6 2 3 2 6" xfId="9922"/>
    <cellStyle name="常规 11 2 6 2 3 3" xfId="11680"/>
    <cellStyle name="常规 11 2 6 2 3 3 2" xfId="11681"/>
    <cellStyle name="常规 11 2 6 2 3 3 2 2" xfId="11682"/>
    <cellStyle name="常规 11 2 6 2 3 3 3" xfId="11683"/>
    <cellStyle name="常规 11 2 6 2 3 3 4" xfId="11684"/>
    <cellStyle name="常规 11 2 6 2 3 3 5" xfId="9929"/>
    <cellStyle name="常规 11 2 6 2 3 4" xfId="11685"/>
    <cellStyle name="常规 11 2 6 2 3 4 2" xfId="11686"/>
    <cellStyle name="常规 11 2 6 2 3 4 3" xfId="11687"/>
    <cellStyle name="常规 11 2 6 2 3 5" xfId="11688"/>
    <cellStyle name="常规 11 2 6 2 3 6" xfId="11689"/>
    <cellStyle name="常规 11 2 6 2 3 7" xfId="11691"/>
    <cellStyle name="常规 11 2 6 2 4" xfId="11693"/>
    <cellStyle name="常规 11 2 6 2 4 2" xfId="11695"/>
    <cellStyle name="常规 11 2 6 2 4 2 2" xfId="11698"/>
    <cellStyle name="常规 11 2 6 2 4 2 2 2" xfId="8865"/>
    <cellStyle name="常规 11 2 6 2 4 2 2 3" xfId="8779"/>
    <cellStyle name="常规 11 2 6 2 4 2 3" xfId="11700"/>
    <cellStyle name="常规 11 2 6 2 4 2 3 2" xfId="8893"/>
    <cellStyle name="常规 11 2 6 2 4 2 4" xfId="11701"/>
    <cellStyle name="常规 11 2 6 2 4 2 5" xfId="9942"/>
    <cellStyle name="常规 11 2 6 2 4 3" xfId="11703"/>
    <cellStyle name="常规 11 2 6 2 4 3 2" xfId="2684"/>
    <cellStyle name="常规 11 2 6 2 4 3 2 2" xfId="8972"/>
    <cellStyle name="常规 11 2 6 2 4 3 3" xfId="1679"/>
    <cellStyle name="常规 11 2 6 2 4 3 4" xfId="1685"/>
    <cellStyle name="常规 11 2 6 2 4 3 5" xfId="1695"/>
    <cellStyle name="常规 11 2 6 2 4 4" xfId="11705"/>
    <cellStyle name="常规 11 2 6 2 4 4 2" xfId="2695"/>
    <cellStyle name="常规 11 2 6 2 4 4 3" xfId="2700"/>
    <cellStyle name="常规 11 2 6 2 4 5" xfId="11707"/>
    <cellStyle name="常规 11 2 6 2 4 6" xfId="11708"/>
    <cellStyle name="常规 11 2 6 2 4 7" xfId="11710"/>
    <cellStyle name="常规 11 2 6 2 5" xfId="11712"/>
    <cellStyle name="常规 11 2 6 2 5 2" xfId="11714"/>
    <cellStyle name="常规 11 2 6 2 5 2 2" xfId="11716"/>
    <cellStyle name="常规 11 2 6 2 5 2 2 2" xfId="9129"/>
    <cellStyle name="常规 11 2 6 2 5 2 3" xfId="11717"/>
    <cellStyle name="常规 11 2 6 2 5 2 4" xfId="11718"/>
    <cellStyle name="常规 11 2 6 2 5 2 5" xfId="11719"/>
    <cellStyle name="常规 11 2 6 2 5 3" xfId="11721"/>
    <cellStyle name="常规 11 2 6 2 5 3 2" xfId="2738"/>
    <cellStyle name="常规 11 2 6 2 5 3 2 2" xfId="11722"/>
    <cellStyle name="常规 11 2 6 2 5 3 3" xfId="2745"/>
    <cellStyle name="常规 11 2 6 2 5 3 4" xfId="5015"/>
    <cellStyle name="常规 11 2 6 2 5 3 5" xfId="11723"/>
    <cellStyle name="常规 11 2 6 2 5 4" xfId="11725"/>
    <cellStyle name="常规 11 2 6 2 5 4 2" xfId="2760"/>
    <cellStyle name="常规 11 2 6 2 5 5" xfId="11727"/>
    <cellStyle name="常规 11 2 6 2 5 6" xfId="11729"/>
    <cellStyle name="常规 11 2 6 2 5 7" xfId="11731"/>
    <cellStyle name="常规 11 2 6 2 6" xfId="11733"/>
    <cellStyle name="常规 11 2 6 2 6 2" xfId="11735"/>
    <cellStyle name="常规 11 2 6 2 6 2 2" xfId="11736"/>
    <cellStyle name="常规 11 2 6 2 6 2 2 2" xfId="11737"/>
    <cellStyle name="常规 11 2 6 2 6 2 3" xfId="11738"/>
    <cellStyle name="常规 11 2 6 2 6 2 4" xfId="11739"/>
    <cellStyle name="常规 11 2 6 2 6 2 5" xfId="11741"/>
    <cellStyle name="常规 11 2 6 2 6 3" xfId="11744"/>
    <cellStyle name="常规 11 2 6 2 6 3 2" xfId="2813"/>
    <cellStyle name="常规 11 2 6 2 6 3 2 2" xfId="4669"/>
    <cellStyle name="常规 11 2 6 2 6 3 3" xfId="4341"/>
    <cellStyle name="常规 11 2 6 2 6 3 4" xfId="4686"/>
    <cellStyle name="常规 11 2 6 2 6 3 5" xfId="4692"/>
    <cellStyle name="常规 11 2 6 2 6 4" xfId="11748"/>
    <cellStyle name="常规 11 2 6 2 6 4 2" xfId="11751"/>
    <cellStyle name="常规 11 2 6 2 6 5" xfId="4349"/>
    <cellStyle name="常规 11 2 6 2 6 6" xfId="11754"/>
    <cellStyle name="常规 11 2 6 2 6 7" xfId="11756"/>
    <cellStyle name="常规 11 2 6 2 7" xfId="11758"/>
    <cellStyle name="常规 11 2 6 2 7 2" xfId="11759"/>
    <cellStyle name="常规 11 2 6 2 7 2 2" xfId="11760"/>
    <cellStyle name="常规 11 2 6 2 7 2 3" xfId="2223"/>
    <cellStyle name="常规 11 2 6 2 7 3" xfId="11762"/>
    <cellStyle name="常规 11 2 6 2 7 3 2" xfId="11764"/>
    <cellStyle name="常规 11 2 6 2 7 4" xfId="11765"/>
    <cellStyle name="常规 11 2 6 2 7 5" xfId="407"/>
    <cellStyle name="常规 11 2 6 2 8" xfId="11768"/>
    <cellStyle name="常规 11 2 6 2 8 2" xfId="11769"/>
    <cellStyle name="常规 11 2 6 2 8 2 2" xfId="11770"/>
    <cellStyle name="常规 11 2 6 2 8 2 3" xfId="11771"/>
    <cellStyle name="常规 11 2 6 2 8 3" xfId="11772"/>
    <cellStyle name="常规 11 2 6 2 8 3 2" xfId="11773"/>
    <cellStyle name="常规 11 2 6 2 8 4" xfId="11774"/>
    <cellStyle name="常规 11 2 6 2 8 5" xfId="11775"/>
    <cellStyle name="常规 11 2 6 2 9" xfId="11777"/>
    <cellStyle name="常规 11 2 6 2 9 2" xfId="11778"/>
    <cellStyle name="常规 11 2 6 2 9 2 2" xfId="11779"/>
    <cellStyle name="常规 11 2 6 2 9 3" xfId="11078"/>
    <cellStyle name="常规 11 2 6 2 9 3 2" xfId="10233"/>
    <cellStyle name="常规 11 2 6 2 9 4" xfId="11781"/>
    <cellStyle name="常规 11 2 6 2 9 5" xfId="11783"/>
    <cellStyle name="常规 11 2 6 20" xfId="11508"/>
    <cellStyle name="常规 11 2 6 21" xfId="11512"/>
    <cellStyle name="常规 11 2 6 22" xfId="11518"/>
    <cellStyle name="常规 11 2 6 23" xfId="11522"/>
    <cellStyle name="常规 11 2 6 24" xfId="11526"/>
    <cellStyle name="常规 11 2 6 3" xfId="7078"/>
    <cellStyle name="常规 11 2 6 3 10" xfId="10003"/>
    <cellStyle name="常规 11 2 6 3 2" xfId="6426"/>
    <cellStyle name="常规 11 2 6 3 2 2" xfId="11785"/>
    <cellStyle name="常规 11 2 6 3 2 2 2" xfId="11787"/>
    <cellStyle name="常规 11 2 6 3 2 2 2 2" xfId="11788"/>
    <cellStyle name="常规 11 2 6 3 2 2 2 2 2" xfId="6029"/>
    <cellStyle name="常规 11 2 6 3 2 2 2 3" xfId="11790"/>
    <cellStyle name="常规 11 2 6 3 2 2 2 4" xfId="11792"/>
    <cellStyle name="常规 11 2 6 3 2 2 2 5" xfId="11794"/>
    <cellStyle name="常规 11 2 6 3 2 2 3" xfId="11796"/>
    <cellStyle name="常规 11 2 6 3 2 2 3 2" xfId="11798"/>
    <cellStyle name="常规 11 2 6 3 2 2 3 3" xfId="11799"/>
    <cellStyle name="常规 11 2 6 3 2 2 4" xfId="11800"/>
    <cellStyle name="常规 11 2 6 3 2 2 5" xfId="11618"/>
    <cellStyle name="常规 11 2 6 3 2 2 6" xfId="11623"/>
    <cellStyle name="常规 11 2 6 3 2 3" xfId="11801"/>
    <cellStyle name="常规 11 2 6 3 2 3 2" xfId="11802"/>
    <cellStyle name="常规 11 2 6 3 2 3 2 2" xfId="11803"/>
    <cellStyle name="常规 11 2 6 3 2 3 3" xfId="11804"/>
    <cellStyle name="常规 11 2 6 3 2 3 4" xfId="11805"/>
    <cellStyle name="常规 11 2 6 3 2 3 5" xfId="11630"/>
    <cellStyle name="常规 11 2 6 3 2 4" xfId="11806"/>
    <cellStyle name="常规 11 2 6 3 2 4 2" xfId="11807"/>
    <cellStyle name="常规 11 2 6 3 2 4 3" xfId="11432"/>
    <cellStyle name="常规 11 2 6 3 2 5" xfId="11808"/>
    <cellStyle name="常规 11 2 6 3 2 6" xfId="11809"/>
    <cellStyle name="常规 11 2 6 3 2 7" xfId="11811"/>
    <cellStyle name="常规 11 2 6 3 3" xfId="7081"/>
    <cellStyle name="常规 11 2 6 3 3 2" xfId="11812"/>
    <cellStyle name="常规 11 2 6 3 3 2 2" xfId="11814"/>
    <cellStyle name="常规 11 2 6 3 3 2 2 2" xfId="11815"/>
    <cellStyle name="常规 11 2 6 3 3 2 3" xfId="11817"/>
    <cellStyle name="常规 11 2 6 3 3 2 4" xfId="11818"/>
    <cellStyle name="常规 11 2 6 3 3 2 5" xfId="9963"/>
    <cellStyle name="常规 11 2 6 3 3 3" xfId="11819"/>
    <cellStyle name="常规 11 2 6 3 3 3 2" xfId="11820"/>
    <cellStyle name="常规 11 2 6 3 3 3 2 2" xfId="11821"/>
    <cellStyle name="常规 11 2 6 3 3 3 3" xfId="11822"/>
    <cellStyle name="常规 11 2 6 3 3 3 4" xfId="11823"/>
    <cellStyle name="常规 11 2 6 3 3 3 5" xfId="9967"/>
    <cellStyle name="常规 11 2 6 3 3 4" xfId="11824"/>
    <cellStyle name="常规 11 2 6 3 3 4 2" xfId="11826"/>
    <cellStyle name="常规 11 2 6 3 3 5" xfId="11827"/>
    <cellStyle name="常规 11 2 6 3 3 6" xfId="11828"/>
    <cellStyle name="常规 11 2 6 3 3 7" xfId="11830"/>
    <cellStyle name="常规 11 2 6 3 4" xfId="11832"/>
    <cellStyle name="常规 11 2 6 3 4 2" xfId="11834"/>
    <cellStyle name="常规 11 2 6 3 4 2 2" xfId="11836"/>
    <cellStyle name="常规 11 2 6 3 4 2 2 2" xfId="9427"/>
    <cellStyle name="常规 11 2 6 3 4 2 3" xfId="11837"/>
    <cellStyle name="常规 11 2 6 3 4 2 4" xfId="11838"/>
    <cellStyle name="常规 11 2 6 3 4 3" xfId="11840"/>
    <cellStyle name="常规 11 2 6 3 4 3 2" xfId="2898"/>
    <cellStyle name="常规 11 2 6 3 4 4" xfId="11842"/>
    <cellStyle name="常规 11 2 6 3 4 5" xfId="11843"/>
    <cellStyle name="常规 11 2 6 3 4 6" xfId="11845"/>
    <cellStyle name="常规 11 2 6 3 5" xfId="11847"/>
    <cellStyle name="常规 11 2 6 3 5 2" xfId="11849"/>
    <cellStyle name="常规 11 2 6 3 5 2 2" xfId="11850"/>
    <cellStyle name="常规 11 2 6 3 5 3" xfId="11851"/>
    <cellStyle name="常规 11 2 6 3 5 4" xfId="11852"/>
    <cellStyle name="常规 11 2 6 3 5 5" xfId="11853"/>
    <cellStyle name="常规 11 2 6 3 6" xfId="11855"/>
    <cellStyle name="常规 11 2 6 3 6 2" xfId="11856"/>
    <cellStyle name="常规 11 2 6 3 6 3" xfId="11858"/>
    <cellStyle name="常规 11 2 6 3 6 4" xfId="11859"/>
    <cellStyle name="常规 11 2 6 3 6 5" xfId="3335"/>
    <cellStyle name="常规 11 2 6 3 7" xfId="11861"/>
    <cellStyle name="常规 11 2 6 3 8" xfId="11863"/>
    <cellStyle name="常规 11 2 6 3 9" xfId="11864"/>
    <cellStyle name="常规 11 2 6 4" xfId="7083"/>
    <cellStyle name="常规 11 2 6 4 2" xfId="7085"/>
    <cellStyle name="常规 11 2 6 4 2 2" xfId="11866"/>
    <cellStyle name="常规 11 2 6 4 2 2 2" xfId="11867"/>
    <cellStyle name="常规 11 2 6 4 2 2 2 2" xfId="11868"/>
    <cellStyle name="常规 11 2 6 4 2 2 2 3" xfId="11869"/>
    <cellStyle name="常规 11 2 6 4 2 2 3" xfId="11870"/>
    <cellStyle name="常规 11 2 6 4 2 2 3 2" xfId="11871"/>
    <cellStyle name="常规 11 2 6 4 2 2 4" xfId="11872"/>
    <cellStyle name="常规 11 2 6 4 2 2 5" xfId="11873"/>
    <cellStyle name="常规 11 2 6 4 2 3" xfId="11874"/>
    <cellStyle name="常规 11 2 6 4 2 3 2" xfId="11875"/>
    <cellStyle name="常规 11 2 6 4 2 3 2 2" xfId="3068"/>
    <cellStyle name="常规 11 2 6 4 2 3 3" xfId="11877"/>
    <cellStyle name="常规 11 2 6 4 2 3 4" xfId="11878"/>
    <cellStyle name="常规 11 2 6 4 2 3 5" xfId="11879"/>
    <cellStyle name="常规 11 2 6 4 2 4" xfId="11881"/>
    <cellStyle name="常规 11 2 6 4 2 4 2" xfId="11882"/>
    <cellStyle name="常规 11 2 6 4 2 4 3" xfId="11884"/>
    <cellStyle name="常规 11 2 6 4 2 5" xfId="11885"/>
    <cellStyle name="常规 11 2 6 4 2 6" xfId="11887"/>
    <cellStyle name="常规 11 2 6 4 2 7" xfId="11890"/>
    <cellStyle name="常规 11 2 6 4 3" xfId="11891"/>
    <cellStyle name="常规 11 2 6 4 3 2" xfId="11892"/>
    <cellStyle name="常规 11 2 6 4 3 2 2" xfId="11893"/>
    <cellStyle name="常规 11 2 6 4 3 2 2 2" xfId="11894"/>
    <cellStyle name="常规 11 2 6 4 3 2 3" xfId="11895"/>
    <cellStyle name="常规 11 2 6 4 3 2 4" xfId="11896"/>
    <cellStyle name="常规 11 2 6 4 3 2 5" xfId="11897"/>
    <cellStyle name="常规 11 2 6 4 3 3" xfId="11898"/>
    <cellStyle name="常规 11 2 6 4 3 3 2" xfId="11899"/>
    <cellStyle name="常规 11 2 6 4 3 3 2 2" xfId="4375"/>
    <cellStyle name="常规 11 2 6 4 3 3 3" xfId="11900"/>
    <cellStyle name="常规 11 2 6 4 3 3 4" xfId="11901"/>
    <cellStyle name="常规 11 2 6 4 3 3 5" xfId="11902"/>
    <cellStyle name="常规 11 2 6 4 3 4" xfId="11904"/>
    <cellStyle name="常规 11 2 6 4 3 4 2" xfId="11905"/>
    <cellStyle name="常规 11 2 6 4 3 5" xfId="11906"/>
    <cellStyle name="常规 11 2 6 4 3 6" xfId="11908"/>
    <cellStyle name="常规 11 2 6 4 3 7" xfId="11911"/>
    <cellStyle name="常规 11 2 6 4 4" xfId="11913"/>
    <cellStyle name="常规 11 2 6 4 4 2" xfId="11915"/>
    <cellStyle name="常规 11 2 6 4 4 2 2" xfId="11916"/>
    <cellStyle name="常规 11 2 6 4 4 2 2 2" xfId="11917"/>
    <cellStyle name="常规 11 2 6 4 4 2 3" xfId="11918"/>
    <cellStyle name="常规 11 2 6 4 4 2 4" xfId="11920"/>
    <cellStyle name="常规 11 2 6 4 4 3" xfId="11921"/>
    <cellStyle name="常规 11 2 6 4 4 3 2" xfId="11922"/>
    <cellStyle name="常规 11 2 6 4 4 4" xfId="11923"/>
    <cellStyle name="常规 11 2 6 4 4 5" xfId="11924"/>
    <cellStyle name="常规 11 2 6 4 4 6" xfId="11927"/>
    <cellStyle name="常规 11 2 6 4 5" xfId="11929"/>
    <cellStyle name="常规 11 2 6 4 5 2" xfId="11930"/>
    <cellStyle name="常规 11 2 6 4 5 2 2" xfId="11931"/>
    <cellStyle name="常规 11 2 6 4 5 3" xfId="11932"/>
    <cellStyle name="常规 11 2 6 4 5 4" xfId="11933"/>
    <cellStyle name="常规 11 2 6 4 5 5" xfId="11934"/>
    <cellStyle name="常规 11 2 6 4 6" xfId="11937"/>
    <cellStyle name="常规 11 2 6 4 6 2" xfId="11940"/>
    <cellStyle name="常规 11 2 6 4 7" xfId="11943"/>
    <cellStyle name="常规 11 2 6 4 8" xfId="11945"/>
    <cellStyle name="常规 11 2 6 4 9" xfId="11947"/>
    <cellStyle name="常规 11 2 6 5" xfId="7087"/>
    <cellStyle name="常规 11 2 6 5 2" xfId="11948"/>
    <cellStyle name="常规 11 2 6 5 2 2" xfId="11949"/>
    <cellStyle name="常规 11 2 6 5 2 2 2" xfId="8977"/>
    <cellStyle name="常规 11 2 6 5 2 2 3" xfId="8979"/>
    <cellStyle name="常规 11 2 6 5 2 3" xfId="11950"/>
    <cellStyle name="常规 11 2 6 5 2 3 2" xfId="8984"/>
    <cellStyle name="常规 11 2 6 5 2 4" xfId="11953"/>
    <cellStyle name="常规 11 2 6 5 2 5" xfId="11954"/>
    <cellStyle name="常规 11 2 6 5 3" xfId="11955"/>
    <cellStyle name="常规 11 2 6 5 3 2" xfId="11956"/>
    <cellStyle name="常规 11 2 6 5 3 2 2" xfId="9006"/>
    <cellStyle name="常规 11 2 6 5 3 3" xfId="11957"/>
    <cellStyle name="常规 11 2 6 5 3 4" xfId="11959"/>
    <cellStyle name="常规 11 2 6 5 3 5" xfId="11960"/>
    <cellStyle name="常规 11 2 6 5 4" xfId="11963"/>
    <cellStyle name="常规 11 2 6 5 4 2" xfId="11966"/>
    <cellStyle name="常规 11 2 6 5 4 3" xfId="11969"/>
    <cellStyle name="常规 11 2 6 5 5" xfId="11972"/>
    <cellStyle name="常规 11 2 6 5 6" xfId="11976"/>
    <cellStyle name="常规 11 2 6 5 7" xfId="44"/>
    <cellStyle name="常规 11 2 6 6" xfId="4977"/>
    <cellStyle name="常规 11 2 6 6 2" xfId="11977"/>
    <cellStyle name="常规 11 2 6 6 2 2" xfId="11978"/>
    <cellStyle name="常规 11 2 6 6 2 2 2" xfId="9156"/>
    <cellStyle name="常规 11 2 6 6 2 2 3" xfId="9158"/>
    <cellStyle name="常规 11 2 6 6 2 3" xfId="11979"/>
    <cellStyle name="常规 11 2 6 6 2 3 2" xfId="11981"/>
    <cellStyle name="常规 11 2 6 6 2 4" xfId="11983"/>
    <cellStyle name="常规 11 2 6 6 2 5" xfId="11984"/>
    <cellStyle name="常规 11 2 6 6 3" xfId="11985"/>
    <cellStyle name="常规 11 2 6 6 3 2" xfId="11986"/>
    <cellStyle name="常规 11 2 6 6 3 2 2" xfId="11988"/>
    <cellStyle name="常规 11 2 6 6 3 3" xfId="11989"/>
    <cellStyle name="常规 11 2 6 6 3 4" xfId="11990"/>
    <cellStyle name="常规 11 2 6 6 3 5" xfId="11991"/>
    <cellStyle name="常规 11 2 6 6 4" xfId="11993"/>
    <cellStyle name="常规 11 2 6 6 4 2" xfId="11995"/>
    <cellStyle name="常规 11 2 6 6 4 3" xfId="11997"/>
    <cellStyle name="常规 11 2 6 6 5" xfId="11998"/>
    <cellStyle name="常规 11 2 6 6 6" xfId="12001"/>
    <cellStyle name="常规 11 2 6 6 7" xfId="12004"/>
    <cellStyle name="常规 11 2 6 7" xfId="12006"/>
    <cellStyle name="常规 11 2 6 7 2" xfId="12007"/>
    <cellStyle name="常规 11 2 6 7 2 2" xfId="12008"/>
    <cellStyle name="常规 11 2 6 7 2 2 2" xfId="2779"/>
    <cellStyle name="常规 11 2 6 7 2 2 3" xfId="9213"/>
    <cellStyle name="常规 11 2 6 7 2 3" xfId="12009"/>
    <cellStyle name="常规 11 2 6 7 2 3 2" xfId="12011"/>
    <cellStyle name="常规 11 2 6 7 2 4" xfId="12012"/>
    <cellStyle name="常规 11 2 6 7 2 5" xfId="12013"/>
    <cellStyle name="常规 11 2 6 7 3" xfId="12014"/>
    <cellStyle name="常规 11 2 6 7 3 2" xfId="12015"/>
    <cellStyle name="常规 11 2 6 7 3 2 2" xfId="2977"/>
    <cellStyle name="常规 11 2 6 7 3 3" xfId="12016"/>
    <cellStyle name="常规 11 2 6 7 3 4" xfId="12017"/>
    <cellStyle name="常规 11 2 6 7 3 5" xfId="12018"/>
    <cellStyle name="常规 11 2 6 7 4" xfId="12020"/>
    <cellStyle name="常规 11 2 6 7 4 2" xfId="12023"/>
    <cellStyle name="常规 11 2 6 7 4 3" xfId="12025"/>
    <cellStyle name="常规 11 2 6 7 5" xfId="12027"/>
    <cellStyle name="常规 11 2 6 7 6" xfId="12029"/>
    <cellStyle name="常规 11 2 6 7 7" xfId="12031"/>
    <cellStyle name="常规 11 2 6 8" xfId="12033"/>
    <cellStyle name="常规 11 2 6 8 2" xfId="12035"/>
    <cellStyle name="常规 11 2 6 8 2 2" xfId="12037"/>
    <cellStyle name="常规 11 2 6 8 2 2 2" xfId="12038"/>
    <cellStyle name="常规 11 2 6 8 2 3" xfId="12040"/>
    <cellStyle name="常规 11 2 6 8 2 4" xfId="12041"/>
    <cellStyle name="常规 11 2 6 8 2 5" xfId="12042"/>
    <cellStyle name="常规 11 2 6 8 3" xfId="12044"/>
    <cellStyle name="常规 11 2 6 8 3 2" xfId="12045"/>
    <cellStyle name="常规 11 2 6 8 3 2 2" xfId="12046"/>
    <cellStyle name="常规 11 2 6 8 3 3" xfId="12047"/>
    <cellStyle name="常规 11 2 6 8 3 4" xfId="12048"/>
    <cellStyle name="常规 11 2 6 8 3 5" xfId="12049"/>
    <cellStyle name="常规 11 2 6 8 4" xfId="12052"/>
    <cellStyle name="常规 11 2 6 8 4 2" xfId="12054"/>
    <cellStyle name="常规 11 2 6 8 5" xfId="12057"/>
    <cellStyle name="常规 11 2 6 8 6" xfId="12058"/>
    <cellStyle name="常规 11 2 6 8 7" xfId="12059"/>
    <cellStyle name="常规 11 2 6 9" xfId="12061"/>
    <cellStyle name="常规 11 2 6 9 2" xfId="12063"/>
    <cellStyle name="常规 11 2 6 9 2 2" xfId="11883"/>
    <cellStyle name="常规 11 2 6 9 2 2 2" xfId="12064"/>
    <cellStyle name="常规 11 2 6 9 2 3" xfId="12065"/>
    <cellStyle name="常规 11 2 6 9 2 4" xfId="12066"/>
    <cellStyle name="常规 11 2 6 9 2 5" xfId="12067"/>
    <cellStyle name="常规 11 2 6 9 3" xfId="12069"/>
    <cellStyle name="常规 11 2 6 9 3 2" xfId="12070"/>
    <cellStyle name="常规 11 2 6 9 3 2 2" xfId="12071"/>
    <cellStyle name="常规 11 2 6 9 3 3" xfId="12072"/>
    <cellStyle name="常规 11 2 6 9 3 4" xfId="12073"/>
    <cellStyle name="常规 11 2 6 9 3 5" xfId="12074"/>
    <cellStyle name="常规 11 2 6 9 4" xfId="12076"/>
    <cellStyle name="常规 11 2 6 9 4 2" xfId="12078"/>
    <cellStyle name="常规 11 2 6 9 5" xfId="12079"/>
    <cellStyle name="常规 11 2 6 9 6" xfId="12080"/>
    <cellStyle name="常规 11 2 6 9 7" xfId="12081"/>
    <cellStyle name="常规 11 2 7" xfId="12083"/>
    <cellStyle name="常规 11 2 7 10" xfId="12085"/>
    <cellStyle name="常规 11 2 7 10 2" xfId="11136"/>
    <cellStyle name="常规 11 2 7 10 2 2" xfId="12087"/>
    <cellStyle name="常规 11 2 7 10 2 3" xfId="12089"/>
    <cellStyle name="常规 11 2 7 10 3" xfId="11140"/>
    <cellStyle name="常规 11 2 7 10 3 2" xfId="12092"/>
    <cellStyle name="常规 11 2 7 10 4" xfId="12095"/>
    <cellStyle name="常规 11 2 7 10 5" xfId="12098"/>
    <cellStyle name="常规 11 2 7 11" xfId="12101"/>
    <cellStyle name="常规 11 2 7 11 2" xfId="11177"/>
    <cellStyle name="常规 11 2 7 11 2 2" xfId="12106"/>
    <cellStyle name="常规 11 2 7 11 3" xfId="11183"/>
    <cellStyle name="常规 11 2 7 11 3 2" xfId="12111"/>
    <cellStyle name="常规 11 2 7 11 4" xfId="12117"/>
    <cellStyle name="常规 11 2 7 11 5" xfId="12123"/>
    <cellStyle name="常规 11 2 7 12" xfId="12127"/>
    <cellStyle name="常规 11 2 7 12 2" xfId="11199"/>
    <cellStyle name="常规 11 2 7 12 2 2" xfId="12130"/>
    <cellStyle name="常规 11 2 7 12 3" xfId="12134"/>
    <cellStyle name="常规 11 2 7 12 3 2" xfId="12136"/>
    <cellStyle name="常规 11 2 7 12 4" xfId="12139"/>
    <cellStyle name="常规 11 2 7 13" xfId="12141"/>
    <cellStyle name="常规 11 2 7 13 2" xfId="12143"/>
    <cellStyle name="常规 11 2 7 13 3" xfId="12145"/>
    <cellStyle name="常规 11 2 7 13 4" xfId="12147"/>
    <cellStyle name="常规 11 2 7 14" xfId="12149"/>
    <cellStyle name="常规 11 2 7 14 2" xfId="12150"/>
    <cellStyle name="常规 11 2 7 14 3" xfId="12151"/>
    <cellStyle name="常规 11 2 7 15" xfId="12155"/>
    <cellStyle name="常规 11 2 7 15 2" xfId="12156"/>
    <cellStyle name="常规 11 2 7 16" xfId="12160"/>
    <cellStyle name="常规 11 2 7 16 2" xfId="12163"/>
    <cellStyle name="常规 11 2 7 17" xfId="12166"/>
    <cellStyle name="常规 11 2 7 18" xfId="12169"/>
    <cellStyle name="常规 11 2 7 19" xfId="12172"/>
    <cellStyle name="常规 11 2 7 2" xfId="12174"/>
    <cellStyle name="常规 11 2 7 2 10" xfId="11789"/>
    <cellStyle name="常规 11 2 7 2 2" xfId="12176"/>
    <cellStyle name="常规 11 2 7 2 2 2" xfId="12178"/>
    <cellStyle name="常规 11 2 7 2 2 2 2" xfId="12180"/>
    <cellStyle name="常规 11 2 7 2 2 2 2 2" xfId="12181"/>
    <cellStyle name="常规 11 2 7 2 2 2 2 2 2" xfId="12182"/>
    <cellStyle name="常规 11 2 7 2 2 2 2 3" xfId="12183"/>
    <cellStyle name="常规 11 2 7 2 2 2 2 4" xfId="7588"/>
    <cellStyle name="常规 11 2 7 2 2 2 2 5" xfId="12186"/>
    <cellStyle name="常规 11 2 7 2 2 2 3" xfId="12188"/>
    <cellStyle name="常规 11 2 7 2 2 2 3 2" xfId="12189"/>
    <cellStyle name="常规 11 2 7 2 2 2 3 3" xfId="12190"/>
    <cellStyle name="常规 11 2 7 2 2 2 4" xfId="12191"/>
    <cellStyle name="常规 11 2 7 2 2 2 5" xfId="12192"/>
    <cellStyle name="常规 11 2 7 2 2 2 6" xfId="12193"/>
    <cellStyle name="常规 11 2 7 2 2 3" xfId="12195"/>
    <cellStyle name="常规 11 2 7 2 2 3 2" xfId="12197"/>
    <cellStyle name="常规 11 2 7 2 2 3 2 2" xfId="12199"/>
    <cellStyle name="常规 11 2 7 2 2 3 3" xfId="12201"/>
    <cellStyle name="常规 11 2 7 2 2 3 4" xfId="12204"/>
    <cellStyle name="常规 11 2 7 2 2 3 5" xfId="12206"/>
    <cellStyle name="常规 11 2 7 2 2 4" xfId="12208"/>
    <cellStyle name="常规 11 2 7 2 2 4 2" xfId="12210"/>
    <cellStyle name="常规 11 2 7 2 2 4 3" xfId="12214"/>
    <cellStyle name="常规 11 2 7 2 2 5" xfId="12216"/>
    <cellStyle name="常规 11 2 7 2 2 6" xfId="12218"/>
    <cellStyle name="常规 11 2 7 2 2 7" xfId="12221"/>
    <cellStyle name="常规 11 2 7 2 3" xfId="12223"/>
    <cellStyle name="常规 11 2 7 2 3 2" xfId="12224"/>
    <cellStyle name="常规 11 2 7 2 3 2 2" xfId="12225"/>
    <cellStyle name="常规 11 2 7 2 3 2 2 2" xfId="5810"/>
    <cellStyle name="常规 11 2 7 2 3 2 3" xfId="12226"/>
    <cellStyle name="常规 11 2 7 2 3 2 4" xfId="12227"/>
    <cellStyle name="常规 11 2 7 2 3 2 5" xfId="11411"/>
    <cellStyle name="常规 11 2 7 2 3 3" xfId="12229"/>
    <cellStyle name="常规 11 2 7 2 3 3 2" xfId="12231"/>
    <cellStyle name="常规 11 2 7 2 3 3 2 2" xfId="5890"/>
    <cellStyle name="常规 11 2 7 2 3 3 3" xfId="12233"/>
    <cellStyle name="常规 11 2 7 2 3 3 4" xfId="12236"/>
    <cellStyle name="常规 11 2 7 2 3 3 5" xfId="11416"/>
    <cellStyle name="常规 11 2 7 2 3 4" xfId="12238"/>
    <cellStyle name="常规 11 2 7 2 3 4 2" xfId="12240"/>
    <cellStyle name="常规 11 2 7 2 3 5" xfId="12242"/>
    <cellStyle name="常规 11 2 7 2 3 6" xfId="12244"/>
    <cellStyle name="常规 11 2 7 2 3 7" xfId="12247"/>
    <cellStyle name="常规 11 2 7 2 4" xfId="12250"/>
    <cellStyle name="常规 11 2 7 2 4 2" xfId="12252"/>
    <cellStyle name="常规 11 2 7 2 4 2 2" xfId="12253"/>
    <cellStyle name="常规 11 2 7 2 4 2 2 2" xfId="10279"/>
    <cellStyle name="常规 11 2 7 2 4 2 3" xfId="12254"/>
    <cellStyle name="常规 11 2 7 2 4 2 4" xfId="12255"/>
    <cellStyle name="常规 11 2 7 2 4 3" xfId="12257"/>
    <cellStyle name="常规 11 2 7 2 4 3 2" xfId="3568"/>
    <cellStyle name="常规 11 2 7 2 4 4" xfId="12259"/>
    <cellStyle name="常规 11 2 7 2 4 5" xfId="12261"/>
    <cellStyle name="常规 11 2 7 2 4 6" xfId="12263"/>
    <cellStyle name="常规 11 2 7 2 5" xfId="12265"/>
    <cellStyle name="常规 11 2 7 2 5 2" xfId="12266"/>
    <cellStyle name="常规 11 2 7 2 5 2 2" xfId="12267"/>
    <cellStyle name="常规 11 2 7 2 5 3" xfId="12269"/>
    <cellStyle name="常规 11 2 7 2 5 4" xfId="12271"/>
    <cellStyle name="常规 11 2 7 2 5 5" xfId="12273"/>
    <cellStyle name="常规 11 2 7 2 6" xfId="12275"/>
    <cellStyle name="常规 11 2 7 2 6 2" xfId="12276"/>
    <cellStyle name="常规 11 2 7 2 6 3" xfId="12278"/>
    <cellStyle name="常规 11 2 7 2 6 4" xfId="12279"/>
    <cellStyle name="常规 11 2 7 2 6 5" xfId="5904"/>
    <cellStyle name="常规 11 2 7 2 7" xfId="12281"/>
    <cellStyle name="常规 11 2 7 2 8" xfId="12283"/>
    <cellStyle name="常规 11 2 7 2 9" xfId="12285"/>
    <cellStyle name="常规 11 2 7 20" xfId="12154"/>
    <cellStyle name="常规 11 2 7 21" xfId="12159"/>
    <cellStyle name="常规 11 2 7 22" xfId="12165"/>
    <cellStyle name="常规 11 2 7 3" xfId="5086"/>
    <cellStyle name="常规 11 2 7 3 2" xfId="5094"/>
    <cellStyle name="常规 11 2 7 3 2 2" xfId="12289"/>
    <cellStyle name="常规 11 2 7 3 2 2 2" xfId="12291"/>
    <cellStyle name="常规 11 2 7 3 2 2 2 2" xfId="12292"/>
    <cellStyle name="常规 11 2 7 3 2 2 3" xfId="12294"/>
    <cellStyle name="常规 11 2 7 3 2 2 4" xfId="12295"/>
    <cellStyle name="常规 11 2 7 3 2 2 5" xfId="12296"/>
    <cellStyle name="常规 11 2 7 3 2 3" xfId="12299"/>
    <cellStyle name="常规 11 2 7 3 2 3 2" xfId="12302"/>
    <cellStyle name="常规 11 2 7 3 2 3 3" xfId="12304"/>
    <cellStyle name="常规 11 2 7 3 2 4" xfId="12307"/>
    <cellStyle name="常规 11 2 7 3 2 5" xfId="12310"/>
    <cellStyle name="常规 11 2 7 3 2 6" xfId="12312"/>
    <cellStyle name="常规 11 2 7 3 3" xfId="5102"/>
    <cellStyle name="常规 11 2 7 3 3 2" xfId="12314"/>
    <cellStyle name="常规 11 2 7 3 3 2 2" xfId="12317"/>
    <cellStyle name="常规 11 2 7 3 3 3" xfId="12320"/>
    <cellStyle name="常规 11 2 7 3 3 4" xfId="12323"/>
    <cellStyle name="常规 11 2 7 3 3 5" xfId="12326"/>
    <cellStyle name="常规 11 2 7 3 4" xfId="12330"/>
    <cellStyle name="常规 11 2 7 3 4 2" xfId="12333"/>
    <cellStyle name="常规 11 2 7 3 4 3" xfId="12337"/>
    <cellStyle name="常规 11 2 7 3 5" xfId="12341"/>
    <cellStyle name="常规 11 2 7 3 6" xfId="12344"/>
    <cellStyle name="常规 11 2 7 3 7" xfId="12347"/>
    <cellStyle name="常规 11 2 7 4" xfId="5107"/>
    <cellStyle name="常规 11 2 7 4 2" xfId="5114"/>
    <cellStyle name="常规 11 2 7 4 2 2" xfId="12350"/>
    <cellStyle name="常规 11 2 7 4 2 2 2" xfId="12351"/>
    <cellStyle name="常规 11 2 7 4 2 2 3" xfId="12352"/>
    <cellStyle name="常规 11 2 7 4 2 3" xfId="12354"/>
    <cellStyle name="常规 11 2 7 4 2 3 2" xfId="12356"/>
    <cellStyle name="常规 11 2 7 4 2 4" xfId="12358"/>
    <cellStyle name="常规 11 2 7 4 2 5" xfId="12360"/>
    <cellStyle name="常规 11 2 7 4 3" xfId="12362"/>
    <cellStyle name="常规 11 2 7 4 3 2" xfId="12363"/>
    <cellStyle name="常规 11 2 7 4 3 2 2" xfId="12364"/>
    <cellStyle name="常规 11 2 7 4 3 3" xfId="12366"/>
    <cellStyle name="常规 11 2 7 4 3 4" xfId="12368"/>
    <cellStyle name="常规 11 2 7 4 3 5" xfId="12370"/>
    <cellStyle name="常规 11 2 7 4 4" xfId="12372"/>
    <cellStyle name="常规 11 2 7 4 4 2" xfId="12373"/>
    <cellStyle name="常规 11 2 7 4 4 3" xfId="12375"/>
    <cellStyle name="常规 11 2 7 4 5" xfId="12376"/>
    <cellStyle name="常规 11 2 7 4 6" xfId="12378"/>
    <cellStyle name="常规 11 2 7 4 7" xfId="12380"/>
    <cellStyle name="常规 11 2 7 5" xfId="5118"/>
    <cellStyle name="常规 11 2 7 5 2" xfId="12382"/>
    <cellStyle name="常规 11 2 7 5 2 2" xfId="12384"/>
    <cellStyle name="常规 11 2 7 5 2 2 2" xfId="9456"/>
    <cellStyle name="常规 11 2 7 5 2 2 3" xfId="9458"/>
    <cellStyle name="常规 11 2 7 5 2 3" xfId="12386"/>
    <cellStyle name="常规 11 2 7 5 2 3 2" xfId="12388"/>
    <cellStyle name="常规 11 2 7 5 2 4" xfId="12390"/>
    <cellStyle name="常规 11 2 7 5 2 5" xfId="12392"/>
    <cellStyle name="常规 11 2 7 5 3" xfId="12394"/>
    <cellStyle name="常规 11 2 7 5 3 2" xfId="12395"/>
    <cellStyle name="常规 11 2 7 5 3 2 2" xfId="12396"/>
    <cellStyle name="常规 11 2 7 5 3 3" xfId="12398"/>
    <cellStyle name="常规 11 2 7 5 3 4" xfId="12400"/>
    <cellStyle name="常规 11 2 7 5 3 5" xfId="12402"/>
    <cellStyle name="常规 11 2 7 5 4" xfId="12405"/>
    <cellStyle name="常规 11 2 7 5 4 2" xfId="12407"/>
    <cellStyle name="常规 11 2 7 5 4 3" xfId="12410"/>
    <cellStyle name="常规 11 2 7 5 5" xfId="12411"/>
    <cellStyle name="常规 11 2 7 5 6" xfId="12414"/>
    <cellStyle name="常规 11 2 7 5 7" xfId="12416"/>
    <cellStyle name="常规 11 2 7 6" xfId="5125"/>
    <cellStyle name="常规 11 2 7 6 2" xfId="83"/>
    <cellStyle name="常规 11 2 7 6 2 2" xfId="12418"/>
    <cellStyle name="常规 11 2 7 6 2 2 2" xfId="12419"/>
    <cellStyle name="常规 11 2 7 6 2 3" xfId="12421"/>
    <cellStyle name="常规 11 2 7 6 2 4" xfId="12423"/>
    <cellStyle name="常规 11 2 7 6 2 5" xfId="12425"/>
    <cellStyle name="常规 11 2 7 6 3" xfId="12427"/>
    <cellStyle name="常规 11 2 7 6 3 2" xfId="4735"/>
    <cellStyle name="常规 11 2 7 6 3 2 2" xfId="12428"/>
    <cellStyle name="常规 11 2 7 6 3 3" xfId="4739"/>
    <cellStyle name="常规 11 2 7 6 3 4" xfId="12430"/>
    <cellStyle name="常规 11 2 7 6 3 5" xfId="12432"/>
    <cellStyle name="常规 11 2 7 6 4" xfId="12433"/>
    <cellStyle name="常规 11 2 7 6 4 2" xfId="12435"/>
    <cellStyle name="常规 11 2 7 6 5" xfId="12436"/>
    <cellStyle name="常规 11 2 7 6 6" xfId="12438"/>
    <cellStyle name="常规 11 2 7 6 7" xfId="12439"/>
    <cellStyle name="常规 11 2 7 7" xfId="12440"/>
    <cellStyle name="常规 11 2 7 7 2" xfId="12442"/>
    <cellStyle name="常规 11 2 7 7 2 2" xfId="12443"/>
    <cellStyle name="常规 11 2 7 7 2 2 2" xfId="1159"/>
    <cellStyle name="常规 11 2 7 7 2 3" xfId="12445"/>
    <cellStyle name="常规 11 2 7 7 2 4" xfId="12447"/>
    <cellStyle name="常规 11 2 7 7 2 5" xfId="12449"/>
    <cellStyle name="常规 11 2 7 7 3" xfId="12451"/>
    <cellStyle name="常规 11 2 7 7 3 2" xfId="12452"/>
    <cellStyle name="常规 11 2 7 7 3 2 2" xfId="1188"/>
    <cellStyle name="常规 11 2 7 7 3 3" xfId="12454"/>
    <cellStyle name="常规 11 2 7 7 3 4" xfId="12456"/>
    <cellStyle name="常规 11 2 7 7 3 5" xfId="12458"/>
    <cellStyle name="常规 11 2 7 7 4" xfId="12460"/>
    <cellStyle name="常规 11 2 7 7 4 2" xfId="12462"/>
    <cellStyle name="常规 11 2 7 7 5" xfId="12463"/>
    <cellStyle name="常规 11 2 7 7 6" xfId="12464"/>
    <cellStyle name="常规 11 2 7 7 7" xfId="12465"/>
    <cellStyle name="常规 11 2 7 8" xfId="12466"/>
    <cellStyle name="常规 11 2 7 8 2" xfId="12471"/>
    <cellStyle name="常规 11 2 7 8 2 2" xfId="8928"/>
    <cellStyle name="常规 11 2 7 8 2 3" xfId="8931"/>
    <cellStyle name="常规 11 2 7 8 3" xfId="12475"/>
    <cellStyle name="常规 11 2 7 8 3 2" xfId="8938"/>
    <cellStyle name="常规 11 2 7 8 4" xfId="12480"/>
    <cellStyle name="常规 11 2 7 8 5" xfId="12484"/>
    <cellStyle name="常规 11 2 7 9" xfId="12485"/>
    <cellStyle name="常规 11 2 7 9 2" xfId="12488"/>
    <cellStyle name="常规 11 2 7 9 2 2" xfId="12489"/>
    <cellStyle name="常规 11 2 7 9 2 3" xfId="12490"/>
    <cellStyle name="常规 11 2 7 9 3" xfId="12492"/>
    <cellStyle name="常规 11 2 7 9 3 2" xfId="12493"/>
    <cellStyle name="常规 11 2 7 9 4" xfId="12496"/>
    <cellStyle name="常规 11 2 7 9 5" xfId="12497"/>
    <cellStyle name="常规 11 2 8" xfId="4567"/>
    <cellStyle name="常规 11 2 8 10" xfId="12499"/>
    <cellStyle name="常规 11 2 8 10 2" xfId="12500"/>
    <cellStyle name="常规 11 2 8 10 3" xfId="12502"/>
    <cellStyle name="常规 11 2 8 10 4" xfId="12503"/>
    <cellStyle name="常规 11 2 8 11" xfId="12506"/>
    <cellStyle name="常规 11 2 8 11 2" xfId="12509"/>
    <cellStyle name="常规 11 2 8 11 3" xfId="12512"/>
    <cellStyle name="常规 11 2 8 11 4" xfId="12515"/>
    <cellStyle name="常规 11 2 8 12" xfId="12518"/>
    <cellStyle name="常规 11 2 8 12 2" xfId="12520"/>
    <cellStyle name="常规 11 2 8 13" xfId="12522"/>
    <cellStyle name="常规 11 2 8 13 2" xfId="12523"/>
    <cellStyle name="常规 11 2 8 14" xfId="11389"/>
    <cellStyle name="常规 11 2 8 14 2" xfId="11391"/>
    <cellStyle name="常规 11 2 8 15" xfId="11394"/>
    <cellStyle name="常规 11 2 8 16" xfId="2004"/>
    <cellStyle name="常规 11 2 8 17" xfId="11396"/>
    <cellStyle name="常规 11 2 8 18" xfId="12525"/>
    <cellStyle name="常规 11 2 8 19" xfId="12528"/>
    <cellStyle name="常规 11 2 8 2" xfId="4573"/>
    <cellStyle name="常规 11 2 8 2 2" xfId="12532"/>
    <cellStyle name="常规 11 2 8 2 2 2" xfId="12535"/>
    <cellStyle name="常规 11 2 8 2 2 2 2" xfId="3462"/>
    <cellStyle name="常规 11 2 8 2 2 2 2 2" xfId="3466"/>
    <cellStyle name="常规 11 2 8 2 2 2 3" xfId="3470"/>
    <cellStyle name="常规 11 2 8 2 2 2 4" xfId="3473"/>
    <cellStyle name="常规 11 2 8 2 2 2 5" xfId="3480"/>
    <cellStyle name="常规 11 2 8 2 2 3" xfId="12539"/>
    <cellStyle name="常规 11 2 8 2 2 3 2" xfId="3503"/>
    <cellStyle name="常规 11 2 8 2 2 3 2 2" xfId="12540"/>
    <cellStyle name="常规 11 2 8 2 2 3 3" xfId="3507"/>
    <cellStyle name="常规 11 2 8 2 2 3 4" xfId="3511"/>
    <cellStyle name="常规 11 2 8 2 2 3 5" xfId="12542"/>
    <cellStyle name="常规 11 2 8 2 2 4" xfId="12546"/>
    <cellStyle name="常规 11 2 8 2 2 4 2" xfId="3527"/>
    <cellStyle name="常规 11 2 8 2 2 5" xfId="12549"/>
    <cellStyle name="常规 11 2 8 2 2 6" xfId="12552"/>
    <cellStyle name="常规 11 2 8 2 2 7" xfId="12553"/>
    <cellStyle name="常规 11 2 8 2 3" xfId="12556"/>
    <cellStyle name="常规 11 2 8 2 3 2" xfId="12559"/>
    <cellStyle name="常规 11 2 8 2 3 2 2" xfId="3595"/>
    <cellStyle name="常规 11 2 8 2 3 2 2 2" xfId="12560"/>
    <cellStyle name="常规 11 2 8 2 3 2 3" xfId="3597"/>
    <cellStyle name="常规 11 2 8 2 3 2 4" xfId="12561"/>
    <cellStyle name="常规 11 2 8 2 3 3" xfId="12565"/>
    <cellStyle name="常规 11 2 8 2 3 3 2" xfId="12567"/>
    <cellStyle name="常规 11 2 8 2 3 4" xfId="12570"/>
    <cellStyle name="常规 11 2 8 2 3 5" xfId="12572"/>
    <cellStyle name="常规 11 2 8 2 3 6" xfId="12574"/>
    <cellStyle name="常规 11 2 8 2 4" xfId="12578"/>
    <cellStyle name="常规 11 2 8 2 4 2" xfId="12582"/>
    <cellStyle name="常规 11 2 8 2 4 2 2" xfId="3658"/>
    <cellStyle name="常规 11 2 8 2 4 3" xfId="12585"/>
    <cellStyle name="常规 11 2 8 2 4 4" xfId="12589"/>
    <cellStyle name="常规 11 2 8 2 4 5" xfId="12590"/>
    <cellStyle name="常规 11 2 8 2 5" xfId="12594"/>
    <cellStyle name="常规 11 2 8 2 5 2" xfId="12597"/>
    <cellStyle name="常规 11 2 8 2 5 3" xfId="12599"/>
    <cellStyle name="常规 11 2 8 2 5 4" xfId="12601"/>
    <cellStyle name="常规 11 2 8 2 5 5" xfId="12602"/>
    <cellStyle name="常规 11 2 8 2 6" xfId="12605"/>
    <cellStyle name="常规 11 2 8 2 7" xfId="12607"/>
    <cellStyle name="常规 11 2 8 2 8" xfId="12608"/>
    <cellStyle name="常规 11 2 8 2 9" xfId="12609"/>
    <cellStyle name="常规 11 2 8 20" xfId="11393"/>
    <cellStyle name="常规 11 2 8 3" xfId="4584"/>
    <cellStyle name="常规 11 2 8 3 2" xfId="4596"/>
    <cellStyle name="常规 11 2 8 3 2 2" xfId="12612"/>
    <cellStyle name="常规 11 2 8 3 2 2 2" xfId="3096"/>
    <cellStyle name="常规 11 2 8 3 2 2 3" xfId="3099"/>
    <cellStyle name="常规 11 2 8 3 2 3" xfId="12615"/>
    <cellStyle name="常规 11 2 8 3 2 3 2" xfId="3140"/>
    <cellStyle name="常规 11 2 8 3 2 4" xfId="12618"/>
    <cellStyle name="常规 11 2 8 3 2 5" xfId="12621"/>
    <cellStyle name="常规 11 2 8 3 3" xfId="12622"/>
    <cellStyle name="常规 11 2 8 3 3 2" xfId="12624"/>
    <cellStyle name="常规 11 2 8 3 3 2 2" xfId="3720"/>
    <cellStyle name="常规 11 2 8 3 3 3" xfId="12627"/>
    <cellStyle name="常规 11 2 8 3 3 4" xfId="12630"/>
    <cellStyle name="常规 11 2 8 3 3 5" xfId="12632"/>
    <cellStyle name="常规 11 2 8 3 4" xfId="12634"/>
    <cellStyle name="常规 11 2 8 3 4 2" xfId="12636"/>
    <cellStyle name="常规 11 2 8 3 4 3" xfId="12639"/>
    <cellStyle name="常规 11 2 8 3 5" xfId="12641"/>
    <cellStyle name="常规 11 2 8 3 6" xfId="12642"/>
    <cellStyle name="常规 11 2 8 3 7" xfId="12643"/>
    <cellStyle name="常规 11 2 8 4" xfId="4602"/>
    <cellStyle name="常规 11 2 8 4 2" xfId="2206"/>
    <cellStyle name="常规 11 2 8 4 2 2" xfId="12647"/>
    <cellStyle name="常规 11 2 8 4 2 2 2" xfId="2217"/>
    <cellStyle name="常规 11 2 8 4 2 3" xfId="12652"/>
    <cellStyle name="常规 11 2 8 4 2 4" xfId="12657"/>
    <cellStyle name="常规 11 2 8 4 2 5" xfId="12661"/>
    <cellStyle name="常规 11 2 8 4 3" xfId="12662"/>
    <cellStyle name="常规 11 2 8 4 3 2" xfId="12664"/>
    <cellStyle name="常规 11 2 8 4 3 2 2" xfId="2254"/>
    <cellStyle name="常规 11 2 8 4 3 3" xfId="12667"/>
    <cellStyle name="常规 11 2 8 4 3 4" xfId="12670"/>
    <cellStyle name="常规 11 2 8 4 3 5" xfId="12672"/>
    <cellStyle name="常规 11 2 8 4 4" xfId="12673"/>
    <cellStyle name="常规 11 2 8 4 4 2" xfId="12675"/>
    <cellStyle name="常规 11 2 8 4 5" xfId="12676"/>
    <cellStyle name="常规 11 2 8 4 6" xfId="12678"/>
    <cellStyle name="常规 11 2 8 4 7" xfId="12680"/>
    <cellStyle name="常规 11 2 8 5" xfId="4612"/>
    <cellStyle name="常规 11 2 8 5 2" xfId="12681"/>
    <cellStyle name="常规 11 2 8 5 2 2" xfId="12683"/>
    <cellStyle name="常规 11 2 8 5 2 2 2" xfId="4137"/>
    <cellStyle name="常规 11 2 8 5 2 3" xfId="12686"/>
    <cellStyle name="常规 11 2 8 5 2 4" xfId="12689"/>
    <cellStyle name="常规 11 2 8 5 2 5" xfId="12691"/>
    <cellStyle name="常规 11 2 8 5 3" xfId="12692"/>
    <cellStyle name="常规 11 2 8 5 3 2" xfId="12694"/>
    <cellStyle name="常规 11 2 8 5 3 3" xfId="12697"/>
    <cellStyle name="常规 11 2 8 5 4" xfId="12699"/>
    <cellStyle name="常规 11 2 8 5 5" xfId="12701"/>
    <cellStyle name="常规 11 2 8 5 6" xfId="12705"/>
    <cellStyle name="常规 11 2 8 6" xfId="5131"/>
    <cellStyle name="常规 11 2 8 6 2" xfId="12706"/>
    <cellStyle name="常规 11 2 8 6 2 2" xfId="12708"/>
    <cellStyle name="常规 11 2 8 6 2 3" xfId="12710"/>
    <cellStyle name="常规 11 2 8 6 3" xfId="12711"/>
    <cellStyle name="常规 11 2 8 6 3 2" xfId="12713"/>
    <cellStyle name="常规 11 2 8 6 4" xfId="12715"/>
    <cellStyle name="常规 11 2 8 6 5" xfId="12717"/>
    <cellStyle name="常规 11 2 8 7" xfId="12718"/>
    <cellStyle name="常规 11 2 8 7 2" xfId="12721"/>
    <cellStyle name="常规 11 2 8 7 2 2" xfId="12724"/>
    <cellStyle name="常规 11 2 8 7 2 3" xfId="12726"/>
    <cellStyle name="常规 11 2 8 7 3" xfId="12729"/>
    <cellStyle name="常规 11 2 8 7 3 2" xfId="12731"/>
    <cellStyle name="常规 11 2 8 7 4" xfId="12733"/>
    <cellStyle name="常规 11 2 8 7 5" xfId="12735"/>
    <cellStyle name="常规 11 2 8 8" xfId="12736"/>
    <cellStyle name="常规 11 2 8 8 2" xfId="12739"/>
    <cellStyle name="常规 11 2 8 8 2 2" xfId="12741"/>
    <cellStyle name="常规 11 2 8 8 3" xfId="12743"/>
    <cellStyle name="常规 11 2 8 8 3 2" xfId="12745"/>
    <cellStyle name="常规 11 2 8 8 4" xfId="12747"/>
    <cellStyle name="常规 11 2 8 8 5" xfId="12748"/>
    <cellStyle name="常规 11 2 8 9" xfId="12749"/>
    <cellStyle name="常规 11 2 8 9 2" xfId="12751"/>
    <cellStyle name="常规 11 2 8 9 2 2" xfId="6103"/>
    <cellStyle name="常规 11 2 8 9 3" xfId="12752"/>
    <cellStyle name="常规 11 2 8 9 3 2" xfId="12753"/>
    <cellStyle name="常规 11 2 8 9 4" xfId="12754"/>
    <cellStyle name="常规 11 2 9" xfId="2788"/>
    <cellStyle name="常规 11 2 9 10" xfId="7272"/>
    <cellStyle name="常规 11 2 9 2" xfId="2795"/>
    <cellStyle name="常规 11 2 9 2 2" xfId="12756"/>
    <cellStyle name="常规 11 2 9 2 2 2" xfId="12758"/>
    <cellStyle name="常规 11 2 9 2 2 2 2" xfId="5402"/>
    <cellStyle name="常规 11 2 9 2 2 2 3" xfId="5408"/>
    <cellStyle name="常规 11 2 9 2 2 3" xfId="12761"/>
    <cellStyle name="常规 11 2 9 2 2 3 2" xfId="5428"/>
    <cellStyle name="常规 11 2 9 2 2 4" xfId="12764"/>
    <cellStyle name="常规 11 2 9 2 2 5" xfId="12767"/>
    <cellStyle name="常规 11 2 9 2 3" xfId="12768"/>
    <cellStyle name="常规 11 2 9 2 3 2" xfId="12770"/>
    <cellStyle name="常规 11 2 9 2 3 2 2" xfId="5518"/>
    <cellStyle name="常规 11 2 9 2 3 3" xfId="12773"/>
    <cellStyle name="常规 11 2 9 2 3 4" xfId="12776"/>
    <cellStyle name="常规 11 2 9 2 3 5" xfId="12778"/>
    <cellStyle name="常规 11 2 9 2 4" xfId="12780"/>
    <cellStyle name="常规 11 2 9 2 4 2" xfId="12783"/>
    <cellStyle name="常规 11 2 9 2 4 3" xfId="12786"/>
    <cellStyle name="常规 11 2 9 2 5" xfId="12788"/>
    <cellStyle name="常规 11 2 9 2 6" xfId="12790"/>
    <cellStyle name="常规 11 2 9 2 7" xfId="12792"/>
    <cellStyle name="常规 11 2 9 3" xfId="4625"/>
    <cellStyle name="常规 11 2 9 3 2" xfId="4635"/>
    <cellStyle name="常规 11 2 9 3 2 2" xfId="12794"/>
    <cellStyle name="常规 11 2 9 3 2 2 2" xfId="5745"/>
    <cellStyle name="常规 11 2 9 3 2 3" xfId="12797"/>
    <cellStyle name="常规 11 2 9 3 2 4" xfId="12800"/>
    <cellStyle name="常规 11 2 9 3 2 5" xfId="12802"/>
    <cellStyle name="常规 11 2 9 3 3" xfId="12803"/>
    <cellStyle name="常规 11 2 9 3 3 2" xfId="12805"/>
    <cellStyle name="常规 11 2 9 3 3 2 2" xfId="205"/>
    <cellStyle name="常规 11 2 9 3 3 3" xfId="12808"/>
    <cellStyle name="常规 11 2 9 3 3 4" xfId="12810"/>
    <cellStyle name="常规 11 2 9 3 3 5" xfId="12811"/>
    <cellStyle name="常规 11 2 9 3 4" xfId="12813"/>
    <cellStyle name="常规 11 2 9 3 4 2" xfId="12815"/>
    <cellStyle name="常规 11 2 9 3 5" xfId="12816"/>
    <cellStyle name="常规 11 2 9 3 6" xfId="12817"/>
    <cellStyle name="常规 11 2 9 3 7" xfId="12818"/>
    <cellStyle name="常规 11 2 9 4" xfId="4640"/>
    <cellStyle name="常规 11 2 9 4 2" xfId="2702"/>
    <cellStyle name="常规 11 2 9 4 2 2" xfId="12820"/>
    <cellStyle name="常规 11 2 9 4 2 2 2" xfId="128"/>
    <cellStyle name="常规 11 2 9 4 2 3" xfId="12824"/>
    <cellStyle name="常规 11 2 9 4 2 4" xfId="12826"/>
    <cellStyle name="常规 11 2 9 4 3" xfId="12827"/>
    <cellStyle name="常规 11 2 9 4 3 2" xfId="12829"/>
    <cellStyle name="常规 11 2 9 4 4" xfId="12830"/>
    <cellStyle name="常规 11 2 9 4 5" xfId="12831"/>
    <cellStyle name="常规 11 2 9 4 6" xfId="12833"/>
    <cellStyle name="常规 11 2 9 5" xfId="4646"/>
    <cellStyle name="常规 11 2 9 5 2" xfId="12834"/>
    <cellStyle name="常规 11 2 9 5 2 2" xfId="12836"/>
    <cellStyle name="常规 11 2 9 5 3" xfId="12837"/>
    <cellStyle name="常规 11 2 9 5 4" xfId="12839"/>
    <cellStyle name="常规 11 2 9 5 5" xfId="12840"/>
    <cellStyle name="常规 11 2 9 6" xfId="12841"/>
    <cellStyle name="常规 11 2 9 6 2" xfId="12842"/>
    <cellStyle name="常规 11 2 9 6 3" xfId="12843"/>
    <cellStyle name="常规 11 2 9 6 4" xfId="12844"/>
    <cellStyle name="常规 11 2 9 6 5" xfId="12845"/>
    <cellStyle name="常规 11 2 9 7" xfId="12846"/>
    <cellStyle name="常规 11 2 9 8" xfId="12847"/>
    <cellStyle name="常规 11 2 9 9" xfId="12848"/>
    <cellStyle name="常规 11 20" xfId="960"/>
    <cellStyle name="常规 11 20 2" xfId="977"/>
    <cellStyle name="常规 11 20 2 2" xfId="469"/>
    <cellStyle name="常规 11 20 3" xfId="998"/>
    <cellStyle name="常规 11 20 3 2" xfId="502"/>
    <cellStyle name="常规 11 20 4" xfId="617"/>
    <cellStyle name="常规 11 21" xfId="1022"/>
    <cellStyle name="常规 11 21 2" xfId="1038"/>
    <cellStyle name="常规 11 21 3" xfId="487"/>
    <cellStyle name="常规 11 21 4" xfId="1042"/>
    <cellStyle name="常规 11 22" xfId="1057"/>
    <cellStyle name="常规 11 22 2" xfId="383"/>
    <cellStyle name="常规 11 22 3" xfId="1066"/>
    <cellStyle name="常规 11 22 4" xfId="1072"/>
    <cellStyle name="常规 11 23" xfId="150"/>
    <cellStyle name="常规 11 23 2" xfId="228"/>
    <cellStyle name="常规 11 23 3" xfId="850"/>
    <cellStyle name="常规 11 24" xfId="1082"/>
    <cellStyle name="常规 11 24 2" xfId="979"/>
    <cellStyle name="常规 11 25" xfId="12850"/>
    <cellStyle name="常规 11 25 2" xfId="12851"/>
    <cellStyle name="常规 11 26" xfId="12853"/>
    <cellStyle name="常规 11 26 2" xfId="12855"/>
    <cellStyle name="常规 11 27" xfId="12857"/>
    <cellStyle name="常规 11 28" xfId="12858"/>
    <cellStyle name="常规 11 29" xfId="12859"/>
    <cellStyle name="常规 11 3" xfId="12860"/>
    <cellStyle name="常规 11 3 10" xfId="12213"/>
    <cellStyle name="常规 11 3 10 2" xfId="12862"/>
    <cellStyle name="常规 11 3 10 2 2" xfId="12865"/>
    <cellStyle name="常规 11 3 10 2 2 2" xfId="12867"/>
    <cellStyle name="常规 11 3 10 2 2 3" xfId="12869"/>
    <cellStyle name="常规 11 3 10 2 3" xfId="12872"/>
    <cellStyle name="常规 11 3 10 2 3 2" xfId="12874"/>
    <cellStyle name="常规 11 3 10 2 4" xfId="12876"/>
    <cellStyle name="常规 11 3 10 2 5" xfId="12878"/>
    <cellStyle name="常规 11 3 10 3" xfId="12880"/>
    <cellStyle name="常规 11 3 10 3 2" xfId="12882"/>
    <cellStyle name="常规 11 3 10 3 2 2" xfId="12884"/>
    <cellStyle name="常规 11 3 10 3 3" xfId="12886"/>
    <cellStyle name="常规 11 3 10 3 4" xfId="12888"/>
    <cellStyle name="常规 11 3 10 3 5" xfId="12891"/>
    <cellStyle name="常规 11 3 10 4" xfId="12892"/>
    <cellStyle name="常规 11 3 10 4 2" xfId="12894"/>
    <cellStyle name="常规 11 3 10 4 3" xfId="12896"/>
    <cellStyle name="常规 11 3 10 5" xfId="12898"/>
    <cellStyle name="常规 11 3 10 6" xfId="12899"/>
    <cellStyle name="常规 11 3 10 7" xfId="12900"/>
    <cellStyle name="常规 11 3 11" xfId="6193"/>
    <cellStyle name="常规 11 3 11 2" xfId="12902"/>
    <cellStyle name="常规 11 3 11 2 2" xfId="12904"/>
    <cellStyle name="常规 11 3 11 2 2 2" xfId="12906"/>
    <cellStyle name="常规 11 3 11 2 2 3" xfId="12908"/>
    <cellStyle name="常规 11 3 11 2 3" xfId="12910"/>
    <cellStyle name="常规 11 3 11 2 3 2" xfId="12912"/>
    <cellStyle name="常规 11 3 11 2 4" xfId="12914"/>
    <cellStyle name="常规 11 3 11 2 5" xfId="12916"/>
    <cellStyle name="常规 11 3 11 3" xfId="12917"/>
    <cellStyle name="常规 11 3 11 3 2" xfId="12919"/>
    <cellStyle name="常规 11 3 11 3 2 2" xfId="12921"/>
    <cellStyle name="常规 11 3 11 3 3" xfId="12923"/>
    <cellStyle name="常规 11 3 11 3 4" xfId="12925"/>
    <cellStyle name="常规 11 3 11 3 5" xfId="12928"/>
    <cellStyle name="常规 11 3 11 4" xfId="12929"/>
    <cellStyle name="常规 11 3 11 4 2" xfId="12931"/>
    <cellStyle name="常规 11 3 11 4 3" xfId="12933"/>
    <cellStyle name="常规 11 3 11 5" xfId="12935"/>
    <cellStyle name="常规 11 3 11 6" xfId="12937"/>
    <cellStyle name="常规 11 3 11 7" xfId="12939"/>
    <cellStyle name="常规 11 3 12" xfId="12942"/>
    <cellStyle name="常规 11 3 12 2" xfId="12943"/>
    <cellStyle name="常规 11 3 12 2 2" xfId="12945"/>
    <cellStyle name="常规 11 3 12 2 2 2" xfId="12947"/>
    <cellStyle name="常规 11 3 12 2 3" xfId="12949"/>
    <cellStyle name="常规 11 3 12 2 4" xfId="12951"/>
    <cellStyle name="常规 11 3 12 2 5" xfId="12954"/>
    <cellStyle name="常规 11 3 12 3" xfId="12955"/>
    <cellStyle name="常规 11 3 12 3 2" xfId="5272"/>
    <cellStyle name="常规 11 3 12 3 2 2" xfId="12957"/>
    <cellStyle name="常规 11 3 12 3 3" xfId="2434"/>
    <cellStyle name="常规 11 3 12 3 4" xfId="12959"/>
    <cellStyle name="常规 11 3 12 3 5" xfId="12961"/>
    <cellStyle name="常规 11 3 12 4" xfId="12962"/>
    <cellStyle name="常规 11 3 12 4 2" xfId="32"/>
    <cellStyle name="常规 11 3 12 5" xfId="12964"/>
    <cellStyle name="常规 11 3 12 6" xfId="12966"/>
    <cellStyle name="常规 11 3 12 7" xfId="12968"/>
    <cellStyle name="常规 11 3 13" xfId="12970"/>
    <cellStyle name="常规 11 3 13 2" xfId="12971"/>
    <cellStyle name="常规 11 3 13 2 2" xfId="12973"/>
    <cellStyle name="常规 11 3 13 2 2 2" xfId="12975"/>
    <cellStyle name="常规 11 3 13 2 3" xfId="12977"/>
    <cellStyle name="常规 11 3 13 2 4" xfId="12979"/>
    <cellStyle name="常规 11 3 13 2 5" xfId="12981"/>
    <cellStyle name="常规 11 3 13 3" xfId="12982"/>
    <cellStyle name="常规 11 3 13 3 2" xfId="12984"/>
    <cellStyle name="常规 11 3 13 3 2 2" xfId="12986"/>
    <cellStyle name="常规 11 3 13 3 3" xfId="12988"/>
    <cellStyle name="常规 11 3 13 3 4" xfId="12990"/>
    <cellStyle name="常规 11 3 13 3 5" xfId="12992"/>
    <cellStyle name="常规 11 3 13 4" xfId="12993"/>
    <cellStyle name="常规 11 3 13 4 2" xfId="12995"/>
    <cellStyle name="常规 11 3 13 5" xfId="12997"/>
    <cellStyle name="常规 11 3 13 6" xfId="12999"/>
    <cellStyle name="常规 11 3 13 7" xfId="13000"/>
    <cellStyle name="常规 11 3 14" xfId="13001"/>
    <cellStyle name="常规 11 3 14 2" xfId="13002"/>
    <cellStyle name="常规 11 3 14 2 2" xfId="13004"/>
    <cellStyle name="常规 11 3 14 2 3" xfId="13006"/>
    <cellStyle name="常规 11 3 14 3" xfId="13007"/>
    <cellStyle name="常规 11 3 14 3 2" xfId="13009"/>
    <cellStyle name="常规 11 3 14 4" xfId="13010"/>
    <cellStyle name="常规 11 3 14 5" xfId="13011"/>
    <cellStyle name="常规 11 3 15" xfId="13013"/>
    <cellStyle name="常规 11 3 15 2" xfId="13015"/>
    <cellStyle name="常规 11 3 15 2 2" xfId="13017"/>
    <cellStyle name="常规 11 3 15 2 3" xfId="13019"/>
    <cellStyle name="常规 11 3 15 3" xfId="13021"/>
    <cellStyle name="常规 11 3 15 3 2" xfId="13023"/>
    <cellStyle name="常规 11 3 15 4" xfId="13025"/>
    <cellStyle name="常规 11 3 15 5" xfId="13026"/>
    <cellStyle name="常规 11 3 16" xfId="13028"/>
    <cellStyle name="常规 11 3 16 2" xfId="13030"/>
    <cellStyle name="常规 11 3 16 2 2" xfId="13032"/>
    <cellStyle name="常规 11 3 16 2 3" xfId="13034"/>
    <cellStyle name="常规 11 3 16 3" xfId="13036"/>
    <cellStyle name="常规 11 3 16 3 2" xfId="13038"/>
    <cellStyle name="常规 11 3 16 4" xfId="13039"/>
    <cellStyle name="常规 11 3 16 5" xfId="13040"/>
    <cellStyle name="常规 11 3 17" xfId="13042"/>
    <cellStyle name="常规 11 3 17 2" xfId="13045"/>
    <cellStyle name="常规 11 3 17 2 2" xfId="238"/>
    <cellStyle name="常规 11 3 17 3" xfId="13047"/>
    <cellStyle name="常规 11 3 17 3 2" xfId="13049"/>
    <cellStyle name="常规 11 3 17 4" xfId="13050"/>
    <cellStyle name="常规 11 3 17 5" xfId="13052"/>
    <cellStyle name="常规 11 3 18" xfId="13055"/>
    <cellStyle name="常规 11 3 18 2" xfId="5172"/>
    <cellStyle name="常规 11 3 18 2 2" xfId="716"/>
    <cellStyle name="常规 11 3 18 3" xfId="13058"/>
    <cellStyle name="常规 11 3 18 3 2" xfId="13060"/>
    <cellStyle name="常规 11 3 18 4" xfId="13064"/>
    <cellStyle name="常规 11 3 19" xfId="13067"/>
    <cellStyle name="常规 11 3 19 2" xfId="5196"/>
    <cellStyle name="常规 11 3 19 3" xfId="13070"/>
    <cellStyle name="常规 11 3 19 4" xfId="13075"/>
    <cellStyle name="常规 11 3 2" xfId="13076"/>
    <cellStyle name="常规 11 3 2 10" xfId="13078"/>
    <cellStyle name="常规 11 3 2 10 2" xfId="13079"/>
    <cellStyle name="常规 11 3 2 10 2 2" xfId="13080"/>
    <cellStyle name="常规 11 3 2 10 2 2 2" xfId="12203"/>
    <cellStyle name="常规 11 3 2 10 2 3" xfId="6916"/>
    <cellStyle name="常规 11 3 2 10 2 4" xfId="6918"/>
    <cellStyle name="常规 11 3 2 10 2 5" xfId="6920"/>
    <cellStyle name="常规 11 3 2 10 3" xfId="13081"/>
    <cellStyle name="常规 11 3 2 10 3 2" xfId="13082"/>
    <cellStyle name="常规 11 3 2 10 3 2 2" xfId="12235"/>
    <cellStyle name="常规 11 3 2 10 3 3" xfId="2280"/>
    <cellStyle name="常规 11 3 2 10 3 4" xfId="2286"/>
    <cellStyle name="常规 11 3 2 10 3 5" xfId="13083"/>
    <cellStyle name="常规 11 3 2 10 4" xfId="6382"/>
    <cellStyle name="常规 11 3 2 10 4 2" xfId="2357"/>
    <cellStyle name="常规 11 3 2 10 5" xfId="6388"/>
    <cellStyle name="常规 11 3 2 10 6" xfId="4191"/>
    <cellStyle name="常规 11 3 2 10 7" xfId="4194"/>
    <cellStyle name="常规 11 3 2 11" xfId="13087"/>
    <cellStyle name="常规 11 3 2 11 2" xfId="13089"/>
    <cellStyle name="常规 11 3 2 11 2 2" xfId="13090"/>
    <cellStyle name="常规 11 3 2 11 2 2 2" xfId="13091"/>
    <cellStyle name="常规 11 3 2 11 2 3" xfId="5354"/>
    <cellStyle name="常规 11 3 2 11 2 4" xfId="5359"/>
    <cellStyle name="常规 11 3 2 11 2 5" xfId="13093"/>
    <cellStyle name="常规 11 3 2 11 3" xfId="13094"/>
    <cellStyle name="常规 11 3 2 11 3 2" xfId="13095"/>
    <cellStyle name="常规 11 3 2 11 3 2 2" xfId="13096"/>
    <cellStyle name="常规 11 3 2 11 3 3" xfId="13097"/>
    <cellStyle name="常规 11 3 2 11 3 4" xfId="13098"/>
    <cellStyle name="常规 11 3 2 11 3 5" xfId="13100"/>
    <cellStyle name="常规 11 3 2 11 4" xfId="6390"/>
    <cellStyle name="常规 11 3 2 11 4 2" xfId="2776"/>
    <cellStyle name="常规 11 3 2 11 5" xfId="6393"/>
    <cellStyle name="常规 11 3 2 11 6" xfId="4203"/>
    <cellStyle name="常规 11 3 2 11 7" xfId="6396"/>
    <cellStyle name="常规 11 3 2 12" xfId="13103"/>
    <cellStyle name="常规 11 3 2 12 2" xfId="13104"/>
    <cellStyle name="常规 11 3 2 12 2 2" xfId="13105"/>
    <cellStyle name="常规 11 3 2 12 2 3" xfId="5404"/>
    <cellStyle name="常规 11 3 2 12 3" xfId="13106"/>
    <cellStyle name="常规 11 3 2 12 3 2" xfId="13107"/>
    <cellStyle name="常规 11 3 2 12 4" xfId="6401"/>
    <cellStyle name="常规 11 3 2 12 5" xfId="6405"/>
    <cellStyle name="常规 11 3 2 13" xfId="13109"/>
    <cellStyle name="常规 11 3 2 13 2" xfId="13110"/>
    <cellStyle name="常规 11 3 2 13 2 2" xfId="13111"/>
    <cellStyle name="常规 11 3 2 13 2 3" xfId="13112"/>
    <cellStyle name="常规 11 3 2 13 3" xfId="13113"/>
    <cellStyle name="常规 11 3 2 13 3 2" xfId="13114"/>
    <cellStyle name="常规 11 3 2 13 4" xfId="13116"/>
    <cellStyle name="常规 11 3 2 13 5" xfId="13119"/>
    <cellStyle name="常规 11 3 2 14" xfId="13121"/>
    <cellStyle name="常规 11 3 2 14 2" xfId="13122"/>
    <cellStyle name="常规 11 3 2 14 2 2" xfId="13123"/>
    <cellStyle name="常规 11 3 2 14 2 3" xfId="13124"/>
    <cellStyle name="常规 11 3 2 14 3" xfId="13125"/>
    <cellStyle name="常规 11 3 2 14 3 2" xfId="13126"/>
    <cellStyle name="常规 11 3 2 14 4" xfId="13128"/>
    <cellStyle name="常规 11 3 2 14 5" xfId="13132"/>
    <cellStyle name="常规 11 3 2 15" xfId="13134"/>
    <cellStyle name="常规 11 3 2 15 2" xfId="13136"/>
    <cellStyle name="常规 11 3 2 15 2 2" xfId="13138"/>
    <cellStyle name="常规 11 3 2 15 3" xfId="13139"/>
    <cellStyle name="常规 11 3 2 15 3 2" xfId="13140"/>
    <cellStyle name="常规 11 3 2 15 4" xfId="13141"/>
    <cellStyle name="常规 11 3 2 15 5" xfId="13144"/>
    <cellStyle name="常规 11 3 2 16" xfId="13147"/>
    <cellStyle name="常规 11 3 2 16 2" xfId="13150"/>
    <cellStyle name="常规 11 3 2 16 2 2" xfId="13151"/>
    <cellStyle name="常规 11 3 2 16 3" xfId="13153"/>
    <cellStyle name="常规 11 3 2 16 3 2" xfId="13154"/>
    <cellStyle name="常规 11 3 2 16 4" xfId="13156"/>
    <cellStyle name="常规 11 3 2 17" xfId="13159"/>
    <cellStyle name="常规 11 3 2 17 2" xfId="13161"/>
    <cellStyle name="常规 11 3 2 17 3" xfId="13163"/>
    <cellStyle name="常规 11 3 2 17 4" xfId="13165"/>
    <cellStyle name="常规 11 3 2 18" xfId="13168"/>
    <cellStyle name="常规 11 3 2 18 2" xfId="13171"/>
    <cellStyle name="常规 11 3 2 18 3" xfId="13174"/>
    <cellStyle name="常规 11 3 2 18 4" xfId="13175"/>
    <cellStyle name="常规 11 3 2 19" xfId="13178"/>
    <cellStyle name="常规 11 3 2 19 2" xfId="13181"/>
    <cellStyle name="常规 11 3 2 2" xfId="13182"/>
    <cellStyle name="常规 11 3 2 2 10" xfId="13183"/>
    <cellStyle name="常规 11 3 2 2 10 2" xfId="13184"/>
    <cellStyle name="常规 11 3 2 2 10 2 2" xfId="13185"/>
    <cellStyle name="常规 11 3 2 2 10 2 2 2" xfId="13186"/>
    <cellStyle name="常规 11 3 2 2 10 2 3" xfId="13187"/>
    <cellStyle name="常规 11 3 2 2 10 2 4" xfId="13188"/>
    <cellStyle name="常规 11 3 2 2 10 2 5" xfId="13189"/>
    <cellStyle name="常规 11 3 2 2 10 3" xfId="13191"/>
    <cellStyle name="常规 11 3 2 2 10 3 2" xfId="13192"/>
    <cellStyle name="常规 11 3 2 2 10 3 2 2" xfId="13193"/>
    <cellStyle name="常规 11 3 2 2 10 3 3" xfId="13195"/>
    <cellStyle name="常规 11 3 2 2 10 3 4" xfId="13197"/>
    <cellStyle name="常规 11 3 2 2 10 3 5" xfId="13199"/>
    <cellStyle name="常规 11 3 2 2 10 4" xfId="13200"/>
    <cellStyle name="常规 11 3 2 2 10 4 2" xfId="13201"/>
    <cellStyle name="常规 11 3 2 2 10 5" xfId="7280"/>
    <cellStyle name="常规 11 3 2 2 10 6" xfId="13202"/>
    <cellStyle name="常规 11 3 2 2 10 7" xfId="13203"/>
    <cellStyle name="常规 11 3 2 2 11" xfId="13204"/>
    <cellStyle name="常规 11 3 2 2 11 2" xfId="13205"/>
    <cellStyle name="常规 11 3 2 2 11 2 2" xfId="13206"/>
    <cellStyle name="常规 11 3 2 2 11 2 2 2" xfId="13207"/>
    <cellStyle name="常规 11 3 2 2 11 2 3" xfId="13208"/>
    <cellStyle name="常规 11 3 2 2 11 2 4" xfId="13209"/>
    <cellStyle name="常规 11 3 2 2 11 2 5" xfId="13210"/>
    <cellStyle name="常规 11 3 2 2 11 3" xfId="13211"/>
    <cellStyle name="常规 11 3 2 2 11 3 2" xfId="13212"/>
    <cellStyle name="常规 11 3 2 2 11 3 2 2" xfId="13213"/>
    <cellStyle name="常规 11 3 2 2 11 3 3" xfId="13215"/>
    <cellStyle name="常规 11 3 2 2 11 3 4" xfId="13217"/>
    <cellStyle name="常规 11 3 2 2 11 3 5" xfId="13219"/>
    <cellStyle name="常规 11 3 2 2 11 4" xfId="13220"/>
    <cellStyle name="常规 11 3 2 2 11 4 2" xfId="13221"/>
    <cellStyle name="常规 11 3 2 2 11 5" xfId="13223"/>
    <cellStyle name="常规 11 3 2 2 11 6" xfId="13225"/>
    <cellStyle name="常规 11 3 2 2 11 7" xfId="13227"/>
    <cellStyle name="常规 11 3 2 2 12" xfId="13228"/>
    <cellStyle name="常规 11 3 2 2 12 2" xfId="13229"/>
    <cellStyle name="常规 11 3 2 2 12 2 2" xfId="13231"/>
    <cellStyle name="常规 11 3 2 2 12 2 3" xfId="13232"/>
    <cellStyle name="常规 11 3 2 2 12 3" xfId="12175"/>
    <cellStyle name="常规 11 3 2 2 12 3 2" xfId="12177"/>
    <cellStyle name="常规 11 3 2 2 12 4" xfId="12222"/>
    <cellStyle name="常规 11 3 2 2 12 5" xfId="12249"/>
    <cellStyle name="常规 11 3 2 2 13" xfId="13233"/>
    <cellStyle name="常规 11 3 2 2 13 2" xfId="13235"/>
    <cellStyle name="常规 11 3 2 2 13 2 2" xfId="13238"/>
    <cellStyle name="常规 11 3 2 2 13 2 3" xfId="13240"/>
    <cellStyle name="常规 11 3 2 2 13 3" xfId="5093"/>
    <cellStyle name="常规 11 3 2 2 13 3 2" xfId="12288"/>
    <cellStyle name="常规 11 3 2 2 13 4" xfId="5101"/>
    <cellStyle name="常规 11 3 2 2 13 5" xfId="12329"/>
    <cellStyle name="常规 11 3 2 2 14" xfId="13241"/>
    <cellStyle name="常规 11 3 2 2 14 2" xfId="13242"/>
    <cellStyle name="常规 11 3 2 2 14 2 2" xfId="13243"/>
    <cellStyle name="常规 11 3 2 2 14 2 3" xfId="13244"/>
    <cellStyle name="常规 11 3 2 2 14 3" xfId="5113"/>
    <cellStyle name="常规 11 3 2 2 14 3 2" xfId="12349"/>
    <cellStyle name="常规 11 3 2 2 14 4" xfId="12361"/>
    <cellStyle name="常规 11 3 2 2 14 5" xfId="12371"/>
    <cellStyle name="常规 11 3 2 2 15" xfId="13246"/>
    <cellStyle name="常规 11 3 2 2 15 2" xfId="13248"/>
    <cellStyle name="常规 11 3 2 2 15 2 2" xfId="13249"/>
    <cellStyle name="常规 11 3 2 2 15 3" xfId="12381"/>
    <cellStyle name="常规 11 3 2 2 15 3 2" xfId="12383"/>
    <cellStyle name="常规 11 3 2 2 15 4" xfId="12393"/>
    <cellStyle name="常规 11 3 2 2 15 5" xfId="12404"/>
    <cellStyle name="常规 11 3 2 2 16" xfId="13251"/>
    <cellStyle name="常规 11 3 2 2 16 2" xfId="13252"/>
    <cellStyle name="常规 11 3 2 2 16 2 2" xfId="13253"/>
    <cellStyle name="常规 11 3 2 2 16 3" xfId="82"/>
    <cellStyle name="常规 11 3 2 2 16 3 2" xfId="12417"/>
    <cellStyle name="常规 11 3 2 2 16 4" xfId="12426"/>
    <cellStyle name="常规 11 3 2 2 17" xfId="13255"/>
    <cellStyle name="常规 11 3 2 2 17 2" xfId="13256"/>
    <cellStyle name="常规 11 3 2 2 17 3" xfId="12441"/>
    <cellStyle name="常规 11 3 2 2 17 4" xfId="12450"/>
    <cellStyle name="常规 11 3 2 2 18" xfId="13259"/>
    <cellStyle name="常规 11 3 2 2 18 2" xfId="13263"/>
    <cellStyle name="常规 11 3 2 2 18 3" xfId="12470"/>
    <cellStyle name="常规 11 3 2 2 19" xfId="13266"/>
    <cellStyle name="常规 11 3 2 2 19 2" xfId="13269"/>
    <cellStyle name="常规 11 3 2 2 2" xfId="13270"/>
    <cellStyle name="常规 11 3 2 2 2 10" xfId="13272"/>
    <cellStyle name="常规 11 3 2 2 2 10 2" xfId="13275"/>
    <cellStyle name="常规 11 3 2 2 2 10 2 2" xfId="13276"/>
    <cellStyle name="常规 11 3 2 2 2 10 2 3" xfId="13277"/>
    <cellStyle name="常规 11 3 2 2 2 10 3" xfId="13279"/>
    <cellStyle name="常规 11 3 2 2 2 10 3 2" xfId="13280"/>
    <cellStyle name="常规 11 3 2 2 2 10 4" xfId="13281"/>
    <cellStyle name="常规 11 3 2 2 2 10 5" xfId="13282"/>
    <cellStyle name="常规 11 3 2 2 2 11" xfId="13284"/>
    <cellStyle name="常规 11 3 2 2 2 11 2" xfId="13286"/>
    <cellStyle name="常规 11 3 2 2 2 11 2 2" xfId="13287"/>
    <cellStyle name="常规 11 3 2 2 2 11 2 3" xfId="13288"/>
    <cellStyle name="常规 11 3 2 2 2 11 3" xfId="13289"/>
    <cellStyle name="常规 11 3 2 2 2 11 3 2" xfId="13290"/>
    <cellStyle name="常规 11 3 2 2 2 11 4" xfId="13291"/>
    <cellStyle name="常规 11 3 2 2 2 11 5" xfId="13293"/>
    <cellStyle name="常规 11 3 2 2 2 12" xfId="13295"/>
    <cellStyle name="常规 11 3 2 2 2 12 2" xfId="13296"/>
    <cellStyle name="常规 11 3 2 2 2 12 2 2" xfId="13297"/>
    <cellStyle name="常规 11 3 2 2 2 12 3" xfId="13298"/>
    <cellStyle name="常规 11 3 2 2 2 12 3 2" xfId="13299"/>
    <cellStyle name="常规 11 3 2 2 2 12 4" xfId="13300"/>
    <cellStyle name="常规 11 3 2 2 2 12 5" xfId="13301"/>
    <cellStyle name="常规 11 3 2 2 2 13" xfId="13303"/>
    <cellStyle name="常规 11 3 2 2 2 13 2" xfId="13304"/>
    <cellStyle name="常规 11 3 2 2 2 13 2 2" xfId="13306"/>
    <cellStyle name="常规 11 3 2 2 2 13 3" xfId="10041"/>
    <cellStyle name="常规 11 3 2 2 2 13 3 2" xfId="13308"/>
    <cellStyle name="常规 11 3 2 2 2 13 4" xfId="13309"/>
    <cellStyle name="常规 11 3 2 2 2 14" xfId="13310"/>
    <cellStyle name="常规 11 3 2 2 2 14 2" xfId="13312"/>
    <cellStyle name="常规 11 3 2 2 2 14 3" xfId="13316"/>
    <cellStyle name="常规 11 3 2 2 2 14 4" xfId="13319"/>
    <cellStyle name="常规 11 3 2 2 2 15" xfId="13321"/>
    <cellStyle name="常规 11 3 2 2 2 15 2" xfId="13323"/>
    <cellStyle name="常规 11 3 2 2 2 15 3" xfId="13326"/>
    <cellStyle name="常规 11 3 2 2 2 15 4" xfId="13328"/>
    <cellStyle name="常规 11 3 2 2 2 16" xfId="13330"/>
    <cellStyle name="常规 11 3 2 2 2 16 2" xfId="13332"/>
    <cellStyle name="常规 11 3 2 2 2 17" xfId="13334"/>
    <cellStyle name="常规 11 3 2 2 2 18" xfId="13336"/>
    <cellStyle name="常规 11 3 2 2 2 19" xfId="13338"/>
    <cellStyle name="常规 11 3 2 2 2 2" xfId="13339"/>
    <cellStyle name="常规 11 3 2 2 2 2 10" xfId="13340"/>
    <cellStyle name="常规 11 3 2 2 2 2 10 2" xfId="13342"/>
    <cellStyle name="常规 11 3 2 2 2 2 10 2 2" xfId="13345"/>
    <cellStyle name="常规 11 3 2 2 2 2 10 3" xfId="13347"/>
    <cellStyle name="常规 11 3 2 2 2 2 10 3 2" xfId="13348"/>
    <cellStyle name="常规 11 3 2 2 2 2 10 4" xfId="13350"/>
    <cellStyle name="常规 11 3 2 2 2 2 11" xfId="13351"/>
    <cellStyle name="常规 11 3 2 2 2 2 11 2" xfId="13353"/>
    <cellStyle name="常规 11 3 2 2 2 2 11 3" xfId="13355"/>
    <cellStyle name="常规 11 3 2 2 2 2 11 4" xfId="13357"/>
    <cellStyle name="常规 11 3 2 2 2 2 12" xfId="13358"/>
    <cellStyle name="常规 11 3 2 2 2 2 12 2" xfId="13360"/>
    <cellStyle name="常规 11 3 2 2 2 2 12 3" xfId="13362"/>
    <cellStyle name="常规 11 3 2 2 2 2 12 4" xfId="13364"/>
    <cellStyle name="常规 11 3 2 2 2 2 13" xfId="13366"/>
    <cellStyle name="常规 11 3 2 2 2 2 13 2" xfId="13370"/>
    <cellStyle name="常规 11 3 2 2 2 2 14" xfId="13372"/>
    <cellStyle name="常规 11 3 2 2 2 2 15" xfId="13375"/>
    <cellStyle name="常规 11 3 2 2 2 2 16" xfId="13377"/>
    <cellStyle name="常规 11 3 2 2 2 2 17" xfId="13379"/>
    <cellStyle name="常规 11 3 2 2 2 2 18" xfId="13382"/>
    <cellStyle name="常规 11 3 2 2 2 2 19" xfId="13384"/>
    <cellStyle name="常规 11 3 2 2 2 2 2" xfId="13385"/>
    <cellStyle name="常规 11 3 2 2 2 2 2 10" xfId="13386"/>
    <cellStyle name="常规 11 3 2 2 2 2 2 2" xfId="13388"/>
    <cellStyle name="常规 11 3 2 2 2 2 2 2 2" xfId="13389"/>
    <cellStyle name="常规 11 3 2 2 2 2 2 2 2 2" xfId="13390"/>
    <cellStyle name="常规 11 3 2 2 2 2 2 2 2 2 2" xfId="13391"/>
    <cellStyle name="常规 11 3 2 2 2 2 2 2 2 2 2 2" xfId="13395"/>
    <cellStyle name="常规 11 3 2 2 2 2 2 2 2 2 3" xfId="13396"/>
    <cellStyle name="常规 11 3 2 2 2 2 2 2 2 2 4" xfId="13398"/>
    <cellStyle name="常规 11 3 2 2 2 2 2 2 2 2 5" xfId="13400"/>
    <cellStyle name="常规 11 3 2 2 2 2 2 2 2 3" xfId="5090"/>
    <cellStyle name="常规 11 3 2 2 2 2 2 2 2 3 2" xfId="5098"/>
    <cellStyle name="常规 11 3 2 2 2 2 2 2 2 3 3" xfId="5105"/>
    <cellStyle name="常规 11 3 2 2 2 2 2 2 2 4" xfId="5111"/>
    <cellStyle name="常规 11 3 2 2 2 2 2 2 2 5" xfId="5123"/>
    <cellStyle name="常规 11 3 2 2 2 2 2 2 2 6" xfId="5129"/>
    <cellStyle name="常规 11 3 2 2 2 2 2 2 3" xfId="4569"/>
    <cellStyle name="常规 11 3 2 2 2 2 2 2 3 2" xfId="4578"/>
    <cellStyle name="常规 11 3 2 2 2 2 2 2 3 2 2" xfId="4580"/>
    <cellStyle name="常规 11 3 2 2 2 2 2 2 3 3" xfId="4593"/>
    <cellStyle name="常规 11 3 2 2 2 2 2 2 3 4" xfId="4609"/>
    <cellStyle name="常规 11 3 2 2 2 2 2 2 3 5" xfId="4616"/>
    <cellStyle name="常规 11 3 2 2 2 2 2 2 4" xfId="2791"/>
    <cellStyle name="常规 11 3 2 2 2 2 2 2 4 2" xfId="2802"/>
    <cellStyle name="常规 11 3 2 2 2 2 2 2 4 3" xfId="4632"/>
    <cellStyle name="常规 11 3 2 2 2 2 2 2 5" xfId="47"/>
    <cellStyle name="常规 11 3 2 2 2 2 2 2 6" xfId="2812"/>
    <cellStyle name="常规 11 3 2 2 2 2 2 2 7" xfId="4340"/>
    <cellStyle name="常规 11 3 2 2 2 2 2 3" xfId="13402"/>
    <cellStyle name="常规 11 3 2 2 2 2 2 3 2" xfId="13403"/>
    <cellStyle name="常规 11 3 2 2 2 2 2 3 2 2" xfId="13404"/>
    <cellStyle name="常规 11 3 2 2 2 2 2 3 2 2 2" xfId="7291"/>
    <cellStyle name="常规 11 3 2 2 2 2 2 3 2 3" xfId="5150"/>
    <cellStyle name="常规 11 3 2 2 2 2 2 3 2 4" xfId="5155"/>
    <cellStyle name="常规 11 3 2 2 2 2 2 3 2 5" xfId="5160"/>
    <cellStyle name="常规 11 3 2 2 2 2 2 3 3" xfId="13406"/>
    <cellStyle name="常规 11 3 2 2 2 2 2 3 3 2" xfId="13407"/>
    <cellStyle name="常规 11 3 2 2 2 2 2 3 3 2 2" xfId="7317"/>
    <cellStyle name="常规 11 3 2 2 2 2 2 3 3 3" xfId="5175"/>
    <cellStyle name="常规 11 3 2 2 2 2 2 3 3 4" xfId="5181"/>
    <cellStyle name="常规 11 3 2 2 2 2 2 3 3 5" xfId="5186"/>
    <cellStyle name="常规 11 3 2 2 2 2 2 3 4" xfId="2825"/>
    <cellStyle name="常规 11 3 2 2 2 2 2 3 4 2" xfId="13409"/>
    <cellStyle name="常规 11 3 2 2 2 2 2 3 5" xfId="13410"/>
    <cellStyle name="常规 11 3 2 2 2 2 2 3 6" xfId="11750"/>
    <cellStyle name="常规 11 3 2 2 2 2 2 3 7" xfId="13412"/>
    <cellStyle name="常规 11 3 2 2 2 2 2 4" xfId="13415"/>
    <cellStyle name="常规 11 3 2 2 2 2 2 4 2" xfId="13416"/>
    <cellStyle name="常规 11 3 2 2 2 2 2 4 2 2" xfId="13417"/>
    <cellStyle name="常规 11 3 2 2 2 2 2 4 2 2 2" xfId="13420"/>
    <cellStyle name="常规 11 3 2 2 2 2 2 4 2 3" xfId="5216"/>
    <cellStyle name="常规 11 3 2 2 2 2 2 4 2 4" xfId="1106"/>
    <cellStyle name="常规 11 3 2 2 2 2 2 4 3" xfId="13421"/>
    <cellStyle name="常规 11 3 2 2 2 2 2 4 3 2" xfId="13422"/>
    <cellStyle name="常规 11 3 2 2 2 2 2 4 4" xfId="13423"/>
    <cellStyle name="常规 11 3 2 2 2 2 2 4 5" xfId="13424"/>
    <cellStyle name="常规 11 3 2 2 2 2 2 4 6" xfId="13426"/>
    <cellStyle name="常规 11 3 2 2 2 2 2 5" xfId="13428"/>
    <cellStyle name="常规 11 3 2 2 2 2 2 5 2" xfId="10338"/>
    <cellStyle name="常规 11 3 2 2 2 2 2 5 2 2" xfId="13430"/>
    <cellStyle name="常规 11 3 2 2 2 2 2 5 3" xfId="10341"/>
    <cellStyle name="常规 11 3 2 2 2 2 2 5 4" xfId="10344"/>
    <cellStyle name="常规 11 3 2 2 2 2 2 5 5" xfId="13432"/>
    <cellStyle name="常规 11 3 2 2 2 2 2 6" xfId="13436"/>
    <cellStyle name="常规 11 3 2 2 2 2 2 6 2" xfId="10396"/>
    <cellStyle name="常规 11 3 2 2 2 2 2 6 3" xfId="13439"/>
    <cellStyle name="常规 11 3 2 2 2 2 2 6 4" xfId="13441"/>
    <cellStyle name="常规 11 3 2 2 2 2 2 6 5" xfId="13443"/>
    <cellStyle name="常规 11 3 2 2 2 2 2 7" xfId="13447"/>
    <cellStyle name="常规 11 3 2 2 2 2 2 8" xfId="13451"/>
    <cellStyle name="常规 11 3 2 2 2 2 2 9" xfId="13454"/>
    <cellStyle name="常规 11 3 2 2 2 2 3" xfId="13455"/>
    <cellStyle name="常规 11 3 2 2 2 2 3 2" xfId="13458"/>
    <cellStyle name="常规 11 3 2 2 2 2 3 2 2" xfId="9404"/>
    <cellStyle name="常规 11 3 2 2 2 2 3 2 2 2" xfId="13459"/>
    <cellStyle name="常规 11 3 2 2 2 2 3 2 2 2 2" xfId="13461"/>
    <cellStyle name="常规 11 3 2 2 2 2 3 2 2 3" xfId="5630"/>
    <cellStyle name="常规 11 3 2 2 2 2 3 2 2 4" xfId="5636"/>
    <cellStyle name="常规 11 3 2 2 2 2 3 2 2 5" xfId="5639"/>
    <cellStyle name="常规 11 3 2 2 2 2 3 2 3" xfId="9406"/>
    <cellStyle name="常规 11 3 2 2 2 2 3 2 3 2" xfId="13462"/>
    <cellStyle name="常规 11 3 2 2 2 2 3 2 3 3" xfId="5493"/>
    <cellStyle name="常规 11 3 2 2 2 2 3 2 4" xfId="2848"/>
    <cellStyle name="常规 11 3 2 2 2 2 3 2 5" xfId="13463"/>
    <cellStyle name="常规 11 3 2 2 2 2 3 2 6" xfId="11763"/>
    <cellStyle name="常规 11 3 2 2 2 2 3 3" xfId="13466"/>
    <cellStyle name="常规 11 3 2 2 2 2 3 3 2" xfId="13467"/>
    <cellStyle name="常规 11 3 2 2 2 2 3 3 2 2" xfId="13468"/>
    <cellStyle name="常规 11 3 2 2 2 2 3 3 3" xfId="13469"/>
    <cellStyle name="常规 11 3 2 2 2 2 3 3 4" xfId="13470"/>
    <cellStyle name="常规 11 3 2 2 2 2 3 3 5" xfId="13471"/>
    <cellStyle name="常规 11 3 2 2 2 2 3 4" xfId="13473"/>
    <cellStyle name="常规 11 3 2 2 2 2 3 4 2" xfId="13474"/>
    <cellStyle name="常规 11 3 2 2 2 2 3 4 3" xfId="13475"/>
    <cellStyle name="常规 11 3 2 2 2 2 3 5" xfId="13478"/>
    <cellStyle name="常规 11 3 2 2 2 2 3 6" xfId="13481"/>
    <cellStyle name="常规 11 3 2 2 2 2 3 7" xfId="13483"/>
    <cellStyle name="常规 11 3 2 2 2 2 4" xfId="637"/>
    <cellStyle name="常规 11 3 2 2 2 2 4 2" xfId="13485"/>
    <cellStyle name="常规 11 3 2 2 2 2 4 2 2" xfId="13486"/>
    <cellStyle name="常规 11 3 2 2 2 2 4 2 2 2" xfId="7730"/>
    <cellStyle name="常规 11 3 2 2 2 2 4 2 2 3" xfId="13488"/>
    <cellStyle name="常规 11 3 2 2 2 2 4 2 3" xfId="13489"/>
    <cellStyle name="常规 11 3 2 2 2 2 4 2 3 2" xfId="13490"/>
    <cellStyle name="常规 11 3 2 2 2 2 4 2 4" xfId="13492"/>
    <cellStyle name="常规 11 3 2 2 2 2 4 2 5" xfId="13493"/>
    <cellStyle name="常规 11 3 2 2 2 2 4 3" xfId="13494"/>
    <cellStyle name="常规 11 3 2 2 2 2 4 3 2" xfId="13495"/>
    <cellStyle name="常规 11 3 2 2 2 2 4 3 2 2" xfId="13496"/>
    <cellStyle name="常规 11 3 2 2 2 2 4 3 3" xfId="13497"/>
    <cellStyle name="常规 11 3 2 2 2 2 4 3 4" xfId="13498"/>
    <cellStyle name="常规 11 3 2 2 2 2 4 3 5" xfId="13499"/>
    <cellStyle name="常规 11 3 2 2 2 2 4 4" xfId="13501"/>
    <cellStyle name="常规 11 3 2 2 2 2 4 4 2" xfId="13502"/>
    <cellStyle name="常规 11 3 2 2 2 2 4 4 3" xfId="13503"/>
    <cellStyle name="常规 11 3 2 2 2 2 4 5" xfId="13505"/>
    <cellStyle name="常规 11 3 2 2 2 2 4 6" xfId="13507"/>
    <cellStyle name="常规 11 3 2 2 2 2 4 7" xfId="13509"/>
    <cellStyle name="常规 11 3 2 2 2 2 5" xfId="6321"/>
    <cellStyle name="常规 11 3 2 2 2 2 5 2" xfId="13510"/>
    <cellStyle name="常规 11 3 2 2 2 2 5 2 2" xfId="10204"/>
    <cellStyle name="常规 11 3 2 2 2 2 5 2 2 2" xfId="10206"/>
    <cellStyle name="常规 11 3 2 2 2 2 5 2 3" xfId="10215"/>
    <cellStyle name="常规 11 3 2 2 2 2 5 2 4" xfId="10222"/>
    <cellStyle name="常规 11 3 2 2 2 2 5 2 5" xfId="10228"/>
    <cellStyle name="常规 11 3 2 2 2 2 5 3" xfId="13511"/>
    <cellStyle name="常规 11 3 2 2 2 2 5 3 2" xfId="13512"/>
    <cellStyle name="常规 11 3 2 2 2 2 5 3 2 2" xfId="13513"/>
    <cellStyle name="常规 11 3 2 2 2 2 5 3 3" xfId="13514"/>
    <cellStyle name="常规 11 3 2 2 2 2 5 3 4" xfId="13515"/>
    <cellStyle name="常规 11 3 2 2 2 2 5 3 5" xfId="13516"/>
    <cellStyle name="常规 11 3 2 2 2 2 5 4" xfId="13518"/>
    <cellStyle name="常规 11 3 2 2 2 2 5 4 2" xfId="13519"/>
    <cellStyle name="常规 11 3 2 2 2 2 5 5" xfId="13520"/>
    <cellStyle name="常规 11 3 2 2 2 2 5 6" xfId="13521"/>
    <cellStyle name="常规 11 3 2 2 2 2 5 7" xfId="13522"/>
    <cellStyle name="常规 11 3 2 2 2 2 6" xfId="13524"/>
    <cellStyle name="常规 11 3 2 2 2 2 6 2" xfId="13526"/>
    <cellStyle name="常规 11 3 2 2 2 2 6 2 2" xfId="13527"/>
    <cellStyle name="常规 11 3 2 2 2 2 6 2 2 2" xfId="13528"/>
    <cellStyle name="常规 11 3 2 2 2 2 6 2 3" xfId="13529"/>
    <cellStyle name="常规 11 3 2 2 2 2 6 2 4" xfId="13530"/>
    <cellStyle name="常规 11 3 2 2 2 2 6 2 5" xfId="13531"/>
    <cellStyle name="常规 11 3 2 2 2 2 6 3" xfId="13535"/>
    <cellStyle name="常规 11 3 2 2 2 2 6 3 2" xfId="13537"/>
    <cellStyle name="常规 11 3 2 2 2 2 6 3 2 2" xfId="13539"/>
    <cellStyle name="常规 11 3 2 2 2 2 6 3 3" xfId="13541"/>
    <cellStyle name="常规 11 3 2 2 2 2 6 3 4" xfId="13543"/>
    <cellStyle name="常规 11 3 2 2 2 2 6 3 5" xfId="13546"/>
    <cellStyle name="常规 11 3 2 2 2 2 6 4" xfId="13549"/>
    <cellStyle name="常规 11 3 2 2 2 2 6 4 2" xfId="13551"/>
    <cellStyle name="常规 11 3 2 2 2 2 6 5" xfId="13553"/>
    <cellStyle name="常规 11 3 2 2 2 2 6 6" xfId="13555"/>
    <cellStyle name="常规 11 3 2 2 2 2 6 7" xfId="13557"/>
    <cellStyle name="常规 11 3 2 2 2 2 7" xfId="13560"/>
    <cellStyle name="常规 11 3 2 2 2 2 7 2" xfId="13562"/>
    <cellStyle name="常规 11 3 2 2 2 2 7 2 2" xfId="13563"/>
    <cellStyle name="常规 11 3 2 2 2 2 7 2 3" xfId="6157"/>
    <cellStyle name="常规 11 3 2 2 2 2 7 3" xfId="13566"/>
    <cellStyle name="常规 11 3 2 2 2 2 7 3 2" xfId="13568"/>
    <cellStyle name="常规 11 3 2 2 2 2 7 4" xfId="13570"/>
    <cellStyle name="常规 11 3 2 2 2 2 7 5" xfId="13572"/>
    <cellStyle name="常规 11 3 2 2 2 2 8" xfId="13574"/>
    <cellStyle name="常规 11 3 2 2 2 2 8 2" xfId="13575"/>
    <cellStyle name="常规 11 3 2 2 2 2 8 2 2" xfId="10824"/>
    <cellStyle name="常规 11 3 2 2 2 2 8 2 3" xfId="10826"/>
    <cellStyle name="常规 11 3 2 2 2 2 8 3" xfId="13577"/>
    <cellStyle name="常规 11 3 2 2 2 2 8 3 2" xfId="13579"/>
    <cellStyle name="常规 11 3 2 2 2 2 8 4" xfId="13581"/>
    <cellStyle name="常规 11 3 2 2 2 2 8 5" xfId="13583"/>
    <cellStyle name="常规 11 3 2 2 2 2 9" xfId="13585"/>
    <cellStyle name="常规 11 3 2 2 2 2 9 2" xfId="13587"/>
    <cellStyle name="常规 11 3 2 2 2 2 9 2 2" xfId="13589"/>
    <cellStyle name="常规 11 3 2 2 2 2 9 3" xfId="13592"/>
    <cellStyle name="常规 11 3 2 2 2 2 9 3 2" xfId="13594"/>
    <cellStyle name="常规 11 3 2 2 2 2 9 4" xfId="13597"/>
    <cellStyle name="常规 11 3 2 2 2 2 9 5" xfId="13600"/>
    <cellStyle name="常规 11 3 2 2 2 20" xfId="13320"/>
    <cellStyle name="常规 11 3 2 2 2 21" xfId="13329"/>
    <cellStyle name="常规 11 3 2 2 2 22" xfId="13333"/>
    <cellStyle name="常规 11 3 2 2 2 3" xfId="13601"/>
    <cellStyle name="常规 11 3 2 2 2 3 10" xfId="13602"/>
    <cellStyle name="常规 11 3 2 2 2 3 2" xfId="13603"/>
    <cellStyle name="常规 11 3 2 2 2 3 2 2" xfId="13605"/>
    <cellStyle name="常规 11 3 2 2 2 3 2 2 2" xfId="13606"/>
    <cellStyle name="常规 11 3 2 2 2 3 2 2 2 2" xfId="13607"/>
    <cellStyle name="常规 11 3 2 2 2 3 2 2 2 2 2" xfId="11919"/>
    <cellStyle name="常规 11 3 2 2 2 3 2 2 2 3" xfId="6295"/>
    <cellStyle name="常规 11 3 2 2 2 3 2 2 2 4" xfId="2620"/>
    <cellStyle name="常规 11 3 2 2 2 3 2 2 2 5" xfId="2625"/>
    <cellStyle name="常规 11 3 2 2 2 3 2 2 3" xfId="13608"/>
    <cellStyle name="常规 11 3 2 2 2 3 2 2 3 2" xfId="13609"/>
    <cellStyle name="常规 11 3 2 2 2 3 2 2 3 3" xfId="5718"/>
    <cellStyle name="常规 11 3 2 2 2 3 2 2 4" xfId="2987"/>
    <cellStyle name="常规 11 3 2 2 2 3 2 2 5" xfId="2996"/>
    <cellStyle name="常规 11 3 2 2 2 3 2 2 6" xfId="2999"/>
    <cellStyle name="常规 11 3 2 2 2 3 2 3" xfId="13611"/>
    <cellStyle name="常规 11 3 2 2 2 3 2 3 2" xfId="13612"/>
    <cellStyle name="常规 11 3 2 2 2 3 2 3 2 2" xfId="13613"/>
    <cellStyle name="常规 11 3 2 2 2 3 2 3 3" xfId="13614"/>
    <cellStyle name="常规 11 3 2 2 2 3 2 3 4" xfId="3007"/>
    <cellStyle name="常规 11 3 2 2 2 3 2 3 5" xfId="13615"/>
    <cellStyle name="常规 11 3 2 2 2 3 2 4" xfId="13617"/>
    <cellStyle name="常规 11 3 2 2 2 3 2 4 2" xfId="13618"/>
    <cellStyle name="常规 11 3 2 2 2 3 2 4 3" xfId="13619"/>
    <cellStyle name="常规 11 3 2 2 2 3 2 5" xfId="13620"/>
    <cellStyle name="常规 11 3 2 2 2 3 2 6" xfId="13623"/>
    <cellStyle name="常规 11 3 2 2 2 3 2 7" xfId="13625"/>
    <cellStyle name="常规 11 3 2 2 2 3 3" xfId="13626"/>
    <cellStyle name="常规 11 3 2 2 2 3 3 2" xfId="13628"/>
    <cellStyle name="常规 11 3 2 2 2 3 3 2 2" xfId="13629"/>
    <cellStyle name="常规 11 3 2 2 2 3 3 2 2 2" xfId="13630"/>
    <cellStyle name="常规 11 3 2 2 2 3 3 2 3" xfId="13631"/>
    <cellStyle name="常规 11 3 2 2 2 3 3 2 4" xfId="3036"/>
    <cellStyle name="常规 11 3 2 2 2 3 3 2 5" xfId="13632"/>
    <cellStyle name="常规 11 3 2 2 2 3 3 3" xfId="13634"/>
    <cellStyle name="常规 11 3 2 2 2 3 3 3 2" xfId="13635"/>
    <cellStyle name="常规 11 3 2 2 2 3 3 3 2 2" xfId="13636"/>
    <cellStyle name="常规 11 3 2 2 2 3 3 3 3" xfId="13637"/>
    <cellStyle name="常规 11 3 2 2 2 3 3 3 4" xfId="13638"/>
    <cellStyle name="常规 11 3 2 2 2 3 3 3 5" xfId="13639"/>
    <cellStyle name="常规 11 3 2 2 2 3 3 4" xfId="13640"/>
    <cellStyle name="常规 11 3 2 2 2 3 3 4 2" xfId="13641"/>
    <cellStyle name="常规 11 3 2 2 2 3 3 5" xfId="13642"/>
    <cellStyle name="常规 11 3 2 2 2 3 3 6" xfId="13644"/>
    <cellStyle name="常规 11 3 2 2 2 3 3 7" xfId="13646"/>
    <cellStyle name="常规 11 3 2 2 2 3 4" xfId="708"/>
    <cellStyle name="常规 11 3 2 2 2 3 4 2" xfId="13647"/>
    <cellStyle name="常规 11 3 2 2 2 3 4 2 2" xfId="13649"/>
    <cellStyle name="常规 11 3 2 2 2 3 4 2 2 2" xfId="9308"/>
    <cellStyle name="常规 11 3 2 2 2 3 4 2 3" xfId="13651"/>
    <cellStyle name="常规 11 3 2 2 2 3 4 2 4" xfId="13653"/>
    <cellStyle name="常规 11 3 2 2 2 3 4 3" xfId="13654"/>
    <cellStyle name="常规 11 3 2 2 2 3 4 3 2" xfId="13656"/>
    <cellStyle name="常规 11 3 2 2 2 3 4 4" xfId="13658"/>
    <cellStyle name="常规 11 3 2 2 2 3 4 5" xfId="13659"/>
    <cellStyle name="常规 11 3 2 2 2 3 4 6" xfId="13661"/>
    <cellStyle name="常规 11 3 2 2 2 3 5" xfId="13662"/>
    <cellStyle name="常规 11 3 2 2 2 3 5 2" xfId="13663"/>
    <cellStyle name="常规 11 3 2 2 2 3 5 2 2" xfId="13665"/>
    <cellStyle name="常规 11 3 2 2 2 3 5 3" xfId="13666"/>
    <cellStyle name="常规 11 3 2 2 2 3 5 4" xfId="13667"/>
    <cellStyle name="常规 11 3 2 2 2 3 5 5" xfId="13668"/>
    <cellStyle name="常规 11 3 2 2 2 3 6" xfId="13670"/>
    <cellStyle name="常规 11 3 2 2 2 3 6 2" xfId="13672"/>
    <cellStyle name="常规 11 3 2 2 2 3 6 3" xfId="13675"/>
    <cellStyle name="常规 11 3 2 2 2 3 6 4" xfId="13678"/>
    <cellStyle name="常规 11 3 2 2 2 3 6 5" xfId="13680"/>
    <cellStyle name="常规 11 3 2 2 2 3 7" xfId="13682"/>
    <cellStyle name="常规 11 3 2 2 2 3 8" xfId="13684"/>
    <cellStyle name="常规 11 3 2 2 2 3 9" xfId="13686"/>
    <cellStyle name="常规 11 3 2 2 2 4" xfId="13687"/>
    <cellStyle name="常规 11 3 2 2 2 4 2" xfId="13688"/>
    <cellStyle name="常规 11 3 2 2 2 4 2 2" xfId="13692"/>
    <cellStyle name="常规 11 3 2 2 2 4 2 2 2" xfId="13693"/>
    <cellStyle name="常规 11 3 2 2 2 4 2 2 2 2" xfId="13694"/>
    <cellStyle name="常规 11 3 2 2 2 4 2 2 2 3" xfId="13696"/>
    <cellStyle name="常规 11 3 2 2 2 4 2 2 3" xfId="13697"/>
    <cellStyle name="常规 11 3 2 2 2 4 2 2 3 2" xfId="13698"/>
    <cellStyle name="常规 11 3 2 2 2 4 2 2 4" xfId="3363"/>
    <cellStyle name="常规 11 3 2 2 2 4 2 2 5" xfId="13700"/>
    <cellStyle name="常规 11 3 2 2 2 4 2 3" xfId="13701"/>
    <cellStyle name="常规 11 3 2 2 2 4 2 3 2" xfId="13702"/>
    <cellStyle name="常规 11 3 2 2 2 4 2 3 2 2" xfId="13703"/>
    <cellStyle name="常规 11 3 2 2 2 4 2 3 3" xfId="13704"/>
    <cellStyle name="常规 11 3 2 2 2 4 2 3 4" xfId="13705"/>
    <cellStyle name="常规 11 3 2 2 2 4 2 3 5" xfId="13707"/>
    <cellStyle name="常规 11 3 2 2 2 4 2 4" xfId="3378"/>
    <cellStyle name="常规 11 3 2 2 2 4 2 4 2" xfId="1353"/>
    <cellStyle name="常规 11 3 2 2 2 4 2 4 3" xfId="13708"/>
    <cellStyle name="常规 11 3 2 2 2 4 2 5" xfId="3384"/>
    <cellStyle name="常规 11 3 2 2 2 4 2 6" xfId="3392"/>
    <cellStyle name="常规 11 3 2 2 2 4 2 7" xfId="5496"/>
    <cellStyle name="常规 11 3 2 2 2 4 3" xfId="13709"/>
    <cellStyle name="常规 11 3 2 2 2 4 3 2" xfId="13711"/>
    <cellStyle name="常规 11 3 2 2 2 4 3 2 2" xfId="13712"/>
    <cellStyle name="常规 11 3 2 2 2 4 3 2 2 2" xfId="13713"/>
    <cellStyle name="常规 11 3 2 2 2 4 3 2 3" xfId="13714"/>
    <cellStyle name="常规 11 3 2 2 2 4 3 2 4" xfId="13715"/>
    <cellStyle name="常规 11 3 2 2 2 4 3 2 5" xfId="13717"/>
    <cellStyle name="常规 11 3 2 2 2 4 3 3" xfId="13718"/>
    <cellStyle name="常规 11 3 2 2 2 4 3 3 2" xfId="13719"/>
    <cellStyle name="常规 11 3 2 2 2 4 3 3 2 2" xfId="13720"/>
    <cellStyle name="常规 11 3 2 2 2 4 3 3 3" xfId="13721"/>
    <cellStyle name="常规 11 3 2 2 2 4 3 3 4" xfId="13722"/>
    <cellStyle name="常规 11 3 2 2 2 4 3 3 5" xfId="13723"/>
    <cellStyle name="常规 11 3 2 2 2 4 3 4" xfId="3402"/>
    <cellStyle name="常规 11 3 2 2 2 4 3 4 2" xfId="13724"/>
    <cellStyle name="常规 11 3 2 2 2 4 3 5" xfId="3407"/>
    <cellStyle name="常规 11 3 2 2 2 4 3 6" xfId="13726"/>
    <cellStyle name="常规 11 3 2 2 2 4 3 7" xfId="13727"/>
    <cellStyle name="常规 11 3 2 2 2 4 4" xfId="7522"/>
    <cellStyle name="常规 11 3 2 2 2 4 4 2" xfId="7525"/>
    <cellStyle name="常规 11 3 2 2 2 4 4 2 2" xfId="13730"/>
    <cellStyle name="常规 11 3 2 2 2 4 4 2 2 2" xfId="10734"/>
    <cellStyle name="常规 11 3 2 2 2 4 4 2 3" xfId="13732"/>
    <cellStyle name="常规 11 3 2 2 2 4 4 2 4" xfId="13733"/>
    <cellStyle name="常规 11 3 2 2 2 4 4 3" xfId="7528"/>
    <cellStyle name="常规 11 3 2 2 2 4 4 3 2" xfId="13734"/>
    <cellStyle name="常规 11 3 2 2 2 4 4 4" xfId="13736"/>
    <cellStyle name="常规 11 3 2 2 2 4 4 5" xfId="13738"/>
    <cellStyle name="常规 11 3 2 2 2 4 4 6" xfId="13739"/>
    <cellStyle name="常规 11 3 2 2 2 4 5" xfId="7530"/>
    <cellStyle name="常规 11 3 2 2 2 4 5 2" xfId="7533"/>
    <cellStyle name="常规 11 3 2 2 2 4 5 2 2" xfId="13741"/>
    <cellStyle name="常规 11 3 2 2 2 4 5 3" xfId="13743"/>
    <cellStyle name="常规 11 3 2 2 2 4 5 4" xfId="13745"/>
    <cellStyle name="常规 11 3 2 2 2 4 5 5" xfId="13747"/>
    <cellStyle name="常规 11 3 2 2 2 4 6" xfId="7536"/>
    <cellStyle name="常规 11 3 2 2 2 4 6 2" xfId="13749"/>
    <cellStyle name="常规 11 3 2 2 2 4 7" xfId="7539"/>
    <cellStyle name="常规 11 3 2 2 2 4 8" xfId="10692"/>
    <cellStyle name="常规 11 3 2 2 2 4 9" xfId="10694"/>
    <cellStyle name="常规 11 3 2 2 2 5" xfId="3190"/>
    <cellStyle name="常规 11 3 2 2 2 5 2" xfId="13750"/>
    <cellStyle name="常规 11 3 2 2 2 5 2 2" xfId="13752"/>
    <cellStyle name="常规 11 3 2 2 2 5 2 2 2" xfId="2140"/>
    <cellStyle name="常规 11 3 2 2 2 5 2 2 3" xfId="2145"/>
    <cellStyle name="常规 11 3 2 2 2 5 2 3" xfId="13753"/>
    <cellStyle name="常规 11 3 2 2 2 5 2 3 2" xfId="2153"/>
    <cellStyle name="常规 11 3 2 2 2 5 2 4" xfId="3438"/>
    <cellStyle name="常规 11 3 2 2 2 5 2 5" xfId="13754"/>
    <cellStyle name="常规 11 3 2 2 2 5 3" xfId="13755"/>
    <cellStyle name="常规 11 3 2 2 2 5 3 2" xfId="13757"/>
    <cellStyle name="常规 11 3 2 2 2 5 3 2 2" xfId="2174"/>
    <cellStyle name="常规 11 3 2 2 2 5 3 3" xfId="13758"/>
    <cellStyle name="常规 11 3 2 2 2 5 3 4" xfId="13759"/>
    <cellStyle name="常规 11 3 2 2 2 5 3 5" xfId="13760"/>
    <cellStyle name="常规 11 3 2 2 2 5 4" xfId="7541"/>
    <cellStyle name="常规 11 3 2 2 2 5 4 2" xfId="7543"/>
    <cellStyle name="常规 11 3 2 2 2 5 4 3" xfId="13761"/>
    <cellStyle name="常规 11 3 2 2 2 5 5" xfId="7545"/>
    <cellStyle name="常规 11 3 2 2 2 5 6" xfId="7548"/>
    <cellStyle name="常规 11 3 2 2 2 5 7" xfId="7550"/>
    <cellStyle name="常规 11 3 2 2 2 6" xfId="13763"/>
    <cellStyle name="常规 11 3 2 2 2 6 2" xfId="13765"/>
    <cellStyle name="常规 11 3 2 2 2 6 2 2" xfId="13767"/>
    <cellStyle name="常规 11 3 2 2 2 6 2 2 2" xfId="828"/>
    <cellStyle name="常规 11 3 2 2 2 6 2 2 3" xfId="331"/>
    <cellStyle name="常规 11 3 2 2 2 6 2 3" xfId="13769"/>
    <cellStyle name="常规 11 3 2 2 2 6 2 3 2" xfId="13771"/>
    <cellStyle name="常规 11 3 2 2 2 6 2 4" xfId="13773"/>
    <cellStyle name="常规 11 3 2 2 2 6 2 5" xfId="13775"/>
    <cellStyle name="常规 11 3 2 2 2 6 3" xfId="13777"/>
    <cellStyle name="常规 11 3 2 2 2 6 3 2" xfId="13779"/>
    <cellStyle name="常规 11 3 2 2 2 6 3 2 2" xfId="897"/>
    <cellStyle name="常规 11 3 2 2 2 6 3 3" xfId="13781"/>
    <cellStyle name="常规 11 3 2 2 2 6 3 4" xfId="13783"/>
    <cellStyle name="常规 11 3 2 2 2 6 3 5" xfId="13785"/>
    <cellStyle name="常规 11 3 2 2 2 6 4" xfId="7555"/>
    <cellStyle name="常规 11 3 2 2 2 6 4 2" xfId="13787"/>
    <cellStyle name="常规 11 3 2 2 2 6 4 3" xfId="13788"/>
    <cellStyle name="常规 11 3 2 2 2 6 5" xfId="7558"/>
    <cellStyle name="常规 11 3 2 2 2 6 6" xfId="13791"/>
    <cellStyle name="常规 11 3 2 2 2 6 7" xfId="10314"/>
    <cellStyle name="常规 11 3 2 2 2 7" xfId="13793"/>
    <cellStyle name="常规 11 3 2 2 2 7 2" xfId="13796"/>
    <cellStyle name="常规 11 3 2 2 2 7 2 2" xfId="13798"/>
    <cellStyle name="常规 11 3 2 2 2 7 2 2 2" xfId="3210"/>
    <cellStyle name="常规 11 3 2 2 2 7 2 2 3" xfId="7828"/>
    <cellStyle name="常规 11 3 2 2 2 7 2 3" xfId="13800"/>
    <cellStyle name="常规 11 3 2 2 2 7 2 3 2" xfId="13802"/>
    <cellStyle name="常规 11 3 2 2 2 7 2 4" xfId="13804"/>
    <cellStyle name="常规 11 3 2 2 2 7 2 5" xfId="13805"/>
    <cellStyle name="常规 11 3 2 2 2 7 3" xfId="13807"/>
    <cellStyle name="常规 11 3 2 2 2 7 3 2" xfId="13809"/>
    <cellStyle name="常规 11 3 2 2 2 7 3 2 2" xfId="13812"/>
    <cellStyle name="常规 11 3 2 2 2 7 3 3" xfId="13813"/>
    <cellStyle name="常规 11 3 2 2 2 7 3 4" xfId="13815"/>
    <cellStyle name="常规 11 3 2 2 2 7 3 5" xfId="13817"/>
    <cellStyle name="常规 11 3 2 2 2 7 4" xfId="13819"/>
    <cellStyle name="常规 11 3 2 2 2 7 4 2" xfId="3982"/>
    <cellStyle name="常规 11 3 2 2 2 7 4 3" xfId="13820"/>
    <cellStyle name="常规 11 3 2 2 2 7 5" xfId="13822"/>
    <cellStyle name="常规 11 3 2 2 2 7 6" xfId="13825"/>
    <cellStyle name="常规 11 3 2 2 2 7 7" xfId="13826"/>
    <cellStyle name="常规 11 3 2 2 2 8" xfId="13828"/>
    <cellStyle name="常规 11 3 2 2 2 8 2" xfId="13831"/>
    <cellStyle name="常规 11 3 2 2 2 8 2 2" xfId="13833"/>
    <cellStyle name="常规 11 3 2 2 2 8 2 2 2" xfId="13837"/>
    <cellStyle name="常规 11 3 2 2 2 8 2 3" xfId="13838"/>
    <cellStyle name="常规 11 3 2 2 2 8 2 4" xfId="13839"/>
    <cellStyle name="常规 11 3 2 2 2 8 2 5" xfId="13840"/>
    <cellStyle name="常规 11 3 2 2 2 8 3" xfId="13842"/>
    <cellStyle name="常规 11 3 2 2 2 8 3 2" xfId="13843"/>
    <cellStyle name="常规 11 3 2 2 2 8 3 2 2" xfId="13845"/>
    <cellStyle name="常规 11 3 2 2 2 8 3 3" xfId="13846"/>
    <cellStyle name="常规 11 3 2 2 2 8 3 4" xfId="13848"/>
    <cellStyle name="常规 11 3 2 2 2 8 3 5" xfId="13849"/>
    <cellStyle name="常规 11 3 2 2 2 8 4" xfId="13852"/>
    <cellStyle name="常规 11 3 2 2 2 8 4 2" xfId="13853"/>
    <cellStyle name="常规 11 3 2 2 2 8 5" xfId="13855"/>
    <cellStyle name="常规 11 3 2 2 2 8 6" xfId="13856"/>
    <cellStyle name="常规 11 3 2 2 2 8 7" xfId="13857"/>
    <cellStyle name="常规 11 3 2 2 2 9" xfId="13859"/>
    <cellStyle name="常规 11 3 2 2 2 9 2" xfId="13861"/>
    <cellStyle name="常规 11 3 2 2 2 9 2 2" xfId="13862"/>
    <cellStyle name="常规 11 3 2 2 2 9 2 2 2" xfId="13864"/>
    <cellStyle name="常规 11 3 2 2 2 9 2 3" xfId="13865"/>
    <cellStyle name="常规 11 3 2 2 2 9 2 4" xfId="13867"/>
    <cellStyle name="常规 11 3 2 2 2 9 2 5" xfId="13868"/>
    <cellStyle name="常规 11 3 2 2 2 9 3" xfId="10241"/>
    <cellStyle name="常规 11 3 2 2 2 9 3 2" xfId="10244"/>
    <cellStyle name="常规 11 3 2 2 2 9 3 2 2" xfId="10246"/>
    <cellStyle name="常规 11 3 2 2 2 9 3 3" xfId="10282"/>
    <cellStyle name="常规 11 3 2 2 2 9 3 4" xfId="10303"/>
    <cellStyle name="常规 11 3 2 2 2 9 3 5" xfId="10319"/>
    <cellStyle name="常规 11 3 2 2 2 9 4" xfId="10346"/>
    <cellStyle name="常规 11 3 2 2 2 9 4 2" xfId="10349"/>
    <cellStyle name="常规 11 3 2 2 2 9 5" xfId="10398"/>
    <cellStyle name="常规 11 3 2 2 2 9 6" xfId="10431"/>
    <cellStyle name="常规 11 3 2 2 2 9 7" xfId="10460"/>
    <cellStyle name="常规 11 3 2 2 20" xfId="13245"/>
    <cellStyle name="常规 11 3 2 2 20 2" xfId="13247"/>
    <cellStyle name="常规 11 3 2 2 21" xfId="13250"/>
    <cellStyle name="常规 11 3 2 2 22" xfId="13254"/>
    <cellStyle name="常规 11 3 2 2 23" xfId="13258"/>
    <cellStyle name="常规 11 3 2 2 24" xfId="13265"/>
    <cellStyle name="常规 11 3 2 2 25" xfId="13870"/>
    <cellStyle name="常规 11 3 2 2 26" xfId="13872"/>
    <cellStyle name="常规 11 3 2 2 3" xfId="13873"/>
    <cellStyle name="常规 11 3 2 2 3 10" xfId="13874"/>
    <cellStyle name="常规 11 3 2 2 3 10 2" xfId="13875"/>
    <cellStyle name="常规 11 3 2 2 3 10 2 2" xfId="13876"/>
    <cellStyle name="常规 11 3 2 2 3 10 3" xfId="13877"/>
    <cellStyle name="常规 11 3 2 2 3 10 3 2" xfId="13878"/>
    <cellStyle name="常规 11 3 2 2 3 10 4" xfId="13879"/>
    <cellStyle name="常规 11 3 2 2 3 10 5" xfId="8823"/>
    <cellStyle name="常规 11 3 2 2 3 11" xfId="13880"/>
    <cellStyle name="常规 11 3 2 2 3 11 2" xfId="13881"/>
    <cellStyle name="常规 11 3 2 2 3 11 2 2" xfId="13882"/>
    <cellStyle name="常规 11 3 2 2 3 11 3" xfId="13883"/>
    <cellStyle name="常规 11 3 2 2 3 11 3 2" xfId="13884"/>
    <cellStyle name="常规 11 3 2 2 3 11 4" xfId="13885"/>
    <cellStyle name="常规 11 3 2 2 3 12" xfId="13886"/>
    <cellStyle name="常规 11 3 2 2 3 12 2" xfId="8165"/>
    <cellStyle name="常规 11 3 2 2 3 12 3" xfId="13888"/>
    <cellStyle name="常规 11 3 2 2 3 12 4" xfId="13889"/>
    <cellStyle name="常规 11 3 2 2 3 13" xfId="13890"/>
    <cellStyle name="常规 11 3 2 2 3 13 2" xfId="8174"/>
    <cellStyle name="常规 11 3 2 2 3 13 3" xfId="13891"/>
    <cellStyle name="常规 11 3 2 2 3 13 4" xfId="13893"/>
    <cellStyle name="常规 11 3 2 2 3 14" xfId="647"/>
    <cellStyle name="常规 11 3 2 2 3 14 2" xfId="650"/>
    <cellStyle name="常规 11 3 2 2 3 15" xfId="668"/>
    <cellStyle name="常规 11 3 2 2 3 16" xfId="689"/>
    <cellStyle name="常规 11 3 2 2 3 17" xfId="697"/>
    <cellStyle name="常规 11 3 2 2 3 18" xfId="654"/>
    <cellStyle name="常规 11 3 2 2 3 19" xfId="715"/>
    <cellStyle name="常规 11 3 2 2 3 2" xfId="13894"/>
    <cellStyle name="常规 11 3 2 2 3 2 10" xfId="13895"/>
    <cellStyle name="常规 11 3 2 2 3 2 2" xfId="13896"/>
    <cellStyle name="常规 11 3 2 2 3 2 2 2" xfId="13898"/>
    <cellStyle name="常规 11 3 2 2 3 2 2 2 2" xfId="1947"/>
    <cellStyle name="常规 11 3 2 2 3 2 2 2 2 2" xfId="11289"/>
    <cellStyle name="常规 11 3 2 2 3 2 2 2 2 2 2" xfId="13899"/>
    <cellStyle name="常规 11 3 2 2 3 2 2 2 2 3" xfId="11292"/>
    <cellStyle name="常规 11 3 2 2 3 2 2 2 2 4" xfId="11297"/>
    <cellStyle name="常规 11 3 2 2 3 2 2 2 2 5" xfId="13903"/>
    <cellStyle name="常规 11 3 2 2 3 2 2 2 3" xfId="1951"/>
    <cellStyle name="常规 11 3 2 2 3 2 2 2 3 2" xfId="11303"/>
    <cellStyle name="常规 11 3 2 2 3 2 2 2 3 3" xfId="11306"/>
    <cellStyle name="常规 11 3 2 2 3 2 2 2 4" xfId="13904"/>
    <cellStyle name="常规 11 3 2 2 3 2 2 2 5" xfId="13905"/>
    <cellStyle name="常规 11 3 2 2 3 2 2 2 6" xfId="13906"/>
    <cellStyle name="常规 11 3 2 2 3 2 2 3" xfId="13908"/>
    <cellStyle name="常规 11 3 2 2 3 2 2 3 2" xfId="1974"/>
    <cellStyle name="常规 11 3 2 2 3 2 2 3 2 2" xfId="11353"/>
    <cellStyle name="常规 11 3 2 2 3 2 2 3 3" xfId="1980"/>
    <cellStyle name="常规 11 3 2 2 3 2 2 3 4" xfId="13909"/>
    <cellStyle name="常规 11 3 2 2 3 2 2 3 5" xfId="13910"/>
    <cellStyle name="常规 11 3 2 2 3 2 2 4" xfId="13912"/>
    <cellStyle name="常规 11 3 2 2 3 2 2 4 2" xfId="2010"/>
    <cellStyle name="常规 11 3 2 2 3 2 2 4 3" xfId="13913"/>
    <cellStyle name="常规 11 3 2 2 3 2 2 5" xfId="13915"/>
    <cellStyle name="常规 11 3 2 2 3 2 2 6" xfId="13918"/>
    <cellStyle name="常规 11 3 2 2 3 2 2 7" xfId="13920"/>
    <cellStyle name="常规 11 3 2 2 3 2 3" xfId="13921"/>
    <cellStyle name="常规 11 3 2 2 3 2 3 2" xfId="13923"/>
    <cellStyle name="常规 11 3 2 2 3 2 3 2 2" xfId="13926"/>
    <cellStyle name="常规 11 3 2 2 3 2 3 2 2 2" xfId="13929"/>
    <cellStyle name="常规 11 3 2 2 3 2 3 2 3" xfId="13931"/>
    <cellStyle name="常规 11 3 2 2 3 2 3 2 4" xfId="13932"/>
    <cellStyle name="常规 11 3 2 2 3 2 3 2 5" xfId="13933"/>
    <cellStyle name="常规 11 3 2 2 3 2 3 3" xfId="13936"/>
    <cellStyle name="常规 11 3 2 2 3 2 3 3 2" xfId="13940"/>
    <cellStyle name="常规 11 3 2 2 3 2 3 3 2 2" xfId="13942"/>
    <cellStyle name="常规 11 3 2 2 3 2 3 3 3" xfId="13944"/>
    <cellStyle name="常规 11 3 2 2 3 2 3 3 4" xfId="13945"/>
    <cellStyle name="常规 11 3 2 2 3 2 3 3 5" xfId="13946"/>
    <cellStyle name="常规 11 3 2 2 3 2 3 4" xfId="13948"/>
    <cellStyle name="常规 11 3 2 2 3 2 3 4 2" xfId="13951"/>
    <cellStyle name="常规 11 3 2 2 3 2 3 5" xfId="13953"/>
    <cellStyle name="常规 11 3 2 2 3 2 3 6" xfId="13955"/>
    <cellStyle name="常规 11 3 2 2 3 2 3 7" xfId="13956"/>
    <cellStyle name="常规 11 3 2 2 3 2 4" xfId="13957"/>
    <cellStyle name="常规 11 3 2 2 3 2 4 2" xfId="13958"/>
    <cellStyle name="常规 11 3 2 2 3 2 4 2 2" xfId="13959"/>
    <cellStyle name="常规 11 3 2 2 3 2 4 2 2 2" xfId="13962"/>
    <cellStyle name="常规 11 3 2 2 3 2 4 2 3" xfId="13963"/>
    <cellStyle name="常规 11 3 2 2 3 2 4 2 4" xfId="13964"/>
    <cellStyle name="常规 11 3 2 2 3 2 4 3" xfId="13966"/>
    <cellStyle name="常规 11 3 2 2 3 2 4 3 2" xfId="13967"/>
    <cellStyle name="常规 11 3 2 2 3 2 4 4" xfId="13970"/>
    <cellStyle name="常规 11 3 2 2 3 2 4 5" xfId="13972"/>
    <cellStyle name="常规 11 3 2 2 3 2 4 6" xfId="13973"/>
    <cellStyle name="常规 11 3 2 2 3 2 5" xfId="13975"/>
    <cellStyle name="常规 11 3 2 2 3 2 5 2" xfId="1154"/>
    <cellStyle name="常规 11 3 2 2 3 2 5 2 2" xfId="1157"/>
    <cellStyle name="常规 11 3 2 2 3 2 5 3" xfId="98"/>
    <cellStyle name="常规 11 3 2 2 3 2 5 4" xfId="74"/>
    <cellStyle name="常规 11 3 2 2 3 2 5 5" xfId="51"/>
    <cellStyle name="常规 11 3 2 2 3 2 6" xfId="13978"/>
    <cellStyle name="常规 11 3 2 2 3 2 6 2" xfId="532"/>
    <cellStyle name="常规 11 3 2 2 3 2 6 3" xfId="539"/>
    <cellStyle name="常规 11 3 2 2 3 2 6 4" xfId="545"/>
    <cellStyle name="常规 11 3 2 2 3 2 6 5" xfId="1193"/>
    <cellStyle name="常规 11 3 2 2 3 2 7" xfId="13980"/>
    <cellStyle name="常规 11 3 2 2 3 2 8" xfId="13982"/>
    <cellStyle name="常规 11 3 2 2 3 2 9" xfId="13985"/>
    <cellStyle name="常规 11 3 2 2 3 20" xfId="667"/>
    <cellStyle name="常规 11 3 2 2 3 3" xfId="13986"/>
    <cellStyle name="常规 11 3 2 2 3 3 2" xfId="13988"/>
    <cellStyle name="常规 11 3 2 2 3 3 2 2" xfId="13991"/>
    <cellStyle name="常规 11 3 2 2 3 3 2 2 2" xfId="13993"/>
    <cellStyle name="常规 11 3 2 2 3 3 2 2 2 2" xfId="13994"/>
    <cellStyle name="常规 11 3 2 2 3 3 2 2 3" xfId="13995"/>
    <cellStyle name="常规 11 3 2 2 3 3 2 2 4" xfId="13996"/>
    <cellStyle name="常规 11 3 2 2 3 3 2 2 5" xfId="13997"/>
    <cellStyle name="常规 11 3 2 2 3 3 2 3" xfId="14001"/>
    <cellStyle name="常规 11 3 2 2 3 3 2 3 2" xfId="14003"/>
    <cellStyle name="常规 11 3 2 2 3 3 2 3 3" xfId="14005"/>
    <cellStyle name="常规 11 3 2 2 3 3 2 4" xfId="14009"/>
    <cellStyle name="常规 11 3 2 2 3 3 2 5" xfId="14012"/>
    <cellStyle name="常规 11 3 2 2 3 3 2 6" xfId="14015"/>
    <cellStyle name="常规 11 3 2 2 3 3 3" xfId="14017"/>
    <cellStyle name="常规 11 3 2 2 3 3 3 2" xfId="14020"/>
    <cellStyle name="常规 11 3 2 2 3 3 3 2 2" xfId="14021"/>
    <cellStyle name="常规 11 3 2 2 3 3 3 3" xfId="14025"/>
    <cellStyle name="常规 11 3 2 2 3 3 3 4" xfId="14027"/>
    <cellStyle name="常规 11 3 2 2 3 3 3 5" xfId="14029"/>
    <cellStyle name="常规 11 3 2 2 3 3 4" xfId="14031"/>
    <cellStyle name="常规 11 3 2 2 3 3 4 2" xfId="14032"/>
    <cellStyle name="常规 11 3 2 2 3 3 4 3" xfId="14034"/>
    <cellStyle name="常规 11 3 2 2 3 3 5" xfId="14037"/>
    <cellStyle name="常规 11 3 2 2 3 3 6" xfId="14040"/>
    <cellStyle name="常规 11 3 2 2 3 3 7" xfId="14042"/>
    <cellStyle name="常规 11 3 2 2 3 4" xfId="14043"/>
    <cellStyle name="常规 11 3 2 2 3 4 2" xfId="14045"/>
    <cellStyle name="常规 11 3 2 2 3 4 2 2" xfId="14048"/>
    <cellStyle name="常规 11 3 2 2 3 4 2 2 2" xfId="14050"/>
    <cellStyle name="常规 11 3 2 2 3 4 2 2 3" xfId="14051"/>
    <cellStyle name="常规 11 3 2 2 3 4 2 3" xfId="14054"/>
    <cellStyle name="常规 11 3 2 2 3 4 2 3 2" xfId="14056"/>
    <cellStyle name="常规 11 3 2 2 3 4 2 4" xfId="3565"/>
    <cellStyle name="常规 11 3 2 2 3 4 2 5" xfId="3573"/>
    <cellStyle name="常规 11 3 2 2 3 4 3" xfId="14058"/>
    <cellStyle name="常规 11 3 2 2 3 4 3 2" xfId="14060"/>
    <cellStyle name="常规 11 3 2 2 3 4 3 2 2" xfId="14062"/>
    <cellStyle name="常规 11 3 2 2 3 4 3 3" xfId="14064"/>
    <cellStyle name="常规 11 3 2 2 3 4 3 4" xfId="5551"/>
    <cellStyle name="常规 11 3 2 2 3 4 3 5" xfId="14066"/>
    <cellStyle name="常规 11 3 2 2 3 4 4" xfId="7569"/>
    <cellStyle name="常规 11 3 2 2 3 4 4 2" xfId="7571"/>
    <cellStyle name="常规 11 3 2 2 3 4 4 3" xfId="14068"/>
    <cellStyle name="常规 11 3 2 2 3 4 5" xfId="7574"/>
    <cellStyle name="常规 11 3 2 2 3 4 6" xfId="7578"/>
    <cellStyle name="常规 11 3 2 2 3 4 7" xfId="7580"/>
    <cellStyle name="常规 11 3 2 2 3 5" xfId="14070"/>
    <cellStyle name="常规 11 3 2 2 3 5 2" xfId="14073"/>
    <cellStyle name="常规 11 3 2 2 3 5 2 2" xfId="14076"/>
    <cellStyle name="常规 11 3 2 2 3 5 2 2 2" xfId="996"/>
    <cellStyle name="常规 11 3 2 2 3 5 2 2 3" xfId="614"/>
    <cellStyle name="常规 11 3 2 2 3 5 2 3" xfId="5295"/>
    <cellStyle name="常规 11 3 2 2 3 5 2 3 2" xfId="14078"/>
    <cellStyle name="常规 11 3 2 2 3 5 2 4" xfId="5299"/>
    <cellStyle name="常规 11 3 2 2 3 5 2 5" xfId="5303"/>
    <cellStyle name="常规 11 3 2 2 3 5 3" xfId="14081"/>
    <cellStyle name="常规 11 3 2 2 3 5 3 2" xfId="14082"/>
    <cellStyle name="常规 11 3 2 2 3 5 3 2 2" xfId="14083"/>
    <cellStyle name="常规 11 3 2 2 3 5 3 3" xfId="5309"/>
    <cellStyle name="常规 11 3 2 2 3 5 3 4" xfId="14085"/>
    <cellStyle name="常规 11 3 2 2 3 5 3 5" xfId="14087"/>
    <cellStyle name="常规 11 3 2 2 3 5 4" xfId="7585"/>
    <cellStyle name="常规 11 3 2 2 3 5 4 2" xfId="7587"/>
    <cellStyle name="常规 11 3 2 2 3 5 4 3" xfId="12185"/>
    <cellStyle name="常规 11 3 2 2 3 5 5" xfId="7592"/>
    <cellStyle name="常规 11 3 2 2 3 5 6" xfId="7595"/>
    <cellStyle name="常规 11 3 2 2 3 5 7" xfId="7597"/>
    <cellStyle name="常规 11 3 2 2 3 6" xfId="14090"/>
    <cellStyle name="常规 11 3 2 2 3 6 2" xfId="14094"/>
    <cellStyle name="常规 11 3 2 2 3 6 2 2" xfId="14097"/>
    <cellStyle name="常规 11 3 2 2 3 6 2 2 2" xfId="4538"/>
    <cellStyle name="常规 11 3 2 2 3 6 2 3" xfId="14100"/>
    <cellStyle name="常规 11 3 2 2 3 6 2 4" xfId="14102"/>
    <cellStyle name="常规 11 3 2 2 3 6 2 5" xfId="14104"/>
    <cellStyle name="常规 11 3 2 2 3 6 3" xfId="14108"/>
    <cellStyle name="常规 11 3 2 2 3 6 3 2" xfId="14110"/>
    <cellStyle name="常规 11 3 2 2 3 6 3 2 2" xfId="14112"/>
    <cellStyle name="常规 11 3 2 2 3 6 3 3" xfId="14114"/>
    <cellStyle name="常规 11 3 2 2 3 6 3 4" xfId="14116"/>
    <cellStyle name="常规 11 3 2 2 3 6 3 5" xfId="14118"/>
    <cellStyle name="常规 11 3 2 2 3 6 4" xfId="7604"/>
    <cellStyle name="常规 11 3 2 2 3 6 4 2" xfId="14119"/>
    <cellStyle name="常规 11 3 2 2 3 6 5" xfId="14122"/>
    <cellStyle name="常规 11 3 2 2 3 6 6" xfId="14124"/>
    <cellStyle name="常规 11 3 2 2 3 6 7" xfId="14125"/>
    <cellStyle name="常规 11 3 2 2 3 7" xfId="14128"/>
    <cellStyle name="常规 11 3 2 2 3 7 2" xfId="14133"/>
    <cellStyle name="常规 11 3 2 2 3 7 2 2" xfId="14135"/>
    <cellStyle name="常规 11 3 2 2 3 7 2 2 2" xfId="4643"/>
    <cellStyle name="常规 11 3 2 2 3 7 2 3" xfId="14137"/>
    <cellStyle name="常规 11 3 2 2 3 7 2 4" xfId="14139"/>
    <cellStyle name="常规 11 3 2 2 3 7 2 5" xfId="14141"/>
    <cellStyle name="常规 11 3 2 2 3 7 3" xfId="14144"/>
    <cellStyle name="常规 11 3 2 2 3 7 3 2" xfId="14145"/>
    <cellStyle name="常规 11 3 2 2 3 7 3 2 2" xfId="14147"/>
    <cellStyle name="常规 11 3 2 2 3 7 3 3" xfId="14149"/>
    <cellStyle name="常规 11 3 2 2 3 7 3 4" xfId="14152"/>
    <cellStyle name="常规 11 3 2 2 3 7 3 5" xfId="14154"/>
    <cellStyle name="常规 11 3 2 2 3 7 4" xfId="14157"/>
    <cellStyle name="常规 11 3 2 2 3 7 4 2" xfId="14158"/>
    <cellStyle name="常规 11 3 2 2 3 7 5" xfId="14160"/>
    <cellStyle name="常规 11 3 2 2 3 7 6" xfId="14161"/>
    <cellStyle name="常规 11 3 2 2 3 7 7" xfId="14162"/>
    <cellStyle name="常规 11 3 2 2 3 8" xfId="14165"/>
    <cellStyle name="常规 11 3 2 2 3 8 2" xfId="14168"/>
    <cellStyle name="常规 11 3 2 2 3 8 2 2" xfId="14169"/>
    <cellStyle name="常规 11 3 2 2 3 8 2 3" xfId="14171"/>
    <cellStyle name="常规 11 3 2 2 3 8 3" xfId="14173"/>
    <cellStyle name="常规 11 3 2 2 3 8 3 2" xfId="14174"/>
    <cellStyle name="常规 11 3 2 2 3 8 4" xfId="14175"/>
    <cellStyle name="常规 11 3 2 2 3 8 5" xfId="14176"/>
    <cellStyle name="常规 11 3 2 2 3 9" xfId="14179"/>
    <cellStyle name="常规 11 3 2 2 3 9 2" xfId="14180"/>
    <cellStyle name="常规 11 3 2 2 3 9 2 2" xfId="14181"/>
    <cellStyle name="常规 11 3 2 2 3 9 2 3" xfId="14182"/>
    <cellStyle name="常规 11 3 2 2 3 9 3" xfId="10830"/>
    <cellStyle name="常规 11 3 2 2 3 9 3 2" xfId="10832"/>
    <cellStyle name="常规 11 3 2 2 3 9 4" xfId="10868"/>
    <cellStyle name="常规 11 3 2 2 3 9 5" xfId="10884"/>
    <cellStyle name="常规 11 3 2 2 4" xfId="14183"/>
    <cellStyle name="常规 11 3 2 2 4 10" xfId="12284"/>
    <cellStyle name="常规 11 3 2 2 4 11" xfId="14184"/>
    <cellStyle name="常规 11 3 2 2 4 2" xfId="14185"/>
    <cellStyle name="常规 11 3 2 2 4 2 2" xfId="14186"/>
    <cellStyle name="常规 11 3 2 2 4 2 2 2" xfId="14187"/>
    <cellStyle name="常规 11 3 2 2 4 2 2 2 2" xfId="277"/>
    <cellStyle name="常规 11 3 2 2 4 2 2 2 2 2" xfId="264"/>
    <cellStyle name="常规 11 3 2 2 4 2 2 2 3" xfId="250"/>
    <cellStyle name="常规 11 3 2 2 4 2 2 2 4" xfId="282"/>
    <cellStyle name="常规 11 3 2 2 4 2 2 2 5" xfId="292"/>
    <cellStyle name="常规 11 3 2 2 4 2 2 3" xfId="14188"/>
    <cellStyle name="常规 11 3 2 2 4 2 2 3 2" xfId="14189"/>
    <cellStyle name="常规 11 3 2 2 4 2 2 3 2 2" xfId="14190"/>
    <cellStyle name="常规 11 3 2 2 4 2 2 3 3" xfId="14191"/>
    <cellStyle name="常规 11 3 2 2 4 2 2 3 4" xfId="14192"/>
    <cellStyle name="常规 11 3 2 2 4 2 2 3 5" xfId="14193"/>
    <cellStyle name="常规 11 3 2 2 4 2 2 4" xfId="14194"/>
    <cellStyle name="常规 11 3 2 2 4 2 2 4 2" xfId="14195"/>
    <cellStyle name="常规 11 3 2 2 4 2 2 5" xfId="14197"/>
    <cellStyle name="常规 11 3 2 2 4 2 2 6" xfId="14199"/>
    <cellStyle name="常规 11 3 2 2 4 2 2 7" xfId="14201"/>
    <cellStyle name="常规 11 3 2 2 4 2 3" xfId="14202"/>
    <cellStyle name="常规 11 3 2 2 4 2 3 2" xfId="14203"/>
    <cellStyle name="常规 11 3 2 2 4 2 3 2 2" xfId="14205"/>
    <cellStyle name="常规 11 3 2 2 4 2 3 2 2 2" xfId="14208"/>
    <cellStyle name="常规 11 3 2 2 4 2 3 2 3" xfId="2197"/>
    <cellStyle name="常规 11 3 2 2 4 2 3 2 4" xfId="2203"/>
    <cellStyle name="常规 11 3 2 2 4 2 3 3" xfId="14210"/>
    <cellStyle name="常规 11 3 2 2 4 2 3 3 2" xfId="14212"/>
    <cellStyle name="常规 11 3 2 2 4 2 3 4" xfId="14215"/>
    <cellStyle name="常规 11 3 2 2 4 2 3 5" xfId="14217"/>
    <cellStyle name="常规 11 3 2 2 4 2 3 6" xfId="14220"/>
    <cellStyle name="常规 11 3 2 2 4 2 4" xfId="14221"/>
    <cellStyle name="常规 11 3 2 2 4 2 4 2" xfId="14222"/>
    <cellStyle name="常规 11 3 2 2 4 2 4 2 2" xfId="14223"/>
    <cellStyle name="常规 11 3 2 2 4 2 4 3" xfId="14225"/>
    <cellStyle name="常规 11 3 2 2 4 2 4 4" xfId="14229"/>
    <cellStyle name="常规 11 3 2 2 4 2 4 5" xfId="14231"/>
    <cellStyle name="常规 11 3 2 2 4 2 5" xfId="14233"/>
    <cellStyle name="常规 11 3 2 2 4 2 5 2" xfId="14235"/>
    <cellStyle name="常规 11 3 2 2 4 2 6" xfId="14237"/>
    <cellStyle name="常规 11 3 2 2 4 2 7" xfId="14239"/>
    <cellStyle name="常规 11 3 2 2 4 2 8" xfId="14241"/>
    <cellStyle name="常规 11 3 2 2 4 3" xfId="14242"/>
    <cellStyle name="常规 11 3 2 2 4 3 2" xfId="14244"/>
    <cellStyle name="常规 11 3 2 2 4 3 2 2" xfId="4235"/>
    <cellStyle name="常规 11 3 2 2 4 3 2 2 2" xfId="4237"/>
    <cellStyle name="常规 11 3 2 2 4 3 2 2 3" xfId="14245"/>
    <cellStyle name="常规 11 3 2 2 4 3 2 3" xfId="4241"/>
    <cellStyle name="常规 11 3 2 2 4 3 2 3 2" xfId="14247"/>
    <cellStyle name="常规 11 3 2 2 4 3 2 4" xfId="4244"/>
    <cellStyle name="常规 11 3 2 2 4 3 2 5" xfId="4247"/>
    <cellStyle name="常规 11 3 2 2 4 3 3" xfId="14249"/>
    <cellStyle name="常规 11 3 2 2 4 3 3 2" xfId="4263"/>
    <cellStyle name="常规 11 3 2 2 4 3 3 2 2" xfId="14250"/>
    <cellStyle name="常规 11 3 2 2 4 3 3 3" xfId="4273"/>
    <cellStyle name="常规 11 3 2 2 4 3 3 4" xfId="14253"/>
    <cellStyle name="常规 11 3 2 2 4 3 3 5" xfId="14256"/>
    <cellStyle name="常规 11 3 2 2 4 3 4" xfId="14258"/>
    <cellStyle name="常规 11 3 2 2 4 3 4 2" xfId="4322"/>
    <cellStyle name="常规 11 3 2 2 4 3 4 3" xfId="4330"/>
    <cellStyle name="常规 11 3 2 2 4 3 5" xfId="14261"/>
    <cellStyle name="常规 11 3 2 2 4 3 6" xfId="14263"/>
    <cellStyle name="常规 11 3 2 2 4 3 7" xfId="14264"/>
    <cellStyle name="常规 11 3 2 2 4 4" xfId="14265"/>
    <cellStyle name="常规 11 3 2 2 4 4 2" xfId="3620"/>
    <cellStyle name="常规 11 3 2 2 4 4 2 2" xfId="3627"/>
    <cellStyle name="常规 11 3 2 2 4 4 2 2 2" xfId="6025"/>
    <cellStyle name="常规 11 3 2 2 4 4 2 3" xfId="3631"/>
    <cellStyle name="常规 11 3 2 2 4 4 2 4" xfId="5572"/>
    <cellStyle name="常规 11 3 2 2 4 4 2 5" xfId="5578"/>
    <cellStyle name="常规 11 3 2 2 4 4 3" xfId="14267"/>
    <cellStyle name="常规 11 3 2 2 4 4 3 2" xfId="3637"/>
    <cellStyle name="常规 11 3 2 2 4 4 3 2 2" xfId="14268"/>
    <cellStyle name="常规 11 3 2 2 4 4 3 3" xfId="5479"/>
    <cellStyle name="常规 11 3 2 2 4 4 3 4" xfId="5584"/>
    <cellStyle name="常规 11 3 2 2 4 4 3 5" xfId="14271"/>
    <cellStyle name="常规 11 3 2 2 4 4 4" xfId="7614"/>
    <cellStyle name="常规 11 3 2 2 4 4 4 2" xfId="6038"/>
    <cellStyle name="常规 11 3 2 2 4 4 5" xfId="142"/>
    <cellStyle name="常规 11 3 2 2 4 4 6" xfId="7616"/>
    <cellStyle name="常规 11 3 2 2 4 4 7" xfId="14272"/>
    <cellStyle name="常规 11 3 2 2 4 5" xfId="14274"/>
    <cellStyle name="常规 11 3 2 2 4 5 2" xfId="14277"/>
    <cellStyle name="常规 11 3 2 2 4 5 2 2" xfId="3652"/>
    <cellStyle name="常规 11 3 2 2 4 5 2 2 2" xfId="14278"/>
    <cellStyle name="常规 11 3 2 2 4 5 2 3" xfId="6574"/>
    <cellStyle name="常规 11 3 2 2 4 5 2 4" xfId="5592"/>
    <cellStyle name="常规 11 3 2 2 4 5 3" xfId="14280"/>
    <cellStyle name="常规 11 3 2 2 4 5 3 2" xfId="5782"/>
    <cellStyle name="常规 11 3 2 2 4 5 4" xfId="7620"/>
    <cellStyle name="常规 11 3 2 2 4 5 5" xfId="14282"/>
    <cellStyle name="常规 11 3 2 2 4 5 6" xfId="14283"/>
    <cellStyle name="常规 11 3 2 2 4 6" xfId="14286"/>
    <cellStyle name="常规 11 3 2 2 4 6 2" xfId="14289"/>
    <cellStyle name="常规 11 3 2 2 4 6 2 2" xfId="6758"/>
    <cellStyle name="常规 11 3 2 2 4 6 3" xfId="14291"/>
    <cellStyle name="常规 11 3 2 2 4 6 4" xfId="5824"/>
    <cellStyle name="常规 11 3 2 2 4 6 5" xfId="14294"/>
    <cellStyle name="常规 11 3 2 2 4 7" xfId="14297"/>
    <cellStyle name="常规 11 3 2 2 4 7 2" xfId="14299"/>
    <cellStyle name="常规 11 3 2 2 4 7 3" xfId="14301"/>
    <cellStyle name="常规 11 3 2 2 4 7 4" xfId="14303"/>
    <cellStyle name="常规 11 3 2 2 4 7 5" xfId="14305"/>
    <cellStyle name="常规 11 3 2 2 4 8" xfId="7656"/>
    <cellStyle name="常规 11 3 2 2 4 9" xfId="14308"/>
    <cellStyle name="常规 11 3 2 2 5" xfId="14309"/>
    <cellStyle name="常规 11 3 2 2 5 2" xfId="14310"/>
    <cellStyle name="常规 11 3 2 2 5 2 2" xfId="14311"/>
    <cellStyle name="常规 11 3 2 2 5 2 2 2" xfId="14312"/>
    <cellStyle name="常规 11 3 2 2 5 2 2 2 2" xfId="14315"/>
    <cellStyle name="常规 11 3 2 2 5 2 2 2 3" xfId="14316"/>
    <cellStyle name="常规 11 3 2 2 5 2 2 3" xfId="14317"/>
    <cellStyle name="常规 11 3 2 2 5 2 2 3 2" xfId="14319"/>
    <cellStyle name="常规 11 3 2 2 5 2 2 4" xfId="4707"/>
    <cellStyle name="常规 11 3 2 2 5 2 2 5" xfId="4712"/>
    <cellStyle name="常规 11 3 2 2 5 2 3" xfId="14320"/>
    <cellStyle name="常规 11 3 2 2 5 2 3 2" xfId="14321"/>
    <cellStyle name="常规 11 3 2 2 5 2 3 2 2" xfId="14322"/>
    <cellStyle name="常规 11 3 2 2 5 2 3 3" xfId="14323"/>
    <cellStyle name="常规 11 3 2 2 5 2 3 4" xfId="14324"/>
    <cellStyle name="常规 11 3 2 2 5 2 3 5" xfId="14325"/>
    <cellStyle name="常规 11 3 2 2 5 2 4" xfId="14326"/>
    <cellStyle name="常规 11 3 2 2 5 2 4 2" xfId="14327"/>
    <cellStyle name="常规 11 3 2 2 5 2 4 3" xfId="14328"/>
    <cellStyle name="常规 11 3 2 2 5 2 5" xfId="14330"/>
    <cellStyle name="常规 11 3 2 2 5 2 6" xfId="14332"/>
    <cellStyle name="常规 11 3 2 2 5 2 7" xfId="14333"/>
    <cellStyle name="常规 11 3 2 2 5 3" xfId="14334"/>
    <cellStyle name="常规 11 3 2 2 5 3 2" xfId="14336"/>
    <cellStyle name="常规 11 3 2 2 5 3 2 2" xfId="7700"/>
    <cellStyle name="常规 11 3 2 2 5 3 2 2 2" xfId="14339"/>
    <cellStyle name="常规 11 3 2 2 5 3 2 3" xfId="7703"/>
    <cellStyle name="常规 11 3 2 2 5 3 2 4" xfId="14341"/>
    <cellStyle name="常规 11 3 2 2 5 3 2 5" xfId="14343"/>
    <cellStyle name="常规 11 3 2 2 5 3 3" xfId="14345"/>
    <cellStyle name="常规 11 3 2 2 5 3 3 2" xfId="7733"/>
    <cellStyle name="常规 11 3 2 2 5 3 3 2 2" xfId="14346"/>
    <cellStyle name="常规 11 3 2 2 5 3 3 3" xfId="7736"/>
    <cellStyle name="常规 11 3 2 2 5 3 3 4" xfId="14348"/>
    <cellStyle name="常规 11 3 2 2 5 3 3 5" xfId="14350"/>
    <cellStyle name="常规 11 3 2 2 5 3 4" xfId="14352"/>
    <cellStyle name="常规 11 3 2 2 5 3 4 2" xfId="7756"/>
    <cellStyle name="常规 11 3 2 2 5 3 5" xfId="14354"/>
    <cellStyle name="常规 11 3 2 2 5 3 6" xfId="14355"/>
    <cellStyle name="常规 11 3 2 2 5 3 7" xfId="14356"/>
    <cellStyle name="常规 11 3 2 2 5 4" xfId="14357"/>
    <cellStyle name="常规 11 3 2 2 5 4 2" xfId="14359"/>
    <cellStyle name="常规 11 3 2 2 5 4 2 2" xfId="8045"/>
    <cellStyle name="常规 11 3 2 2 5 4 2 2 2" xfId="14361"/>
    <cellStyle name="常规 11 3 2 2 5 4 2 3" xfId="8048"/>
    <cellStyle name="常规 11 3 2 2 5 4 2 4" xfId="5604"/>
    <cellStyle name="常规 11 3 2 2 5 4 3" xfId="14363"/>
    <cellStyle name="常规 11 3 2 2 5 4 3 2" xfId="8069"/>
    <cellStyle name="常规 11 3 2 2 5 4 4" xfId="7625"/>
    <cellStyle name="常规 11 3 2 2 5 4 5" xfId="14365"/>
    <cellStyle name="常规 11 3 2 2 5 4 6" xfId="14367"/>
    <cellStyle name="常规 11 3 2 2 5 5" xfId="14369"/>
    <cellStyle name="常规 11 3 2 2 5 5 2" xfId="14372"/>
    <cellStyle name="常规 11 3 2 2 5 5 2 2" xfId="14374"/>
    <cellStyle name="常规 11 3 2 2 5 5 3" xfId="14375"/>
    <cellStyle name="常规 11 3 2 2 5 5 4" xfId="14376"/>
    <cellStyle name="常规 11 3 2 2 5 5 5" xfId="14379"/>
    <cellStyle name="常规 11 3 2 2 5 6" xfId="14383"/>
    <cellStyle name="常规 11 3 2 2 5 6 2" xfId="14385"/>
    <cellStyle name="常规 11 3 2 2 5 7" xfId="14389"/>
    <cellStyle name="常规 11 3 2 2 5 8" xfId="14392"/>
    <cellStyle name="常规 11 3 2 2 5 9" xfId="14395"/>
    <cellStyle name="常规 11 3 2 2 6" xfId="14397"/>
    <cellStyle name="常规 11 3 2 2 6 2" xfId="4823"/>
    <cellStyle name="常规 11 3 2 2 6 2 2" xfId="14399"/>
    <cellStyle name="常规 11 3 2 2 6 2 2 2" xfId="14400"/>
    <cellStyle name="常规 11 3 2 2 6 2 2 2 2" xfId="14403"/>
    <cellStyle name="常规 11 3 2 2 6 2 2 2 3" xfId="14404"/>
    <cellStyle name="常规 11 3 2 2 6 2 2 3" xfId="14406"/>
    <cellStyle name="常规 11 3 2 2 6 2 2 3 2" xfId="8909"/>
    <cellStyle name="常规 11 3 2 2 6 2 2 4" xfId="14408"/>
    <cellStyle name="常规 11 3 2 2 6 2 2 5" xfId="14410"/>
    <cellStyle name="常规 11 3 2 2 6 2 3" xfId="14412"/>
    <cellStyle name="常规 11 3 2 2 6 2 3 2" xfId="14413"/>
    <cellStyle name="常规 11 3 2 2 6 2 3 2 2" xfId="14414"/>
    <cellStyle name="常规 11 3 2 2 6 2 3 3" xfId="14416"/>
    <cellStyle name="常规 11 3 2 2 6 2 3 4" xfId="14417"/>
    <cellStyle name="常规 11 3 2 2 6 2 3 5" xfId="14418"/>
    <cellStyle name="常规 11 3 2 2 6 2 4" xfId="14419"/>
    <cellStyle name="常规 11 3 2 2 6 2 4 2" xfId="14420"/>
    <cellStyle name="常规 11 3 2 2 6 2 4 3" xfId="14421"/>
    <cellStyle name="常规 11 3 2 2 6 2 5" xfId="14422"/>
    <cellStyle name="常规 11 3 2 2 6 2 6" xfId="14423"/>
    <cellStyle name="常规 11 3 2 2 6 2 7" xfId="14424"/>
    <cellStyle name="常规 11 3 2 2 6 3" xfId="14425"/>
    <cellStyle name="常规 11 3 2 2 6 3 2" xfId="14429"/>
    <cellStyle name="常规 11 3 2 2 6 3 2 2" xfId="9277"/>
    <cellStyle name="常规 11 3 2 2 6 3 2 2 2" xfId="14430"/>
    <cellStyle name="常规 11 3 2 2 6 3 2 3" xfId="9281"/>
    <cellStyle name="常规 11 3 2 2 6 3 2 4" xfId="14432"/>
    <cellStyle name="常规 11 3 2 2 6 3 2 5" xfId="14434"/>
    <cellStyle name="常规 11 3 2 2 6 3 3" xfId="14437"/>
    <cellStyle name="常规 11 3 2 2 6 3 3 2" xfId="9311"/>
    <cellStyle name="常规 11 3 2 2 6 3 3 2 2" xfId="14438"/>
    <cellStyle name="常规 11 3 2 2 6 3 3 3" xfId="9314"/>
    <cellStyle name="常规 11 3 2 2 6 3 3 4" xfId="14440"/>
    <cellStyle name="常规 11 3 2 2 6 3 3 5" xfId="14442"/>
    <cellStyle name="常规 11 3 2 2 6 3 4" xfId="14444"/>
    <cellStyle name="常规 11 3 2 2 6 3 4 2" xfId="9336"/>
    <cellStyle name="常规 11 3 2 2 6 3 5" xfId="14445"/>
    <cellStyle name="常规 11 3 2 2 6 3 6" xfId="14446"/>
    <cellStyle name="常规 11 3 2 2 6 3 7" xfId="14447"/>
    <cellStyle name="常规 11 3 2 2 6 4" xfId="14449"/>
    <cellStyle name="常规 11 3 2 2 6 4 2" xfId="14451"/>
    <cellStyle name="常规 11 3 2 2 6 4 2 2" xfId="9585"/>
    <cellStyle name="常规 11 3 2 2 6 4 3" xfId="14453"/>
    <cellStyle name="常规 11 3 2 2 6 4 4" xfId="14455"/>
    <cellStyle name="常规 11 3 2 2 6 4 5" xfId="14457"/>
    <cellStyle name="常规 11 3 2 2 6 5" xfId="14459"/>
    <cellStyle name="常规 11 3 2 2 6 5 2" xfId="1452"/>
    <cellStyle name="常规 11 3 2 2 6 5 2 2" xfId="1455"/>
    <cellStyle name="常规 11 3 2 2 6 5 3" xfId="1478"/>
    <cellStyle name="常规 11 3 2 2 6 5 4" xfId="1499"/>
    <cellStyle name="常规 11 3 2 2 6 5 5" xfId="1533"/>
    <cellStyle name="常规 11 3 2 2 6 6" xfId="14464"/>
    <cellStyle name="常规 11 3 2 2 6 6 2" xfId="14467"/>
    <cellStyle name="常规 11 3 2 2 6 7" xfId="14471"/>
    <cellStyle name="常规 11 3 2 2 6 8" xfId="14475"/>
    <cellStyle name="常规 11 3 2 2 6 9" xfId="14478"/>
    <cellStyle name="常规 11 3 2 2 7" xfId="14479"/>
    <cellStyle name="常规 11 3 2 2 7 2" xfId="5614"/>
    <cellStyle name="常规 11 3 2 2 7 2 2" xfId="14481"/>
    <cellStyle name="常规 11 3 2 2 7 2 2 2" xfId="14482"/>
    <cellStyle name="常规 11 3 2 2 7 2 2 3" xfId="14484"/>
    <cellStyle name="常规 11 3 2 2 7 2 3" xfId="14486"/>
    <cellStyle name="常规 11 3 2 2 7 2 3 2" xfId="14487"/>
    <cellStyle name="常规 11 3 2 2 7 2 4" xfId="14488"/>
    <cellStyle name="常规 11 3 2 2 7 2 5" xfId="14489"/>
    <cellStyle name="常规 11 3 2 2 7 3" xfId="14490"/>
    <cellStyle name="常规 11 3 2 2 7 3 2" xfId="14492"/>
    <cellStyle name="常规 11 3 2 2 7 3 2 2" xfId="5852"/>
    <cellStyle name="常规 11 3 2 2 7 3 3" xfId="14494"/>
    <cellStyle name="常规 11 3 2 2 7 3 4" xfId="14496"/>
    <cellStyle name="常规 11 3 2 2 7 3 5" xfId="14497"/>
    <cellStyle name="常规 11 3 2 2 7 4" xfId="14499"/>
    <cellStyle name="常规 11 3 2 2 7 4 2" xfId="14502"/>
    <cellStyle name="常规 11 3 2 2 7 4 3" xfId="14505"/>
    <cellStyle name="常规 11 3 2 2 7 5" xfId="14506"/>
    <cellStyle name="常规 11 3 2 2 7 6" xfId="14509"/>
    <cellStyle name="常规 11 3 2 2 7 7" xfId="14512"/>
    <cellStyle name="常规 11 3 2 2 8" xfId="3828"/>
    <cellStyle name="常规 11 3 2 2 8 2" xfId="14514"/>
    <cellStyle name="常规 11 3 2 2 8 2 2" xfId="14515"/>
    <cellStyle name="常规 11 3 2 2 8 2 2 2" xfId="14518"/>
    <cellStyle name="常规 11 3 2 2 8 2 2 3" xfId="14521"/>
    <cellStyle name="常规 11 3 2 2 8 2 3" xfId="14523"/>
    <cellStyle name="常规 11 3 2 2 8 2 3 2" xfId="14525"/>
    <cellStyle name="常规 11 3 2 2 8 2 4" xfId="14526"/>
    <cellStyle name="常规 11 3 2 2 8 2 5" xfId="14527"/>
    <cellStyle name="常规 11 3 2 2 8 3" xfId="14528"/>
    <cellStyle name="常规 11 3 2 2 8 3 2" xfId="14530"/>
    <cellStyle name="常规 11 3 2 2 8 3 2 2" xfId="11753"/>
    <cellStyle name="常规 11 3 2 2 8 3 3" xfId="14532"/>
    <cellStyle name="常规 11 3 2 2 8 3 4" xfId="14534"/>
    <cellStyle name="常规 11 3 2 2 8 3 5" xfId="14535"/>
    <cellStyle name="常规 11 3 2 2 8 4" xfId="14537"/>
    <cellStyle name="常规 11 3 2 2 8 4 2" xfId="14540"/>
    <cellStyle name="常规 11 3 2 2 8 4 3" xfId="14543"/>
    <cellStyle name="常规 11 3 2 2 8 5" xfId="14544"/>
    <cellStyle name="常规 11 3 2 2 8 6" xfId="14546"/>
    <cellStyle name="常规 11 3 2 2 8 7" xfId="14547"/>
    <cellStyle name="常规 11 3 2 2 9" xfId="14549"/>
    <cellStyle name="常规 11 3 2 2 9 2" xfId="14550"/>
    <cellStyle name="常规 11 3 2 2 9 2 2" xfId="14551"/>
    <cellStyle name="常规 11 3 2 2 9 2 2 2" xfId="14553"/>
    <cellStyle name="常规 11 3 2 2 9 2 2 3" xfId="11530"/>
    <cellStyle name="常规 11 3 2 2 9 2 3" xfId="14554"/>
    <cellStyle name="常规 11 3 2 2 9 2 3 2" xfId="14555"/>
    <cellStyle name="常规 11 3 2 2 9 2 4" xfId="14556"/>
    <cellStyle name="常规 11 3 2 2 9 2 5" xfId="14557"/>
    <cellStyle name="常规 11 3 2 2 9 3" xfId="14558"/>
    <cellStyle name="常规 11 3 2 2 9 3 2" xfId="14560"/>
    <cellStyle name="常规 11 3 2 2 9 3 2 2" xfId="14561"/>
    <cellStyle name="常规 11 3 2 2 9 3 3" xfId="14562"/>
    <cellStyle name="常规 11 3 2 2 9 3 4" xfId="14563"/>
    <cellStyle name="常规 11 3 2 2 9 3 5" xfId="14564"/>
    <cellStyle name="常规 11 3 2 2 9 4" xfId="14565"/>
    <cellStyle name="常规 11 3 2 2 9 4 2" xfId="14567"/>
    <cellStyle name="常规 11 3 2 2 9 4 3" xfId="14569"/>
    <cellStyle name="常规 11 3 2 2 9 5" xfId="14570"/>
    <cellStyle name="常规 11 3 2 2 9 6" xfId="14571"/>
    <cellStyle name="常规 11 3 2 2 9 7" xfId="11784"/>
    <cellStyle name="常规 11 3 2 20" xfId="13133"/>
    <cellStyle name="常规 11 3 2 20 2" xfId="13135"/>
    <cellStyle name="常规 11 3 2 21" xfId="13146"/>
    <cellStyle name="常规 11 3 2 21 2" xfId="13149"/>
    <cellStyle name="常规 11 3 2 22" xfId="13158"/>
    <cellStyle name="常规 11 3 2 23" xfId="13167"/>
    <cellStyle name="常规 11 3 2 24" xfId="13177"/>
    <cellStyle name="常规 11 3 2 25" xfId="14573"/>
    <cellStyle name="常规 11 3 2 26" xfId="14575"/>
    <cellStyle name="常规 11 3 2 27" xfId="14576"/>
    <cellStyle name="常规 11 3 2 3" xfId="14577"/>
    <cellStyle name="常规 11 3 2 3 10" xfId="3692"/>
    <cellStyle name="常规 11 3 2 3 10 2" xfId="14579"/>
    <cellStyle name="常规 11 3 2 3 10 2 2" xfId="14580"/>
    <cellStyle name="常规 11 3 2 3 10 2 2 2" xfId="14581"/>
    <cellStyle name="常规 11 3 2 3 10 2 3" xfId="14582"/>
    <cellStyle name="常规 11 3 2 3 10 2 4" xfId="14583"/>
    <cellStyle name="常规 11 3 2 3 10 2 5" xfId="14584"/>
    <cellStyle name="常规 11 3 2 3 10 3" xfId="14585"/>
    <cellStyle name="常规 11 3 2 3 10 3 2" xfId="14586"/>
    <cellStyle name="常规 11 3 2 3 10 3 2 2" xfId="458"/>
    <cellStyle name="常规 11 3 2 3 10 3 3" xfId="14588"/>
    <cellStyle name="常规 11 3 2 3 10 3 4" xfId="14591"/>
    <cellStyle name="常规 11 3 2 3 10 3 5" xfId="14592"/>
    <cellStyle name="常规 11 3 2 3 10 4" xfId="14593"/>
    <cellStyle name="常规 11 3 2 3 10 4 2" xfId="14594"/>
    <cellStyle name="常规 11 3 2 3 10 5" xfId="8283"/>
    <cellStyle name="常规 11 3 2 3 10 6" xfId="8286"/>
    <cellStyle name="常规 11 3 2 3 10 7" xfId="8288"/>
    <cellStyle name="常规 11 3 2 3 11" xfId="14597"/>
    <cellStyle name="常规 11 3 2 3 11 2" xfId="14598"/>
    <cellStyle name="常规 11 3 2 3 11 2 2" xfId="14599"/>
    <cellStyle name="常规 11 3 2 3 11 2 3" xfId="14600"/>
    <cellStyle name="常规 11 3 2 3 11 3" xfId="14601"/>
    <cellStyle name="常规 11 3 2 3 11 3 2" xfId="14603"/>
    <cellStyle name="常规 11 3 2 3 11 4" xfId="14604"/>
    <cellStyle name="常规 11 3 2 3 11 5" xfId="8294"/>
    <cellStyle name="常规 11 3 2 3 12" xfId="14607"/>
    <cellStyle name="常规 11 3 2 3 12 2" xfId="14608"/>
    <cellStyle name="常规 11 3 2 3 12 2 2" xfId="14609"/>
    <cellStyle name="常规 11 3 2 3 12 2 3" xfId="14610"/>
    <cellStyle name="常规 11 3 2 3 12 3" xfId="14611"/>
    <cellStyle name="常规 11 3 2 3 12 3 2" xfId="14613"/>
    <cellStyle name="常规 11 3 2 3 12 4" xfId="14614"/>
    <cellStyle name="常规 11 3 2 3 12 5" xfId="14616"/>
    <cellStyle name="常规 11 3 2 3 13" xfId="11467"/>
    <cellStyle name="常规 11 3 2 3 13 2" xfId="11470"/>
    <cellStyle name="常规 11 3 2 3 13 2 2" xfId="14618"/>
    <cellStyle name="常规 11 3 2 3 13 2 3" xfId="14621"/>
    <cellStyle name="常规 11 3 2 3 13 3" xfId="11474"/>
    <cellStyle name="常规 11 3 2 3 13 3 2" xfId="7023"/>
    <cellStyle name="常规 11 3 2 3 13 4" xfId="14623"/>
    <cellStyle name="常规 11 3 2 3 13 5" xfId="14625"/>
    <cellStyle name="常规 11 3 2 3 14" xfId="11476"/>
    <cellStyle name="常规 11 3 2 3 14 2" xfId="11478"/>
    <cellStyle name="常规 11 3 2 3 14 2 2" xfId="14626"/>
    <cellStyle name="常规 11 3 2 3 14 3" xfId="14627"/>
    <cellStyle name="常规 11 3 2 3 14 3 2" xfId="14628"/>
    <cellStyle name="常规 11 3 2 3 14 4" xfId="14629"/>
    <cellStyle name="常规 11 3 2 3 14 5" xfId="14631"/>
    <cellStyle name="常规 11 3 2 3 15" xfId="11481"/>
    <cellStyle name="常规 11 3 2 3 15 2" xfId="14632"/>
    <cellStyle name="常规 11 3 2 3 15 2 2" xfId="14633"/>
    <cellStyle name="常规 11 3 2 3 15 3" xfId="14634"/>
    <cellStyle name="常规 11 3 2 3 15 3 2" xfId="14635"/>
    <cellStyle name="常规 11 3 2 3 15 4" xfId="14636"/>
    <cellStyle name="常规 11 3 2 3 16" xfId="11484"/>
    <cellStyle name="常规 11 3 2 3 16 2" xfId="14637"/>
    <cellStyle name="常规 11 3 2 3 16 3" xfId="14638"/>
    <cellStyle name="常规 11 3 2 3 16 4" xfId="14639"/>
    <cellStyle name="常规 11 3 2 3 17" xfId="14641"/>
    <cellStyle name="常规 11 3 2 3 17 2" xfId="14642"/>
    <cellStyle name="常规 11 3 2 3 17 3" xfId="14643"/>
    <cellStyle name="常规 11 3 2 3 18" xfId="14645"/>
    <cellStyle name="常规 11 3 2 3 18 2" xfId="14647"/>
    <cellStyle name="常规 11 3 2 3 19" xfId="14649"/>
    <cellStyle name="常规 11 3 2 3 19 2" xfId="14650"/>
    <cellStyle name="常规 11 3 2 3 2" xfId="14652"/>
    <cellStyle name="常规 11 3 2 3 2 10" xfId="14653"/>
    <cellStyle name="常规 11 3 2 3 2 10 2" xfId="14655"/>
    <cellStyle name="常规 11 3 2 3 2 10 2 2" xfId="14656"/>
    <cellStyle name="常规 11 3 2 3 2 10 3" xfId="14657"/>
    <cellStyle name="常规 11 3 2 3 2 10 3 2" xfId="14658"/>
    <cellStyle name="常规 11 3 2 3 2 10 4" xfId="14659"/>
    <cellStyle name="常规 11 3 2 3 2 10 5" xfId="11825"/>
    <cellStyle name="常规 11 3 2 3 2 11" xfId="14660"/>
    <cellStyle name="常规 11 3 2 3 2 11 2" xfId="14662"/>
    <cellStyle name="常规 11 3 2 3 2 11 2 2" xfId="14663"/>
    <cellStyle name="常规 11 3 2 3 2 11 3" xfId="14665"/>
    <cellStyle name="常规 11 3 2 3 2 11 3 2" xfId="14667"/>
    <cellStyle name="常规 11 3 2 3 2 11 4" xfId="14669"/>
    <cellStyle name="常规 11 3 2 3 2 12" xfId="14670"/>
    <cellStyle name="常规 11 3 2 3 2 12 2" xfId="14672"/>
    <cellStyle name="常规 11 3 2 3 2 12 3" xfId="14674"/>
    <cellStyle name="常规 11 3 2 3 2 12 4" xfId="14676"/>
    <cellStyle name="常规 11 3 2 3 2 13" xfId="14677"/>
    <cellStyle name="常规 11 3 2 3 2 13 2" xfId="14679"/>
    <cellStyle name="常规 11 3 2 3 2 13 3" xfId="14681"/>
    <cellStyle name="常规 11 3 2 3 2 13 4" xfId="14682"/>
    <cellStyle name="常规 11 3 2 3 2 14" xfId="14684"/>
    <cellStyle name="常规 11 3 2 3 2 14 2" xfId="14686"/>
    <cellStyle name="常规 11 3 2 3 2 15" xfId="14689"/>
    <cellStyle name="常规 11 3 2 3 2 16" xfId="14691"/>
    <cellStyle name="常规 11 3 2 3 2 17" xfId="14693"/>
    <cellStyle name="常规 11 3 2 3 2 18" xfId="14694"/>
    <cellStyle name="常规 11 3 2 3 2 19" xfId="14695"/>
    <cellStyle name="常规 11 3 2 3 2 2" xfId="14696"/>
    <cellStyle name="常规 11 3 2 3 2 2 10" xfId="14697"/>
    <cellStyle name="常规 11 3 2 3 2 2 2" xfId="14698"/>
    <cellStyle name="常规 11 3 2 3 2 2 2 2" xfId="14700"/>
    <cellStyle name="常规 11 3 2 3 2 2 2 2 2" xfId="8642"/>
    <cellStyle name="常规 11 3 2 3 2 2 2 2 2 2" xfId="14702"/>
    <cellStyle name="常规 11 3 2 3 2 2 2 2 2 2 2" xfId="14706"/>
    <cellStyle name="常规 11 3 2 3 2 2 2 2 2 3" xfId="14710"/>
    <cellStyle name="常规 11 3 2 3 2 2 2 2 2 4" xfId="14713"/>
    <cellStyle name="常规 11 3 2 3 2 2 2 2 2 5" xfId="14717"/>
    <cellStyle name="常规 11 3 2 3 2 2 2 2 3" xfId="8645"/>
    <cellStyle name="常规 11 3 2 3 2 2 2 2 3 2" xfId="14719"/>
    <cellStyle name="常规 11 3 2 3 2 2 2 2 3 3" xfId="14722"/>
    <cellStyle name="常规 11 3 2 3 2 2 2 2 4" xfId="969"/>
    <cellStyle name="常规 11 3 2 3 2 2 2 2 5" xfId="2404"/>
    <cellStyle name="常规 11 3 2 3 2 2 2 2 6" xfId="4984"/>
    <cellStyle name="常规 11 3 2 3 2 2 2 3" xfId="14725"/>
    <cellStyle name="常规 11 3 2 3 2 2 2 3 2" xfId="8666"/>
    <cellStyle name="常规 11 3 2 3 2 2 2 3 2 2" xfId="14728"/>
    <cellStyle name="常规 11 3 2 3 2 2 2 3 3" xfId="8669"/>
    <cellStyle name="常规 11 3 2 3 2 2 2 3 4" xfId="1031"/>
    <cellStyle name="常规 11 3 2 3 2 2 2 3 5" xfId="14729"/>
    <cellStyle name="常规 11 3 2 3 2 2 2 4" xfId="7427"/>
    <cellStyle name="常规 11 3 2 3 2 2 2 4 2" xfId="8687"/>
    <cellStyle name="常规 11 3 2 3 2 2 2 4 3" xfId="8690"/>
    <cellStyle name="常规 11 3 2 3 2 2 2 5" xfId="7429"/>
    <cellStyle name="常规 11 3 2 3 2 2 2 6" xfId="14733"/>
    <cellStyle name="常规 11 3 2 3 2 2 2 7" xfId="14736"/>
    <cellStyle name="常规 11 3 2 3 2 2 3" xfId="14737"/>
    <cellStyle name="常规 11 3 2 3 2 2 3 2" xfId="14738"/>
    <cellStyle name="常规 11 3 2 3 2 2 3 2 2" xfId="14740"/>
    <cellStyle name="常规 11 3 2 3 2 2 3 2 2 2" xfId="14743"/>
    <cellStyle name="常规 11 3 2 3 2 2 3 2 3" xfId="14745"/>
    <cellStyle name="常规 11 3 2 3 2 2 3 2 4" xfId="2477"/>
    <cellStyle name="常规 11 3 2 3 2 2 3 2 5" xfId="14746"/>
    <cellStyle name="常规 11 3 2 3 2 2 3 3" xfId="14748"/>
    <cellStyle name="常规 11 3 2 3 2 2 3 3 2" xfId="14750"/>
    <cellStyle name="常规 11 3 2 3 2 2 3 3 2 2" xfId="14753"/>
    <cellStyle name="常规 11 3 2 3 2 2 3 3 3" xfId="14755"/>
    <cellStyle name="常规 11 3 2 3 2 2 3 3 4" xfId="14758"/>
    <cellStyle name="常规 11 3 2 3 2 2 3 3 5" xfId="14760"/>
    <cellStyle name="常规 11 3 2 3 2 2 3 4" xfId="14762"/>
    <cellStyle name="常规 11 3 2 3 2 2 3 4 2" xfId="14764"/>
    <cellStyle name="常规 11 3 2 3 2 2 3 5" xfId="14765"/>
    <cellStyle name="常规 11 3 2 3 2 2 3 6" xfId="14768"/>
    <cellStyle name="常规 11 3 2 3 2 2 3 7" xfId="14770"/>
    <cellStyle name="常规 11 3 2 3 2 2 4" xfId="14771"/>
    <cellStyle name="常规 11 3 2 3 2 2 4 2" xfId="14772"/>
    <cellStyle name="常规 11 3 2 3 2 2 4 2 2" xfId="14774"/>
    <cellStyle name="常规 11 3 2 3 2 2 4 2 2 2" xfId="14778"/>
    <cellStyle name="常规 11 3 2 3 2 2 4 2 3" xfId="14779"/>
    <cellStyle name="常规 11 3 2 3 2 2 4 2 4" xfId="14780"/>
    <cellStyle name="常规 11 3 2 3 2 2 4 3" xfId="14781"/>
    <cellStyle name="常规 11 3 2 3 2 2 4 3 2" xfId="14783"/>
    <cellStyle name="常规 11 3 2 3 2 2 4 4" xfId="14785"/>
    <cellStyle name="常规 11 3 2 3 2 2 4 5" xfId="14786"/>
    <cellStyle name="常规 11 3 2 3 2 2 4 6" xfId="14788"/>
    <cellStyle name="常规 11 3 2 3 2 2 5" xfId="14789"/>
    <cellStyle name="常规 11 3 2 3 2 2 5 2" xfId="14790"/>
    <cellStyle name="常规 11 3 2 3 2 2 5 2 2" xfId="14791"/>
    <cellStyle name="常规 11 3 2 3 2 2 5 3" xfId="8832"/>
    <cellStyle name="常规 11 3 2 3 2 2 5 4" xfId="8947"/>
    <cellStyle name="常规 11 3 2 3 2 2 5 5" xfId="8991"/>
    <cellStyle name="常规 11 3 2 3 2 2 6" xfId="14793"/>
    <cellStyle name="常规 11 3 2 3 2 2 6 2" xfId="14794"/>
    <cellStyle name="常规 11 3 2 3 2 2 6 3" xfId="9111"/>
    <cellStyle name="常规 11 3 2 3 2 2 6 4" xfId="9143"/>
    <cellStyle name="常规 11 3 2 3 2 2 6 5" xfId="9164"/>
    <cellStyle name="常规 11 3 2 3 2 2 7" xfId="14797"/>
    <cellStyle name="常规 11 3 2 3 2 2 8" xfId="14798"/>
    <cellStyle name="常规 11 3 2 3 2 2 9" xfId="14799"/>
    <cellStyle name="常规 11 3 2 3 2 20" xfId="14688"/>
    <cellStyle name="常规 11 3 2 3 2 3" xfId="14800"/>
    <cellStyle name="常规 11 3 2 3 2 3 2" xfId="14801"/>
    <cellStyle name="常规 11 3 2 3 2 3 2 2" xfId="14803"/>
    <cellStyle name="常规 11 3 2 3 2 3 2 2 2" xfId="11975"/>
    <cellStyle name="常规 11 3 2 3 2 3 2 2 2 2" xfId="14806"/>
    <cellStyle name="常规 11 3 2 3 2 3 2 2 3" xfId="43"/>
    <cellStyle name="常规 11 3 2 3 2 3 2 2 4" xfId="2808"/>
    <cellStyle name="常规 11 3 2 3 2 3 2 2 5" xfId="4337"/>
    <cellStyle name="常规 11 3 2 3 2 3 2 3" xfId="14810"/>
    <cellStyle name="常规 11 3 2 3 2 3 2 3 2" xfId="12000"/>
    <cellStyle name="常规 11 3 2 3 2 3 2 3 3" xfId="12003"/>
    <cellStyle name="常规 11 3 2 3 2 3 2 4" xfId="7474"/>
    <cellStyle name="常规 11 3 2 3 2 3 2 5" xfId="14813"/>
    <cellStyle name="常规 11 3 2 3 2 3 2 6" xfId="14818"/>
    <cellStyle name="常规 11 3 2 3 2 3 3" xfId="14819"/>
    <cellStyle name="常规 11 3 2 3 2 3 3 2" xfId="14821"/>
    <cellStyle name="常规 11 3 2 3 2 3 3 2 2" xfId="12413"/>
    <cellStyle name="常规 11 3 2 3 2 3 3 3" xfId="14823"/>
    <cellStyle name="常规 11 3 2 3 2 3 3 4" xfId="14825"/>
    <cellStyle name="常规 11 3 2 3 2 3 3 5" xfId="14827"/>
    <cellStyle name="常规 11 3 2 3 2 3 4" xfId="14829"/>
    <cellStyle name="常规 11 3 2 3 2 3 4 2" xfId="14832"/>
    <cellStyle name="常规 11 3 2 3 2 3 4 3" xfId="14835"/>
    <cellStyle name="常规 11 3 2 3 2 3 5" xfId="14837"/>
    <cellStyle name="常规 11 3 2 3 2 3 6" xfId="14840"/>
    <cellStyle name="常规 11 3 2 3 2 3 7" xfId="14842"/>
    <cellStyle name="常规 11 3 2 3 2 4" xfId="14843"/>
    <cellStyle name="常规 11 3 2 3 2 4 2" xfId="14844"/>
    <cellStyle name="常规 11 3 2 3 2 4 2 2" xfId="14846"/>
    <cellStyle name="常规 11 3 2 3 2 4 2 2 2" xfId="14849"/>
    <cellStyle name="常规 11 3 2 3 2 4 2 2 3" xfId="14852"/>
    <cellStyle name="常规 11 3 2 3 2 4 2 3" xfId="14854"/>
    <cellStyle name="常规 11 3 2 3 2 4 2 3 2" xfId="14856"/>
    <cellStyle name="常规 11 3 2 3 2 4 2 4" xfId="3011"/>
    <cellStyle name="常规 11 3 2 3 2 4 2 5" xfId="3019"/>
    <cellStyle name="常规 11 3 2 3 2 4 3" xfId="14857"/>
    <cellStyle name="常规 11 3 2 3 2 4 3 2" xfId="14859"/>
    <cellStyle name="常规 11 3 2 3 2 4 3 2 2" xfId="14861"/>
    <cellStyle name="常规 11 3 2 3 2 4 3 3" xfId="14863"/>
    <cellStyle name="常规 11 3 2 3 2 4 3 4" xfId="3045"/>
    <cellStyle name="常规 11 3 2 3 2 4 3 5" xfId="14864"/>
    <cellStyle name="常规 11 3 2 3 2 4 4" xfId="7642"/>
    <cellStyle name="常规 11 3 2 3 2 4 4 2" xfId="14865"/>
    <cellStyle name="常规 11 3 2 3 2 4 4 3" xfId="14866"/>
    <cellStyle name="常规 11 3 2 3 2 4 5" xfId="7644"/>
    <cellStyle name="常规 11 3 2 3 2 4 6" xfId="14867"/>
    <cellStyle name="常规 11 3 2 3 2 4 7" xfId="14868"/>
    <cellStyle name="常规 11 3 2 3 2 5" xfId="14869"/>
    <cellStyle name="常规 11 3 2 3 2 5 2" xfId="14870"/>
    <cellStyle name="常规 11 3 2 3 2 5 2 2" xfId="14872"/>
    <cellStyle name="常规 11 3 2 3 2 5 2 2 2" xfId="3365"/>
    <cellStyle name="常规 11 3 2 3 2 5 2 2 3" xfId="3368"/>
    <cellStyle name="常规 11 3 2 3 2 5 2 3" xfId="14874"/>
    <cellStyle name="常规 11 3 2 3 2 5 2 3 2" xfId="14875"/>
    <cellStyle name="常规 11 3 2 3 2 5 2 4" xfId="3841"/>
    <cellStyle name="常规 11 3 2 3 2 5 2 5" xfId="14878"/>
    <cellStyle name="常规 11 3 2 3 2 5 3" xfId="14879"/>
    <cellStyle name="常规 11 3 2 3 2 5 3 2" xfId="14880"/>
    <cellStyle name="常规 11 3 2 3 2 5 3 2 2" xfId="14881"/>
    <cellStyle name="常规 11 3 2 3 2 5 3 3" xfId="14882"/>
    <cellStyle name="常规 11 3 2 3 2 5 3 4" xfId="14883"/>
    <cellStyle name="常规 11 3 2 3 2 5 3 5" xfId="14886"/>
    <cellStyle name="常规 11 3 2 3 2 5 4" xfId="7648"/>
    <cellStyle name="常规 11 3 2 3 2 5 4 2" xfId="14887"/>
    <cellStyle name="常规 11 3 2 3 2 5 4 3" xfId="14888"/>
    <cellStyle name="常规 11 3 2 3 2 5 5" xfId="14890"/>
    <cellStyle name="常规 11 3 2 3 2 5 6" xfId="14893"/>
    <cellStyle name="常规 11 3 2 3 2 5 7" xfId="14895"/>
    <cellStyle name="常规 11 3 2 3 2 6" xfId="14897"/>
    <cellStyle name="常规 11 3 2 3 2 6 2" xfId="14899"/>
    <cellStyle name="常规 11 3 2 3 2 6 2 2" xfId="14901"/>
    <cellStyle name="常规 11 3 2 3 2 6 2 2 2" xfId="14903"/>
    <cellStyle name="常规 11 3 2 3 2 6 2 3" xfId="14905"/>
    <cellStyle name="常规 11 3 2 3 2 6 2 4" xfId="14906"/>
    <cellStyle name="常规 11 3 2 3 2 6 2 5" xfId="14908"/>
    <cellStyle name="常规 11 3 2 3 2 6 3" xfId="14910"/>
    <cellStyle name="常规 11 3 2 3 2 6 3 2" xfId="14912"/>
    <cellStyle name="常规 11 3 2 3 2 6 3 2 2" xfId="14914"/>
    <cellStyle name="常规 11 3 2 3 2 6 3 3" xfId="14915"/>
    <cellStyle name="常规 11 3 2 3 2 6 3 4" xfId="14916"/>
    <cellStyle name="常规 11 3 2 3 2 6 3 5" xfId="14917"/>
    <cellStyle name="常规 11 3 2 3 2 6 4" xfId="14919"/>
    <cellStyle name="常规 11 3 2 3 2 6 4 2" xfId="14920"/>
    <cellStyle name="常规 11 3 2 3 2 6 5" xfId="14923"/>
    <cellStyle name="常规 11 3 2 3 2 6 6" xfId="14926"/>
    <cellStyle name="常规 11 3 2 3 2 6 7" xfId="14927"/>
    <cellStyle name="常规 11 3 2 3 2 7" xfId="14929"/>
    <cellStyle name="常规 11 3 2 3 2 7 2" xfId="14931"/>
    <cellStyle name="常规 11 3 2 3 2 7 2 2" xfId="14709"/>
    <cellStyle name="常规 11 3 2 3 2 7 2 2 2" xfId="14935"/>
    <cellStyle name="常规 11 3 2 3 2 7 2 3" xfId="14712"/>
    <cellStyle name="常规 11 3 2 3 2 7 2 4" xfId="14716"/>
    <cellStyle name="常规 11 3 2 3 2 7 2 5" xfId="14939"/>
    <cellStyle name="常规 11 3 2 3 2 7 3" xfId="14941"/>
    <cellStyle name="常规 11 3 2 3 2 7 3 2" xfId="14721"/>
    <cellStyle name="常规 11 3 2 3 2 7 3 2 2" xfId="14943"/>
    <cellStyle name="常规 11 3 2 3 2 7 3 3" xfId="14945"/>
    <cellStyle name="常规 11 3 2 3 2 7 3 4" xfId="14948"/>
    <cellStyle name="常规 11 3 2 3 2 7 3 5" xfId="14950"/>
    <cellStyle name="常规 11 3 2 3 2 7 4" xfId="14952"/>
    <cellStyle name="常规 11 3 2 3 2 7 4 2" xfId="14954"/>
    <cellStyle name="常规 11 3 2 3 2 7 5" xfId="14956"/>
    <cellStyle name="常规 11 3 2 3 2 7 6" xfId="14957"/>
    <cellStyle name="常规 11 3 2 3 2 7 7" xfId="14958"/>
    <cellStyle name="常规 11 3 2 3 2 8" xfId="14960"/>
    <cellStyle name="常规 11 3 2 3 2 8 2" xfId="14962"/>
    <cellStyle name="常规 11 3 2 3 2 8 2 2" xfId="14965"/>
    <cellStyle name="常规 11 3 2 3 2 8 2 3" xfId="14967"/>
    <cellStyle name="常规 11 3 2 3 2 8 3" xfId="14969"/>
    <cellStyle name="常规 11 3 2 3 2 8 3 2" xfId="14971"/>
    <cellStyle name="常规 11 3 2 3 2 8 4" xfId="14973"/>
    <cellStyle name="常规 11 3 2 3 2 8 5" xfId="14975"/>
    <cellStyle name="常规 11 3 2 3 2 9" xfId="14977"/>
    <cellStyle name="常规 11 3 2 3 2 9 2" xfId="14978"/>
    <cellStyle name="常规 11 3 2 3 2 9 2 2" xfId="14980"/>
    <cellStyle name="常规 11 3 2 3 2 9 2 3" xfId="14982"/>
    <cellStyle name="常规 11 3 2 3 2 9 3" xfId="11560"/>
    <cellStyle name="常规 11 3 2 3 2 9 3 2" xfId="11563"/>
    <cellStyle name="常规 11 3 2 3 2 9 4" xfId="11599"/>
    <cellStyle name="常规 11 3 2 3 2 9 5" xfId="11632"/>
    <cellStyle name="常规 11 3 2 3 20" xfId="11480"/>
    <cellStyle name="常规 11 3 2 3 21" xfId="11483"/>
    <cellStyle name="常规 11 3 2 3 22" xfId="14640"/>
    <cellStyle name="常规 11 3 2 3 23" xfId="14644"/>
    <cellStyle name="常规 11 3 2 3 24" xfId="14648"/>
    <cellStyle name="常规 11 3 2 3 25" xfId="14983"/>
    <cellStyle name="常规 11 3 2 3 3" xfId="14984"/>
    <cellStyle name="常规 11 3 2 3 3 10" xfId="14985"/>
    <cellStyle name="常规 11 3 2 3 3 11" xfId="14986"/>
    <cellStyle name="常规 11 3 2 3 3 2" xfId="14987"/>
    <cellStyle name="常规 11 3 2 3 3 2 2" xfId="13762"/>
    <cellStyle name="常规 11 3 2 3 3 2 2 2" xfId="13764"/>
    <cellStyle name="常规 11 3 2 3 3 2 2 2 2" xfId="13766"/>
    <cellStyle name="常规 11 3 2 3 3 2 2 2 2 2" xfId="827"/>
    <cellStyle name="常规 11 3 2 3 3 2 2 2 3" xfId="13768"/>
    <cellStyle name="常规 11 3 2 3 3 2 2 2 4" xfId="13772"/>
    <cellStyle name="常规 11 3 2 3 3 2 2 2 5" xfId="13774"/>
    <cellStyle name="常规 11 3 2 3 3 2 2 3" xfId="13776"/>
    <cellStyle name="常规 11 3 2 3 3 2 2 3 2" xfId="13778"/>
    <cellStyle name="常规 11 3 2 3 3 2 2 3 2 2" xfId="896"/>
    <cellStyle name="常规 11 3 2 3 3 2 2 3 3" xfId="13780"/>
    <cellStyle name="常规 11 3 2 3 3 2 2 3 4" xfId="13782"/>
    <cellStyle name="常规 11 3 2 3 3 2 2 3 5" xfId="13784"/>
    <cellStyle name="常规 11 3 2 3 3 2 2 4" xfId="7554"/>
    <cellStyle name="常规 11 3 2 3 3 2 2 4 2" xfId="13786"/>
    <cellStyle name="常规 11 3 2 3 3 2 2 5" xfId="7557"/>
    <cellStyle name="常规 11 3 2 3 3 2 2 6" xfId="13790"/>
    <cellStyle name="常规 11 3 2 3 3 2 2 7" xfId="10313"/>
    <cellStyle name="常规 11 3 2 3 3 2 3" xfId="13792"/>
    <cellStyle name="常规 11 3 2 3 3 2 3 2" xfId="13795"/>
    <cellStyle name="常规 11 3 2 3 3 2 3 2 2" xfId="13797"/>
    <cellStyle name="常规 11 3 2 3 3 2 3 2 2 2" xfId="3209"/>
    <cellStyle name="常规 11 3 2 3 3 2 3 2 3" xfId="13799"/>
    <cellStyle name="常规 11 3 2 3 3 2 3 2 4" xfId="13803"/>
    <cellStyle name="常规 11 3 2 3 3 2 3 3" xfId="13806"/>
    <cellStyle name="常规 11 3 2 3 3 2 3 3 2" xfId="13808"/>
    <cellStyle name="常规 11 3 2 3 3 2 3 4" xfId="13818"/>
    <cellStyle name="常规 11 3 2 3 3 2 3 5" xfId="13821"/>
    <cellStyle name="常规 11 3 2 3 3 2 3 6" xfId="13824"/>
    <cellStyle name="常规 11 3 2 3 3 2 4" xfId="13827"/>
    <cellStyle name="常规 11 3 2 3 3 2 4 2" xfId="13830"/>
    <cellStyle name="常规 11 3 2 3 3 2 4 2 2" xfId="13832"/>
    <cellStyle name="常规 11 3 2 3 3 2 4 3" xfId="13841"/>
    <cellStyle name="常规 11 3 2 3 3 2 4 4" xfId="13851"/>
    <cellStyle name="常规 11 3 2 3 3 2 4 5" xfId="13854"/>
    <cellStyle name="常规 11 3 2 3 3 2 5" xfId="13858"/>
    <cellStyle name="常规 11 3 2 3 3 2 5 2" xfId="13860"/>
    <cellStyle name="常规 11 3 2 3 3 2 6" xfId="14989"/>
    <cellStyle name="常规 11 3 2 3 3 2 7" xfId="14991"/>
    <cellStyle name="常规 11 3 2 3 3 2 8" xfId="14993"/>
    <cellStyle name="常规 11 3 2 3 3 3" xfId="14994"/>
    <cellStyle name="常规 11 3 2 3 3 3 2" xfId="14089"/>
    <cellStyle name="常规 11 3 2 3 3 3 2 2" xfId="14093"/>
    <cellStyle name="常规 11 3 2 3 3 3 2 2 2" xfId="14096"/>
    <cellStyle name="常规 11 3 2 3 3 3 2 2 3" xfId="14099"/>
    <cellStyle name="常规 11 3 2 3 3 3 2 3" xfId="14107"/>
    <cellStyle name="常规 11 3 2 3 3 3 2 3 2" xfId="14109"/>
    <cellStyle name="常规 11 3 2 3 3 3 2 4" xfId="7603"/>
    <cellStyle name="常规 11 3 2 3 3 3 2 5" xfId="14121"/>
    <cellStyle name="常规 11 3 2 3 3 3 3" xfId="14127"/>
    <cellStyle name="常规 11 3 2 3 3 3 3 2" xfId="14132"/>
    <cellStyle name="常规 11 3 2 3 3 3 3 2 2" xfId="14134"/>
    <cellStyle name="常规 11 3 2 3 3 3 3 3" xfId="14143"/>
    <cellStyle name="常规 11 3 2 3 3 3 3 4" xfId="14156"/>
    <cellStyle name="常规 11 3 2 3 3 3 3 5" xfId="14159"/>
    <cellStyle name="常规 11 3 2 3 3 3 4" xfId="14164"/>
    <cellStyle name="常规 11 3 2 3 3 3 4 2" xfId="14167"/>
    <cellStyle name="常规 11 3 2 3 3 3 4 3" xfId="14172"/>
    <cellStyle name="常规 11 3 2 3 3 3 5" xfId="14178"/>
    <cellStyle name="常规 11 3 2 3 3 3 6" xfId="14996"/>
    <cellStyle name="常规 11 3 2 3 3 3 7" xfId="14997"/>
    <cellStyle name="常规 11 3 2 3 3 4" xfId="14998"/>
    <cellStyle name="常规 11 3 2 3 3 4 2" xfId="14285"/>
    <cellStyle name="常规 11 3 2 3 3 4 2 2" xfId="14288"/>
    <cellStyle name="常规 11 3 2 3 3 4 2 2 2" xfId="6757"/>
    <cellStyle name="常规 11 3 2 3 3 4 2 3" xfId="14290"/>
    <cellStyle name="常规 11 3 2 3 3 4 2 4" xfId="5823"/>
    <cellStyle name="常规 11 3 2 3 3 4 2 5" xfId="14293"/>
    <cellStyle name="常规 11 3 2 3 3 4 3" xfId="14296"/>
    <cellStyle name="常规 11 3 2 3 3 4 3 2" xfId="14298"/>
    <cellStyle name="常规 11 3 2 3 3 4 3 2 2" xfId="14999"/>
    <cellStyle name="常规 11 3 2 3 3 4 3 3" xfId="14300"/>
    <cellStyle name="常规 11 3 2 3 3 4 3 4" xfId="14302"/>
    <cellStyle name="常规 11 3 2 3 3 4 3 5" xfId="14304"/>
    <cellStyle name="常规 11 3 2 3 3 4 4" xfId="7655"/>
    <cellStyle name="常规 11 3 2 3 3 4 4 2" xfId="15000"/>
    <cellStyle name="常规 11 3 2 3 3 4 5" xfId="14307"/>
    <cellStyle name="常规 11 3 2 3 3 4 6" xfId="15001"/>
    <cellStyle name="常规 11 3 2 3 3 4 7" xfId="15002"/>
    <cellStyle name="常规 11 3 2 3 3 5" xfId="15004"/>
    <cellStyle name="常规 11 3 2 3 3 5 2" xfId="14382"/>
    <cellStyle name="常规 11 3 2 3 3 5 2 2" xfId="14384"/>
    <cellStyle name="常规 11 3 2 3 3 5 2 2 2" xfId="15005"/>
    <cellStyle name="常规 11 3 2 3 3 5 2 3" xfId="15006"/>
    <cellStyle name="常规 11 3 2 3 3 5 2 4" xfId="4400"/>
    <cellStyle name="常规 11 3 2 3 3 5 3" xfId="14388"/>
    <cellStyle name="常规 11 3 2 3 3 5 3 2" xfId="15007"/>
    <cellStyle name="常规 11 3 2 3 3 5 4" xfId="14391"/>
    <cellStyle name="常规 11 3 2 3 3 5 5" xfId="14394"/>
    <cellStyle name="常规 11 3 2 3 3 5 6" xfId="15008"/>
    <cellStyle name="常规 11 3 2 3 3 6" xfId="15011"/>
    <cellStyle name="常规 11 3 2 3 3 6 2" xfId="14463"/>
    <cellStyle name="常规 11 3 2 3 3 6 2 2" xfId="14466"/>
    <cellStyle name="常规 11 3 2 3 3 6 3" xfId="14470"/>
    <cellStyle name="常规 11 3 2 3 3 6 4" xfId="14474"/>
    <cellStyle name="常规 11 3 2 3 3 6 5" xfId="14477"/>
    <cellStyle name="常规 11 3 2 3 3 7" xfId="15014"/>
    <cellStyle name="常规 11 3 2 3 3 7 2" xfId="14508"/>
    <cellStyle name="常规 11 3 2 3 3 7 3" xfId="14511"/>
    <cellStyle name="常规 11 3 2 3 3 7 4" xfId="15016"/>
    <cellStyle name="常规 11 3 2 3 3 7 5" xfId="15018"/>
    <cellStyle name="常规 11 3 2 3 3 8" xfId="15021"/>
    <cellStyle name="常规 11 3 2 3 3 9" xfId="15023"/>
    <cellStyle name="常规 11 3 2 3 4" xfId="15024"/>
    <cellStyle name="常规 11 3 2 3 4 2" xfId="15025"/>
    <cellStyle name="常规 11 3 2 3 4 2 2" xfId="14896"/>
    <cellStyle name="常规 11 3 2 3 4 2 2 2" xfId="14898"/>
    <cellStyle name="常规 11 3 2 3 4 2 2 2 2" xfId="14900"/>
    <cellStyle name="常规 11 3 2 3 4 2 2 2 3" xfId="14904"/>
    <cellStyle name="常规 11 3 2 3 4 2 2 3" xfId="14909"/>
    <cellStyle name="常规 11 3 2 3 4 2 2 3 2" xfId="14911"/>
    <cellStyle name="常规 11 3 2 3 4 2 2 4" xfId="14918"/>
    <cellStyle name="常规 11 3 2 3 4 2 2 5" xfId="14922"/>
    <cellStyle name="常规 11 3 2 3 4 2 3" xfId="14928"/>
    <cellStyle name="常规 11 3 2 3 4 2 3 2" xfId="14930"/>
    <cellStyle name="常规 11 3 2 3 4 2 3 2 2" xfId="14708"/>
    <cellStyle name="常规 11 3 2 3 4 2 3 3" xfId="14940"/>
    <cellStyle name="常规 11 3 2 3 4 2 3 4" xfId="14951"/>
    <cellStyle name="常规 11 3 2 3 4 2 3 5" xfId="14955"/>
    <cellStyle name="常规 11 3 2 3 4 2 4" xfId="14959"/>
    <cellStyle name="常规 11 3 2 3 4 2 4 2" xfId="14961"/>
    <cellStyle name="常规 11 3 2 3 4 2 4 3" xfId="14968"/>
    <cellStyle name="常规 11 3 2 3 4 2 5" xfId="14976"/>
    <cellStyle name="常规 11 3 2 3 4 2 6" xfId="15026"/>
    <cellStyle name="常规 11 3 2 3 4 2 7" xfId="15027"/>
    <cellStyle name="常规 11 3 2 3 4 3" xfId="15028"/>
    <cellStyle name="常规 11 3 2 3 4 3 2" xfId="15010"/>
    <cellStyle name="常规 11 3 2 3 4 3 2 2" xfId="14462"/>
    <cellStyle name="常规 11 3 2 3 4 3 2 2 2" xfId="14465"/>
    <cellStyle name="常规 11 3 2 3 4 3 2 3" xfId="14469"/>
    <cellStyle name="常规 11 3 2 3 4 3 2 4" xfId="14473"/>
    <cellStyle name="常规 11 3 2 3 4 3 2 5" xfId="14476"/>
    <cellStyle name="常规 11 3 2 3 4 3 3" xfId="15013"/>
    <cellStyle name="常规 11 3 2 3 4 3 3 2" xfId="14507"/>
    <cellStyle name="常规 11 3 2 3 4 3 3 2 2" xfId="15030"/>
    <cellStyle name="常规 11 3 2 3 4 3 3 3" xfId="14510"/>
    <cellStyle name="常规 11 3 2 3 4 3 3 4" xfId="15015"/>
    <cellStyle name="常规 11 3 2 3 4 3 3 5" xfId="15017"/>
    <cellStyle name="常规 11 3 2 3 4 3 4" xfId="15020"/>
    <cellStyle name="常规 11 3 2 3 4 3 4 2" xfId="14545"/>
    <cellStyle name="常规 11 3 2 3 4 3 5" xfId="15022"/>
    <cellStyle name="常规 11 3 2 3 4 3 6" xfId="15031"/>
    <cellStyle name="常规 11 3 2 3 4 3 7" xfId="15032"/>
    <cellStyle name="常规 11 3 2 3 4 4" xfId="15033"/>
    <cellStyle name="常规 11 3 2 3 4 4 2" xfId="15036"/>
    <cellStyle name="常规 11 3 2 3 4 4 2 2" xfId="15039"/>
    <cellStyle name="常规 11 3 2 3 4 4 2 2 2" xfId="15040"/>
    <cellStyle name="常规 11 3 2 3 4 4 2 3" xfId="15042"/>
    <cellStyle name="常规 11 3 2 3 4 4 2 4" xfId="5836"/>
    <cellStyle name="常规 11 3 2 3 4 4 3" xfId="15045"/>
    <cellStyle name="常规 11 3 2 3 4 4 3 2" xfId="15047"/>
    <cellStyle name="常规 11 3 2 3 4 4 4" xfId="15050"/>
    <cellStyle name="常规 11 3 2 3 4 4 5" xfId="15052"/>
    <cellStyle name="常规 11 3 2 3 4 4 6" xfId="15053"/>
    <cellStyle name="常规 11 3 2 3 4 5" xfId="15055"/>
    <cellStyle name="常规 11 3 2 3 4 5 2" xfId="15059"/>
    <cellStyle name="常规 11 3 2 3 4 5 2 2" xfId="15062"/>
    <cellStyle name="常规 11 3 2 3 4 5 3" xfId="15064"/>
    <cellStyle name="常规 11 3 2 3 4 5 4" xfId="15066"/>
    <cellStyle name="常规 11 3 2 3 4 5 5" xfId="15069"/>
    <cellStyle name="常规 11 3 2 3 4 6" xfId="15035"/>
    <cellStyle name="常规 11 3 2 3 4 6 2" xfId="15038"/>
    <cellStyle name="常规 11 3 2 3 4 7" xfId="15044"/>
    <cellStyle name="常规 11 3 2 3 4 8" xfId="15049"/>
    <cellStyle name="常规 11 3 2 3 4 9" xfId="15051"/>
    <cellStyle name="常规 11 3 2 3 5" xfId="1024"/>
    <cellStyle name="常规 11 3 2 3 5 2" xfId="15070"/>
    <cellStyle name="常规 11 3 2 3 5 2 2" xfId="15072"/>
    <cellStyle name="常规 11 3 2 3 5 2 2 2" xfId="15074"/>
    <cellStyle name="常规 11 3 2 3 5 2 2 2 2" xfId="15075"/>
    <cellStyle name="常规 11 3 2 3 5 2 2 2 3" xfId="15076"/>
    <cellStyle name="常规 11 3 2 3 5 2 2 3" xfId="15078"/>
    <cellStyle name="常规 11 3 2 3 5 2 2 3 2" xfId="15079"/>
    <cellStyle name="常规 11 3 2 3 5 2 2 4" xfId="15081"/>
    <cellStyle name="常规 11 3 2 3 5 2 2 5" xfId="15083"/>
    <cellStyle name="常规 11 3 2 3 5 2 3" xfId="15085"/>
    <cellStyle name="常规 11 3 2 3 5 2 3 2" xfId="15086"/>
    <cellStyle name="常规 11 3 2 3 5 2 3 2 2" xfId="15088"/>
    <cellStyle name="常规 11 3 2 3 5 2 3 3" xfId="15089"/>
    <cellStyle name="常规 11 3 2 3 5 2 3 4" xfId="15090"/>
    <cellStyle name="常规 11 3 2 3 5 2 3 5" xfId="15091"/>
    <cellStyle name="常规 11 3 2 3 5 2 4" xfId="15093"/>
    <cellStyle name="常规 11 3 2 3 5 2 4 2" xfId="15094"/>
    <cellStyle name="常规 11 3 2 3 5 2 4 3" xfId="13230"/>
    <cellStyle name="常规 11 3 2 3 5 2 5" xfId="15096"/>
    <cellStyle name="常规 11 3 2 3 5 2 6" xfId="15097"/>
    <cellStyle name="常规 11 3 2 3 5 2 7" xfId="15098"/>
    <cellStyle name="常规 11 3 2 3 5 3" xfId="15099"/>
    <cellStyle name="常规 11 3 2 3 5 3 2" xfId="15102"/>
    <cellStyle name="常规 11 3 2 3 5 3 2 2" xfId="15104"/>
    <cellStyle name="常规 11 3 2 3 5 3 2 2 2" xfId="15105"/>
    <cellStyle name="常规 11 3 2 3 5 3 2 3" xfId="15107"/>
    <cellStyle name="常规 11 3 2 3 5 3 2 4" xfId="15108"/>
    <cellStyle name="常规 11 3 2 3 5 3 2 5" xfId="15109"/>
    <cellStyle name="常规 11 3 2 3 5 3 3" xfId="15112"/>
    <cellStyle name="常规 11 3 2 3 5 3 3 2" xfId="15114"/>
    <cellStyle name="常规 11 3 2 3 5 3 3 2 2" xfId="15116"/>
    <cellStyle name="常规 11 3 2 3 5 3 3 3" xfId="15119"/>
    <cellStyle name="常规 11 3 2 3 5 3 3 4" xfId="15121"/>
    <cellStyle name="常规 11 3 2 3 5 3 3 5" xfId="15123"/>
    <cellStyle name="常规 11 3 2 3 5 3 4" xfId="15125"/>
    <cellStyle name="常规 11 3 2 3 5 3 4 2" xfId="15127"/>
    <cellStyle name="常规 11 3 2 3 5 3 5" xfId="15128"/>
    <cellStyle name="常规 11 3 2 3 5 3 6" xfId="15129"/>
    <cellStyle name="常规 11 3 2 3 5 3 7" xfId="15130"/>
    <cellStyle name="常规 11 3 2 3 5 4" xfId="15131"/>
    <cellStyle name="常规 11 3 2 3 5 4 2" xfId="15134"/>
    <cellStyle name="常规 11 3 2 3 5 4 2 2" xfId="15136"/>
    <cellStyle name="常规 11 3 2 3 5 4 3" xfId="15139"/>
    <cellStyle name="常规 11 3 2 3 5 4 4" xfId="15141"/>
    <cellStyle name="常规 11 3 2 3 5 4 5" xfId="15143"/>
    <cellStyle name="常规 11 3 2 3 5 5" xfId="15145"/>
    <cellStyle name="常规 11 3 2 3 5 5 2" xfId="15147"/>
    <cellStyle name="常规 11 3 2 3 5 5 2 2" xfId="15148"/>
    <cellStyle name="常规 11 3 2 3 5 5 3" xfId="15150"/>
    <cellStyle name="常规 11 3 2 3 5 5 4" xfId="15151"/>
    <cellStyle name="常规 11 3 2 3 5 5 5" xfId="15154"/>
    <cellStyle name="常规 11 3 2 3 5 6" xfId="15058"/>
    <cellStyle name="常规 11 3 2 3 5 6 2" xfId="15061"/>
    <cellStyle name="常规 11 3 2 3 5 7" xfId="15063"/>
    <cellStyle name="常规 11 3 2 3 5 8" xfId="15065"/>
    <cellStyle name="常规 11 3 2 3 5 9" xfId="15068"/>
    <cellStyle name="常规 11 3 2 3 6" xfId="15155"/>
    <cellStyle name="常规 11 3 2 3 6 2" xfId="5642"/>
    <cellStyle name="常规 11 3 2 3 6 2 2" xfId="15157"/>
    <cellStyle name="常规 11 3 2 3 6 2 2 2" xfId="15158"/>
    <cellStyle name="常规 11 3 2 3 6 2 2 3" xfId="15161"/>
    <cellStyle name="常规 11 3 2 3 6 2 3" xfId="15163"/>
    <cellStyle name="常规 11 3 2 3 6 2 3 2" xfId="15164"/>
    <cellStyle name="常规 11 3 2 3 6 2 4" xfId="15166"/>
    <cellStyle name="常规 11 3 2 3 6 2 5" xfId="15167"/>
    <cellStyle name="常规 11 3 2 3 6 3" xfId="15169"/>
    <cellStyle name="常规 11 3 2 3 6 3 2" xfId="15172"/>
    <cellStyle name="常规 11 3 2 3 6 3 2 2" xfId="15174"/>
    <cellStyle name="常规 11 3 2 3 6 3 3" xfId="15177"/>
    <cellStyle name="常规 11 3 2 3 6 3 4" xfId="15179"/>
    <cellStyle name="常规 11 3 2 3 6 3 5" xfId="15180"/>
    <cellStyle name="常规 11 3 2 3 6 4" xfId="15181"/>
    <cellStyle name="常规 11 3 2 3 6 4 2" xfId="15184"/>
    <cellStyle name="常规 11 3 2 3 6 4 3" xfId="15186"/>
    <cellStyle name="常规 11 3 2 3 6 5" xfId="15187"/>
    <cellStyle name="常规 11 3 2 3 6 6" xfId="15037"/>
    <cellStyle name="常规 11 3 2 3 6 7" xfId="15041"/>
    <cellStyle name="常规 11 3 2 3 7" xfId="15188"/>
    <cellStyle name="常规 11 3 2 3 7 2" xfId="5653"/>
    <cellStyle name="常规 11 3 2 3 7 2 2" xfId="1575"/>
    <cellStyle name="常规 11 3 2 3 7 2 2 2" xfId="15189"/>
    <cellStyle name="常规 11 3 2 3 7 2 2 3" xfId="15191"/>
    <cellStyle name="常规 11 3 2 3 7 2 3" xfId="1585"/>
    <cellStyle name="常规 11 3 2 3 7 2 3 2" xfId="15192"/>
    <cellStyle name="常规 11 3 2 3 7 2 4" xfId="15193"/>
    <cellStyle name="常规 11 3 2 3 7 2 5" xfId="15194"/>
    <cellStyle name="常规 11 3 2 3 7 3" xfId="15195"/>
    <cellStyle name="常规 11 3 2 3 7 3 2" xfId="1627"/>
    <cellStyle name="常规 11 3 2 3 7 3 2 2" xfId="4897"/>
    <cellStyle name="常规 11 3 2 3 7 3 3" xfId="15197"/>
    <cellStyle name="常规 11 3 2 3 7 3 4" xfId="15199"/>
    <cellStyle name="常规 11 3 2 3 7 3 5" xfId="15201"/>
    <cellStyle name="常规 11 3 2 3 7 4" xfId="15202"/>
    <cellStyle name="常规 11 3 2 3 7 4 2" xfId="1661"/>
    <cellStyle name="常规 11 3 2 3 7 4 3" xfId="15204"/>
    <cellStyle name="常规 11 3 2 3 7 5" xfId="15205"/>
    <cellStyle name="常规 11 3 2 3 7 6" xfId="15046"/>
    <cellStyle name="常规 11 3 2 3 7 7" xfId="15206"/>
    <cellStyle name="常规 11 3 2 3 8" xfId="15208"/>
    <cellStyle name="常规 11 3 2 3 8 2" xfId="15209"/>
    <cellStyle name="常规 11 3 2 3 8 2 2" xfId="15211"/>
    <cellStyle name="常规 11 3 2 3 8 2 2 2" xfId="15212"/>
    <cellStyle name="常规 11 3 2 3 8 2 2 3" xfId="15213"/>
    <cellStyle name="常规 11 3 2 3 8 2 3" xfId="15216"/>
    <cellStyle name="常规 11 3 2 3 8 2 3 2" xfId="15218"/>
    <cellStyle name="常规 11 3 2 3 8 2 4" xfId="15219"/>
    <cellStyle name="常规 11 3 2 3 8 2 5" xfId="15220"/>
    <cellStyle name="常规 11 3 2 3 8 3" xfId="15221"/>
    <cellStyle name="常规 11 3 2 3 8 3 2" xfId="15224"/>
    <cellStyle name="常规 11 3 2 3 8 3 2 2" xfId="15225"/>
    <cellStyle name="常规 11 3 2 3 8 3 3" xfId="15227"/>
    <cellStyle name="常规 11 3 2 3 8 3 4" xfId="15228"/>
    <cellStyle name="常规 11 3 2 3 8 3 5" xfId="15229"/>
    <cellStyle name="常规 11 3 2 3 8 4" xfId="15230"/>
    <cellStyle name="常规 11 3 2 3 8 4 2" xfId="15232"/>
    <cellStyle name="常规 11 3 2 3 8 4 3" xfId="15234"/>
    <cellStyle name="常规 11 3 2 3 8 5" xfId="15235"/>
    <cellStyle name="常规 11 3 2 3 8 6" xfId="15236"/>
    <cellStyle name="常规 11 3 2 3 8 7" xfId="15237"/>
    <cellStyle name="常规 11 3 2 3 9" xfId="15238"/>
    <cellStyle name="常规 11 3 2 3 9 2" xfId="15239"/>
    <cellStyle name="常规 11 3 2 3 9 2 2" xfId="15240"/>
    <cellStyle name="常规 11 3 2 3 9 2 2 2" xfId="15242"/>
    <cellStyle name="常规 11 3 2 3 9 2 3" xfId="15243"/>
    <cellStyle name="常规 11 3 2 3 9 2 4" xfId="15244"/>
    <cellStyle name="常规 11 3 2 3 9 2 5" xfId="15245"/>
    <cellStyle name="常规 11 3 2 3 9 3" xfId="15246"/>
    <cellStyle name="常规 11 3 2 3 9 3 2" xfId="15247"/>
    <cellStyle name="常规 11 3 2 3 9 3 2 2" xfId="15248"/>
    <cellStyle name="常规 11 3 2 3 9 3 3" xfId="15249"/>
    <cellStyle name="常规 11 3 2 3 9 3 4" xfId="15250"/>
    <cellStyle name="常规 11 3 2 3 9 3 5" xfId="15251"/>
    <cellStyle name="常规 11 3 2 3 9 4" xfId="15252"/>
    <cellStyle name="常规 11 3 2 3 9 4 2" xfId="15254"/>
    <cellStyle name="常规 11 3 2 3 9 5" xfId="15255"/>
    <cellStyle name="常规 11 3 2 3 9 6" xfId="15256"/>
    <cellStyle name="常规 11 3 2 3 9 7" xfId="11865"/>
    <cellStyle name="常规 11 3 2 4" xfId="15257"/>
    <cellStyle name="常规 11 3 2 4 10" xfId="15258"/>
    <cellStyle name="常规 11 3 2 4 10 2" xfId="15259"/>
    <cellStyle name="常规 11 3 2 4 10 2 2" xfId="15260"/>
    <cellStyle name="常规 11 3 2 4 10 2 3" xfId="15261"/>
    <cellStyle name="常规 11 3 2 4 10 3" xfId="15262"/>
    <cellStyle name="常规 11 3 2 4 10 3 2" xfId="15263"/>
    <cellStyle name="常规 11 3 2 4 10 4" xfId="15264"/>
    <cellStyle name="常规 11 3 2 4 10 5" xfId="15265"/>
    <cellStyle name="常规 11 3 2 4 11" xfId="15266"/>
    <cellStyle name="常规 11 3 2 4 11 2" xfId="15267"/>
    <cellStyle name="常规 11 3 2 4 11 2 2" xfId="15268"/>
    <cellStyle name="常规 11 3 2 4 11 3" xfId="15269"/>
    <cellStyle name="常规 11 3 2 4 11 3 2" xfId="15270"/>
    <cellStyle name="常规 11 3 2 4 11 4" xfId="15272"/>
    <cellStyle name="常规 11 3 2 4 11 5" xfId="15273"/>
    <cellStyle name="常规 11 3 2 4 12" xfId="15274"/>
    <cellStyle name="常规 11 3 2 4 12 2" xfId="15275"/>
    <cellStyle name="常规 11 3 2 4 12 2 2" xfId="15277"/>
    <cellStyle name="常规 11 3 2 4 12 3" xfId="15278"/>
    <cellStyle name="常规 11 3 2 4 12 3 2" xfId="15280"/>
    <cellStyle name="常规 11 3 2 4 12 4" xfId="15281"/>
    <cellStyle name="常规 11 3 2 4 13" xfId="11514"/>
    <cellStyle name="常规 11 3 2 4 13 2" xfId="15283"/>
    <cellStyle name="常规 11 3 2 4 13 3" xfId="15285"/>
    <cellStyle name="常规 11 3 2 4 13 4" xfId="7930"/>
    <cellStyle name="常规 11 3 2 4 14" xfId="11516"/>
    <cellStyle name="常规 11 3 2 4 14 2" xfId="15286"/>
    <cellStyle name="常规 11 3 2 4 14 3" xfId="15287"/>
    <cellStyle name="常规 11 3 2 4 15" xfId="9360"/>
    <cellStyle name="常规 11 3 2 4 15 2" xfId="15289"/>
    <cellStyle name="常规 11 3 2 4 16" xfId="15292"/>
    <cellStyle name="常规 11 3 2 4 16 2" xfId="15294"/>
    <cellStyle name="常规 11 3 2 4 17" xfId="15297"/>
    <cellStyle name="常规 11 3 2 4 18" xfId="15299"/>
    <cellStyle name="常规 11 3 2 4 19" xfId="15302"/>
    <cellStyle name="常规 11 3 2 4 2" xfId="15304"/>
    <cellStyle name="常规 11 3 2 4 2 10" xfId="12588"/>
    <cellStyle name="常规 11 3 2 4 2 2" xfId="9356"/>
    <cellStyle name="常规 11 3 2 4 2 2 2" xfId="9359"/>
    <cellStyle name="常规 11 3 2 4 2 2 2 2" xfId="15288"/>
    <cellStyle name="常规 11 3 2 4 2 2 2 2 2" xfId="15305"/>
    <cellStyle name="常规 11 3 2 4 2 2 2 2 2 2" xfId="15307"/>
    <cellStyle name="常规 11 3 2 4 2 2 2 2 3" xfId="15308"/>
    <cellStyle name="常规 11 3 2 4 2 2 2 2 4" xfId="15309"/>
    <cellStyle name="常规 11 3 2 4 2 2 2 2 5" xfId="15310"/>
    <cellStyle name="常规 11 3 2 4 2 2 2 3" xfId="15311"/>
    <cellStyle name="常规 11 3 2 4 2 2 2 3 2" xfId="15312"/>
    <cellStyle name="常规 11 3 2 4 2 2 2 3 3" xfId="15314"/>
    <cellStyle name="常规 11 3 2 4 2 2 2 4" xfId="15315"/>
    <cellStyle name="常规 11 3 2 4 2 2 2 5" xfId="15316"/>
    <cellStyle name="常规 11 3 2 4 2 2 2 6" xfId="15319"/>
    <cellStyle name="常规 11 3 2 4 2 2 3" xfId="15291"/>
    <cellStyle name="常规 11 3 2 4 2 2 3 2" xfId="15293"/>
    <cellStyle name="常规 11 3 2 4 2 2 3 2 2" xfId="15320"/>
    <cellStyle name="常规 11 3 2 4 2 2 3 3" xfId="15321"/>
    <cellStyle name="常规 11 3 2 4 2 2 3 4" xfId="15322"/>
    <cellStyle name="常规 11 3 2 4 2 2 3 5" xfId="15323"/>
    <cellStyle name="常规 11 3 2 4 2 2 4" xfId="15296"/>
    <cellStyle name="常规 11 3 2 4 2 2 4 2" xfId="15324"/>
    <cellStyle name="常规 11 3 2 4 2 2 4 3" xfId="15325"/>
    <cellStyle name="常规 11 3 2 4 2 2 5" xfId="15298"/>
    <cellStyle name="常规 11 3 2 4 2 2 6" xfId="15301"/>
    <cellStyle name="常规 11 3 2 4 2 2 7" xfId="15329"/>
    <cellStyle name="常规 11 3 2 4 2 3" xfId="9362"/>
    <cellStyle name="常规 11 3 2 4 2 3 2" xfId="15330"/>
    <cellStyle name="常规 11 3 2 4 2 3 2 2" xfId="15333"/>
    <cellStyle name="常规 11 3 2 4 2 3 2 2 2" xfId="972"/>
    <cellStyle name="常规 11 3 2 4 2 3 2 3" xfId="15336"/>
    <cellStyle name="常规 11 3 2 4 2 3 2 4" xfId="15338"/>
    <cellStyle name="常规 11 3 2 4 2 3 2 5" xfId="14517"/>
    <cellStyle name="常规 11 3 2 4 2 3 3" xfId="15339"/>
    <cellStyle name="常规 11 3 2 4 2 3 3 2" xfId="15340"/>
    <cellStyle name="常规 11 3 2 4 2 3 3 2 2" xfId="2479"/>
    <cellStyle name="常规 11 3 2 4 2 3 3 3" xfId="15341"/>
    <cellStyle name="常规 11 3 2 4 2 3 3 4" xfId="15342"/>
    <cellStyle name="常规 11 3 2 4 2 3 3 5" xfId="14524"/>
    <cellStyle name="常规 11 3 2 4 2 3 4" xfId="15343"/>
    <cellStyle name="常规 11 3 2 4 2 3 4 2" xfId="15344"/>
    <cellStyle name="常规 11 3 2 4 2 3 5" xfId="15345"/>
    <cellStyle name="常规 11 3 2 4 2 3 6" xfId="15347"/>
    <cellStyle name="常规 11 3 2 4 2 3 7" xfId="15348"/>
    <cellStyle name="常规 11 3 2 4 2 4" xfId="9364"/>
    <cellStyle name="常规 11 3 2 4 2 4 2" xfId="15349"/>
    <cellStyle name="常规 11 3 2 4 2 4 2 2" xfId="11743"/>
    <cellStyle name="常规 11 3 2 4 2 4 2 2 2" xfId="2811"/>
    <cellStyle name="常规 11 3 2 4 2 4 2 3" xfId="11747"/>
    <cellStyle name="常规 11 3 2 4 2 4 2 4" xfId="4348"/>
    <cellStyle name="常规 11 3 2 4 2 4 3" xfId="15350"/>
    <cellStyle name="常规 11 3 2 4 2 4 3 2" xfId="11761"/>
    <cellStyle name="常规 11 3 2 4 2 4 4" xfId="7674"/>
    <cellStyle name="常规 11 3 2 4 2 4 5" xfId="7676"/>
    <cellStyle name="常规 11 3 2 4 2 4 6" xfId="11080"/>
    <cellStyle name="常规 11 3 2 4 2 5" xfId="9366"/>
    <cellStyle name="常规 11 3 2 4 2 5 2" xfId="15351"/>
    <cellStyle name="常规 11 3 2 4 2 5 2 2" xfId="11857"/>
    <cellStyle name="常规 11 3 2 4 2 5 3" xfId="15352"/>
    <cellStyle name="常规 11 3 2 4 2 5 4" xfId="7680"/>
    <cellStyle name="常规 11 3 2 4 2 5 5" xfId="11086"/>
    <cellStyle name="常规 11 3 2 4 2 6" xfId="15071"/>
    <cellStyle name="常规 11 3 2 4 2 6 2" xfId="15073"/>
    <cellStyle name="常规 11 3 2 4 2 6 3" xfId="15077"/>
    <cellStyle name="常规 11 3 2 4 2 6 4" xfId="15080"/>
    <cellStyle name="常规 11 3 2 4 2 6 5" xfId="15082"/>
    <cellStyle name="常规 11 3 2 4 2 7" xfId="15084"/>
    <cellStyle name="常规 11 3 2 4 2 8" xfId="15092"/>
    <cellStyle name="常规 11 3 2 4 2 9" xfId="15095"/>
    <cellStyle name="常规 11 3 2 4 20" xfId="9358"/>
    <cellStyle name="常规 11 3 2 4 21" xfId="15290"/>
    <cellStyle name="常规 11 3 2 4 22" xfId="15295"/>
    <cellStyle name="常规 11 3 2 4 3" xfId="15353"/>
    <cellStyle name="常规 11 3 2 4 3 2" xfId="15354"/>
    <cellStyle name="常规 11 3 2 4 3 2 2" xfId="15356"/>
    <cellStyle name="常规 11 3 2 4 3 2 2 2" xfId="15358"/>
    <cellStyle name="常规 11 3 2 4 3 2 2 2 2" xfId="15360"/>
    <cellStyle name="常规 11 3 2 4 3 2 2 3" xfId="15362"/>
    <cellStyle name="常规 11 3 2 4 3 2 2 4" xfId="15364"/>
    <cellStyle name="常规 11 3 2 4 3 2 2 5" xfId="15366"/>
    <cellStyle name="常规 11 3 2 4 3 2 3" xfId="15368"/>
    <cellStyle name="常规 11 3 2 4 3 2 3 2" xfId="15370"/>
    <cellStyle name="常规 11 3 2 4 3 2 3 3" xfId="15372"/>
    <cellStyle name="常规 11 3 2 4 3 2 4" xfId="15374"/>
    <cellStyle name="常规 11 3 2 4 3 2 5" xfId="15376"/>
    <cellStyle name="常规 11 3 2 4 3 2 6" xfId="15378"/>
    <cellStyle name="常规 11 3 2 4 3 3" xfId="15379"/>
    <cellStyle name="常规 11 3 2 4 3 3 2" xfId="15381"/>
    <cellStyle name="常规 11 3 2 4 3 3 2 2" xfId="15384"/>
    <cellStyle name="常规 11 3 2 4 3 3 3" xfId="15386"/>
    <cellStyle name="常规 11 3 2 4 3 3 4" xfId="15388"/>
    <cellStyle name="常规 11 3 2 4 3 3 5" xfId="15390"/>
    <cellStyle name="常规 11 3 2 4 3 4" xfId="15391"/>
    <cellStyle name="常规 11 3 2 4 3 4 2" xfId="15393"/>
    <cellStyle name="常规 11 3 2 4 3 4 3" xfId="15395"/>
    <cellStyle name="常规 11 3 2 4 3 5" xfId="15397"/>
    <cellStyle name="常规 11 3 2 4 3 6" xfId="15101"/>
    <cellStyle name="常规 11 3 2 4 3 7" xfId="15111"/>
    <cellStyle name="常规 11 3 2 4 4" xfId="15398"/>
    <cellStyle name="常规 11 3 2 4 4 2" xfId="15399"/>
    <cellStyle name="常规 11 3 2 4 4 2 2" xfId="15401"/>
    <cellStyle name="常规 11 3 2 4 4 2 2 2" xfId="15403"/>
    <cellStyle name="常规 11 3 2 4 4 2 2 3" xfId="15405"/>
    <cellStyle name="常规 11 3 2 4 4 2 3" xfId="15407"/>
    <cellStyle name="常规 11 3 2 4 4 2 3 2" xfId="15408"/>
    <cellStyle name="常规 11 3 2 4 4 2 4" xfId="15410"/>
    <cellStyle name="常规 11 3 2 4 4 2 5" xfId="15412"/>
    <cellStyle name="常规 11 3 2 4 4 3" xfId="15413"/>
    <cellStyle name="常规 11 3 2 4 4 3 2" xfId="15415"/>
    <cellStyle name="常规 11 3 2 4 4 3 2 2" xfId="15417"/>
    <cellStyle name="常规 11 3 2 4 4 3 3" xfId="15419"/>
    <cellStyle name="常规 11 3 2 4 4 3 4" xfId="15420"/>
    <cellStyle name="常规 11 3 2 4 4 3 5" xfId="15421"/>
    <cellStyle name="常规 11 3 2 4 4 4" xfId="15422"/>
    <cellStyle name="常规 11 3 2 4 4 4 2" xfId="15424"/>
    <cellStyle name="常规 11 3 2 4 4 4 3" xfId="15426"/>
    <cellStyle name="常规 11 3 2 4 4 5" xfId="15428"/>
    <cellStyle name="常规 11 3 2 4 4 6" xfId="15133"/>
    <cellStyle name="常规 11 3 2 4 4 7" xfId="15138"/>
    <cellStyle name="常规 11 3 2 4 5" xfId="15429"/>
    <cellStyle name="常规 11 3 2 4 5 2" xfId="15430"/>
    <cellStyle name="常规 11 3 2 4 5 2 2" xfId="15432"/>
    <cellStyle name="常规 11 3 2 4 5 2 2 2" xfId="15433"/>
    <cellStyle name="常规 11 3 2 4 5 2 2 3" xfId="15434"/>
    <cellStyle name="常规 11 3 2 4 5 2 3" xfId="15436"/>
    <cellStyle name="常规 11 3 2 4 5 2 3 2" xfId="15437"/>
    <cellStyle name="常规 11 3 2 4 5 2 4" xfId="15439"/>
    <cellStyle name="常规 11 3 2 4 5 2 5" xfId="15440"/>
    <cellStyle name="常规 11 3 2 4 5 3" xfId="15441"/>
    <cellStyle name="常规 11 3 2 4 5 3 2" xfId="15443"/>
    <cellStyle name="常规 11 3 2 4 5 3 2 2" xfId="15445"/>
    <cellStyle name="常规 11 3 2 4 5 3 3" xfId="15447"/>
    <cellStyle name="常规 11 3 2 4 5 3 4" xfId="15448"/>
    <cellStyle name="常规 11 3 2 4 5 3 5" xfId="15449"/>
    <cellStyle name="常规 11 3 2 4 5 4" xfId="15450"/>
    <cellStyle name="常规 11 3 2 4 5 4 2" xfId="15452"/>
    <cellStyle name="常规 11 3 2 4 5 4 3" xfId="15454"/>
    <cellStyle name="常规 11 3 2 4 5 5" xfId="15456"/>
    <cellStyle name="常规 11 3 2 4 5 6" xfId="15146"/>
    <cellStyle name="常规 11 3 2 4 5 7" xfId="15149"/>
    <cellStyle name="常规 11 3 2 4 6" xfId="15457"/>
    <cellStyle name="常规 11 3 2 4 6 2" xfId="15459"/>
    <cellStyle name="常规 11 3 2 4 6 2 2" xfId="15461"/>
    <cellStyle name="常规 11 3 2 4 6 2 2 2" xfId="15462"/>
    <cellStyle name="常规 11 3 2 4 6 2 3" xfId="15464"/>
    <cellStyle name="常规 11 3 2 4 6 2 4" xfId="2643"/>
    <cellStyle name="常规 11 3 2 4 6 2 5" xfId="2650"/>
    <cellStyle name="常规 11 3 2 4 6 3" xfId="15466"/>
    <cellStyle name="常规 11 3 2 4 6 3 2" xfId="15468"/>
    <cellStyle name="常规 11 3 2 4 6 3 2 2" xfId="15470"/>
    <cellStyle name="常规 11 3 2 4 6 3 3" xfId="15472"/>
    <cellStyle name="常规 11 3 2 4 6 3 4" xfId="15473"/>
    <cellStyle name="常规 11 3 2 4 6 3 5" xfId="15474"/>
    <cellStyle name="常规 11 3 2 4 6 4" xfId="15475"/>
    <cellStyle name="常规 11 3 2 4 6 4 2" xfId="15477"/>
    <cellStyle name="常规 11 3 2 4 6 5" xfId="15478"/>
    <cellStyle name="常规 11 3 2 4 6 6" xfId="15060"/>
    <cellStyle name="常规 11 3 2 4 6 7" xfId="15479"/>
    <cellStyle name="常规 11 3 2 4 7" xfId="15480"/>
    <cellStyle name="常规 11 3 2 4 7 2" xfId="15482"/>
    <cellStyle name="常规 11 3 2 4 7 2 2" xfId="15484"/>
    <cellStyle name="常规 11 3 2 4 7 2 2 2" xfId="15485"/>
    <cellStyle name="常规 11 3 2 4 7 2 3" xfId="15487"/>
    <cellStyle name="常规 11 3 2 4 7 2 4" xfId="15488"/>
    <cellStyle name="常规 11 3 2 4 7 2 5" xfId="15489"/>
    <cellStyle name="常规 11 3 2 4 7 3" xfId="15490"/>
    <cellStyle name="常规 11 3 2 4 7 3 2" xfId="15492"/>
    <cellStyle name="常规 11 3 2 4 7 3 2 2" xfId="15493"/>
    <cellStyle name="常规 11 3 2 4 7 3 3" xfId="15495"/>
    <cellStyle name="常规 11 3 2 4 7 3 4" xfId="15496"/>
    <cellStyle name="常规 11 3 2 4 7 3 5" xfId="15497"/>
    <cellStyle name="常规 11 3 2 4 7 4" xfId="15498"/>
    <cellStyle name="常规 11 3 2 4 7 4 2" xfId="15500"/>
    <cellStyle name="常规 11 3 2 4 7 5" xfId="15501"/>
    <cellStyle name="常规 11 3 2 4 7 6" xfId="15502"/>
    <cellStyle name="常规 11 3 2 4 7 7" xfId="15503"/>
    <cellStyle name="常规 11 3 2 4 8" xfId="15504"/>
    <cellStyle name="常规 11 3 2 4 8 2" xfId="15505"/>
    <cellStyle name="常规 11 3 2 4 8 2 2" xfId="15507"/>
    <cellStyle name="常规 11 3 2 4 8 2 3" xfId="15508"/>
    <cellStyle name="常规 11 3 2 4 8 3" xfId="15509"/>
    <cellStyle name="常规 11 3 2 4 8 3 2" xfId="15510"/>
    <cellStyle name="常规 11 3 2 4 8 4" xfId="15511"/>
    <cellStyle name="常规 11 3 2 4 8 5" xfId="15512"/>
    <cellStyle name="常规 11 3 2 4 9" xfId="15513"/>
    <cellStyle name="常规 11 3 2 4 9 2" xfId="15514"/>
    <cellStyle name="常规 11 3 2 4 9 2 2" xfId="15515"/>
    <cellStyle name="常规 11 3 2 4 9 2 3" xfId="15516"/>
    <cellStyle name="常规 11 3 2 4 9 3" xfId="15517"/>
    <cellStyle name="常规 11 3 2 4 9 3 2" xfId="15518"/>
    <cellStyle name="常规 11 3 2 4 9 4" xfId="15519"/>
    <cellStyle name="常规 11 3 2 4 9 5" xfId="15520"/>
    <cellStyle name="常规 11 3 2 5" xfId="15521"/>
    <cellStyle name="常规 11 3 2 5 10" xfId="831"/>
    <cellStyle name="常规 11 3 2 5 10 2" xfId="15522"/>
    <cellStyle name="常规 11 3 2 5 11" xfId="15523"/>
    <cellStyle name="常规 11 3 2 5 12" xfId="15524"/>
    <cellStyle name="常规 11 3 2 5 2" xfId="15525"/>
    <cellStyle name="常规 11 3 2 5 2 2" xfId="9624"/>
    <cellStyle name="常规 11 3 2 5 2 2 2" xfId="15526"/>
    <cellStyle name="常规 11 3 2 5 2 2 2 2" xfId="15527"/>
    <cellStyle name="常规 11 3 2 5 2 2 2 2 2" xfId="15528"/>
    <cellStyle name="常规 11 3 2 5 2 2 2 3" xfId="15529"/>
    <cellStyle name="常规 11 3 2 5 2 2 2 4" xfId="15530"/>
    <cellStyle name="常规 11 3 2 5 2 2 2 5" xfId="15531"/>
    <cellStyle name="常规 11 3 2 5 2 2 3" xfId="15532"/>
    <cellStyle name="常规 11 3 2 5 2 2 3 2" xfId="15533"/>
    <cellStyle name="常规 11 3 2 5 2 2 3 2 2" xfId="15534"/>
    <cellStyle name="常规 11 3 2 5 2 2 3 3" xfId="15535"/>
    <cellStyle name="常规 11 3 2 5 2 2 3 4" xfId="15536"/>
    <cellStyle name="常规 11 3 2 5 2 2 3 5" xfId="15537"/>
    <cellStyle name="常规 11 3 2 5 2 2 4" xfId="15538"/>
    <cellStyle name="常规 11 3 2 5 2 2 4 2" xfId="15539"/>
    <cellStyle name="常规 11 3 2 5 2 2 5" xfId="15540"/>
    <cellStyle name="常规 11 3 2 5 2 2 6" xfId="15542"/>
    <cellStyle name="常规 11 3 2 5 2 2 7" xfId="15545"/>
    <cellStyle name="常规 11 3 2 5 2 3" xfId="9626"/>
    <cellStyle name="常规 11 3 2 5 2 3 2" xfId="15546"/>
    <cellStyle name="常规 11 3 2 5 2 3 2 2" xfId="15547"/>
    <cellStyle name="常规 11 3 2 5 2 3 2 2 2" xfId="4250"/>
    <cellStyle name="常规 11 3 2 5 2 3 2 3" xfId="15548"/>
    <cellStyle name="常规 11 3 2 5 2 3 2 4" xfId="15549"/>
    <cellStyle name="常规 11 3 2 5 2 3 3" xfId="15551"/>
    <cellStyle name="常规 11 3 2 5 2 3 3 2" xfId="15553"/>
    <cellStyle name="常规 11 3 2 5 2 3 4" xfId="15555"/>
    <cellStyle name="常规 11 3 2 5 2 3 5" xfId="15557"/>
    <cellStyle name="常规 11 3 2 5 2 3 6" xfId="15560"/>
    <cellStyle name="常规 11 3 2 5 2 4" xfId="15562"/>
    <cellStyle name="常规 11 3 2 5 2 4 2" xfId="15563"/>
    <cellStyle name="常规 11 3 2 5 2 4 2 2" xfId="15565"/>
    <cellStyle name="常规 11 3 2 5 2 4 3" xfId="15567"/>
    <cellStyle name="常规 11 3 2 5 2 4 4" xfId="7710"/>
    <cellStyle name="常规 11 3 2 5 2 4 5" xfId="7713"/>
    <cellStyle name="常规 11 3 2 5 2 5" xfId="15569"/>
    <cellStyle name="常规 11 3 2 5 2 5 2" xfId="15570"/>
    <cellStyle name="常规 11 3 2 5 2 6" xfId="15156"/>
    <cellStyle name="常规 11 3 2 5 2 7" xfId="15162"/>
    <cellStyle name="常规 11 3 2 5 2 8" xfId="15165"/>
    <cellStyle name="常规 11 3 2 5 3" xfId="15571"/>
    <cellStyle name="常规 11 3 2 5 3 2" xfId="15572"/>
    <cellStyle name="常规 11 3 2 5 3 2 2" xfId="15575"/>
    <cellStyle name="常规 11 3 2 5 3 2 2 2" xfId="15577"/>
    <cellStyle name="常规 11 3 2 5 3 2 2 3" xfId="15579"/>
    <cellStyle name="常规 11 3 2 5 3 2 3" xfId="15582"/>
    <cellStyle name="常规 11 3 2 5 3 2 3 2" xfId="15584"/>
    <cellStyle name="常规 11 3 2 5 3 2 4" xfId="15587"/>
    <cellStyle name="常规 11 3 2 5 3 2 5" xfId="15590"/>
    <cellStyle name="常规 11 3 2 5 3 3" xfId="15591"/>
    <cellStyle name="常规 11 3 2 5 3 3 2" xfId="15593"/>
    <cellStyle name="常规 11 3 2 5 3 3 2 2" xfId="15595"/>
    <cellStyle name="常规 11 3 2 5 3 3 3" xfId="15597"/>
    <cellStyle name="常规 11 3 2 5 3 3 4" xfId="15599"/>
    <cellStyle name="常规 11 3 2 5 3 3 5" xfId="15601"/>
    <cellStyle name="常规 11 3 2 5 3 4" xfId="15603"/>
    <cellStyle name="常规 11 3 2 5 3 4 2" xfId="15605"/>
    <cellStyle name="常规 11 3 2 5 3 4 3" xfId="15607"/>
    <cellStyle name="常规 11 3 2 5 3 5" xfId="15609"/>
    <cellStyle name="常规 11 3 2 5 3 6" xfId="15171"/>
    <cellStyle name="常规 11 3 2 5 3 7" xfId="15176"/>
    <cellStyle name="常规 11 3 2 5 4" xfId="15610"/>
    <cellStyle name="常规 11 3 2 5 4 2" xfId="15611"/>
    <cellStyle name="常规 11 3 2 5 4 2 2" xfId="15613"/>
    <cellStyle name="常规 11 3 2 5 4 2 2 2" xfId="15615"/>
    <cellStyle name="常规 11 3 2 5 4 2 3" xfId="15617"/>
    <cellStyle name="常规 11 3 2 5 4 2 4" xfId="15619"/>
    <cellStyle name="常规 11 3 2 5 4 2 5" xfId="15621"/>
    <cellStyle name="常规 11 3 2 5 4 3" xfId="15622"/>
    <cellStyle name="常规 11 3 2 5 4 3 2" xfId="15624"/>
    <cellStyle name="常规 11 3 2 5 4 3 2 2" xfId="15626"/>
    <cellStyle name="常规 11 3 2 5 4 3 3" xfId="15628"/>
    <cellStyle name="常规 11 3 2 5 4 3 4" xfId="15629"/>
    <cellStyle name="常规 11 3 2 5 4 3 5" xfId="15630"/>
    <cellStyle name="常规 11 3 2 5 4 4" xfId="15631"/>
    <cellStyle name="常规 11 3 2 5 4 4 2" xfId="15635"/>
    <cellStyle name="常规 11 3 2 5 4 5" xfId="15637"/>
    <cellStyle name="常规 11 3 2 5 4 6" xfId="15183"/>
    <cellStyle name="常规 11 3 2 5 4 7" xfId="15185"/>
    <cellStyle name="常规 11 3 2 5 5" xfId="15638"/>
    <cellStyle name="常规 11 3 2 5 5 2" xfId="15639"/>
    <cellStyle name="常规 11 3 2 5 5 2 2" xfId="15641"/>
    <cellStyle name="常规 11 3 2 5 5 2 2 2" xfId="15643"/>
    <cellStyle name="常规 11 3 2 5 5 2 3" xfId="15645"/>
    <cellStyle name="常规 11 3 2 5 5 2 4" xfId="15647"/>
    <cellStyle name="常规 11 3 2 5 5 2 5" xfId="15648"/>
    <cellStyle name="常规 11 3 2 5 5 3" xfId="15650"/>
    <cellStyle name="常规 11 3 2 5 5 3 2" xfId="15653"/>
    <cellStyle name="常规 11 3 2 5 5 3 3" xfId="15656"/>
    <cellStyle name="常规 11 3 2 5 5 4" xfId="15658"/>
    <cellStyle name="常规 11 3 2 5 5 5" xfId="15660"/>
    <cellStyle name="常规 11 3 2 5 5 6" xfId="15662"/>
    <cellStyle name="常规 11 3 2 5 6" xfId="15663"/>
    <cellStyle name="常规 11 3 2 5 6 2" xfId="15664"/>
    <cellStyle name="常规 11 3 2 5 6 2 2" xfId="15666"/>
    <cellStyle name="常规 11 3 2 5 6 2 3" xfId="15668"/>
    <cellStyle name="常规 11 3 2 5 6 3" xfId="15669"/>
    <cellStyle name="常规 11 3 2 5 6 4" xfId="15670"/>
    <cellStyle name="常规 11 3 2 5 6 5" xfId="15671"/>
    <cellStyle name="常规 11 3 2 5 7" xfId="15672"/>
    <cellStyle name="常规 11 3 2 5 7 2" xfId="15673"/>
    <cellStyle name="常规 11 3 2 5 7 2 2" xfId="15675"/>
    <cellStyle name="常规 11 3 2 5 7 2 3" xfId="15677"/>
    <cellStyle name="常规 11 3 2 5 7 3" xfId="15678"/>
    <cellStyle name="常规 11 3 2 5 7 4" xfId="15679"/>
    <cellStyle name="常规 11 3 2 5 7 5" xfId="15680"/>
    <cellStyle name="常规 11 3 2 5 8" xfId="15681"/>
    <cellStyle name="常规 11 3 2 5 8 2" xfId="15682"/>
    <cellStyle name="常规 11 3 2 5 8 3" xfId="15683"/>
    <cellStyle name="常规 11 3 2 5 8 4" xfId="15684"/>
    <cellStyle name="常规 11 3 2 5 8 5" xfId="15685"/>
    <cellStyle name="常规 11 3 2 5 9" xfId="15686"/>
    <cellStyle name="常规 11 3 2 5 9 2" xfId="15687"/>
    <cellStyle name="常规 11 3 2 6" xfId="15688"/>
    <cellStyle name="常规 11 3 2 6 10" xfId="15689"/>
    <cellStyle name="常规 11 3 2 6 2" xfId="15690"/>
    <cellStyle name="常规 11 3 2 6 2 2" xfId="15692"/>
    <cellStyle name="常规 11 3 2 6 2 2 2" xfId="15693"/>
    <cellStyle name="常规 11 3 2 6 2 2 2 2" xfId="15694"/>
    <cellStyle name="常规 11 3 2 6 2 2 2 3" xfId="15695"/>
    <cellStyle name="常规 11 3 2 6 2 2 3" xfId="15697"/>
    <cellStyle name="常规 11 3 2 6 2 2 3 2" xfId="15699"/>
    <cellStyle name="常规 11 3 2 6 2 2 4" xfId="15701"/>
    <cellStyle name="常规 11 3 2 6 2 2 5" xfId="15703"/>
    <cellStyle name="常规 11 3 2 6 2 3" xfId="15704"/>
    <cellStyle name="常规 11 3 2 6 2 3 2" xfId="15705"/>
    <cellStyle name="常规 11 3 2 6 2 3 2 2" xfId="15706"/>
    <cellStyle name="常规 11 3 2 6 2 3 3" xfId="15708"/>
    <cellStyle name="常规 11 3 2 6 2 3 4" xfId="15709"/>
    <cellStyle name="常规 11 3 2 6 2 3 5" xfId="15710"/>
    <cellStyle name="常规 11 3 2 6 2 4" xfId="1542"/>
    <cellStyle name="常规 11 3 2 6 2 4 2" xfId="1551"/>
    <cellStyle name="常规 11 3 2 6 2 4 3" xfId="8132"/>
    <cellStyle name="常规 11 3 2 6 2 5" xfId="1559"/>
    <cellStyle name="常规 11 3 2 6 2 6" xfId="1574"/>
    <cellStyle name="常规 11 3 2 6 2 7" xfId="1584"/>
    <cellStyle name="常规 11 3 2 6 3" xfId="15711"/>
    <cellStyle name="常规 11 3 2 6 3 2" xfId="15713"/>
    <cellStyle name="常规 11 3 2 6 3 2 2" xfId="15715"/>
    <cellStyle name="常规 11 3 2 6 3 2 2 2" xfId="15717"/>
    <cellStyle name="常规 11 3 2 6 3 2 3" xfId="15720"/>
    <cellStyle name="常规 11 3 2 6 3 2 4" xfId="15722"/>
    <cellStyle name="常规 11 3 2 6 3 2 5" xfId="15724"/>
    <cellStyle name="常规 11 3 2 6 3 3" xfId="15725"/>
    <cellStyle name="常规 11 3 2 6 3 3 2" xfId="15727"/>
    <cellStyle name="常规 11 3 2 6 3 3 2 2" xfId="15728"/>
    <cellStyle name="常规 11 3 2 6 3 3 3" xfId="15730"/>
    <cellStyle name="常规 11 3 2 6 3 3 4" xfId="15731"/>
    <cellStyle name="常规 11 3 2 6 3 3 5" xfId="15732"/>
    <cellStyle name="常规 11 3 2 6 3 4" xfId="1594"/>
    <cellStyle name="常规 11 3 2 6 3 4 2" xfId="1602"/>
    <cellStyle name="常规 11 3 2 6 3 5" xfId="1610"/>
    <cellStyle name="常规 11 3 2 6 3 6" xfId="1626"/>
    <cellStyle name="常规 11 3 2 6 3 7" xfId="15196"/>
    <cellStyle name="常规 11 3 2 6 4" xfId="15733"/>
    <cellStyle name="常规 11 3 2 6 4 2" xfId="15735"/>
    <cellStyle name="常规 11 3 2 6 4 2 2" xfId="15737"/>
    <cellStyle name="常规 11 3 2 6 4 2 2 2" xfId="15738"/>
    <cellStyle name="常规 11 3 2 6 4 2 3" xfId="15740"/>
    <cellStyle name="常规 11 3 2 6 4 2 4" xfId="15741"/>
    <cellStyle name="常规 11 3 2 6 4 2 5" xfId="15742"/>
    <cellStyle name="常规 11 3 2 6 4 3" xfId="15743"/>
    <cellStyle name="常规 11 3 2 6 4 3 2" xfId="15745"/>
    <cellStyle name="常规 11 3 2 6 4 3 3" xfId="15747"/>
    <cellStyle name="常规 11 3 2 6 4 4" xfId="1642"/>
    <cellStyle name="常规 11 3 2 6 4 5" xfId="1655"/>
    <cellStyle name="常规 11 3 2 6 4 6" xfId="1660"/>
    <cellStyle name="常规 11 3 2 6 5" xfId="15748"/>
    <cellStyle name="常规 11 3 2 6 5 2" xfId="15750"/>
    <cellStyle name="常规 11 3 2 6 5 2 2" xfId="15753"/>
    <cellStyle name="常规 11 3 2 6 5 2 3" xfId="15756"/>
    <cellStyle name="常规 11 3 2 6 5 3" xfId="15758"/>
    <cellStyle name="常规 11 3 2 6 5 4" xfId="1683"/>
    <cellStyle name="常规 11 3 2 6 5 5" xfId="1693"/>
    <cellStyle name="常规 11 3 2 6 6" xfId="15760"/>
    <cellStyle name="常规 11 3 2 6 6 2" xfId="15762"/>
    <cellStyle name="常规 11 3 2 6 6 2 2" xfId="15764"/>
    <cellStyle name="常规 11 3 2 6 6 2 3" xfId="15766"/>
    <cellStyle name="常规 11 3 2 6 6 3" xfId="15768"/>
    <cellStyle name="常规 11 3 2 6 6 4" xfId="15771"/>
    <cellStyle name="常规 11 3 2 6 6 5" xfId="14777"/>
    <cellStyle name="常规 11 3 2 6 7" xfId="15773"/>
    <cellStyle name="常规 11 3 2 6 7 2" xfId="15775"/>
    <cellStyle name="常规 11 3 2 6 7 3" xfId="15777"/>
    <cellStyle name="常规 11 3 2 6 8" xfId="15778"/>
    <cellStyle name="常规 11 3 2 6 8 2" xfId="15780"/>
    <cellStyle name="常规 11 3 2 6 9" xfId="15781"/>
    <cellStyle name="常规 11 3 2 7" xfId="15783"/>
    <cellStyle name="常规 11 3 2 7 2" xfId="15785"/>
    <cellStyle name="常规 11 3 2 7 2 2" xfId="849"/>
    <cellStyle name="常规 11 3 2 7 2 2 2" xfId="860"/>
    <cellStyle name="常规 11 3 2 7 2 2 2 2" xfId="15788"/>
    <cellStyle name="常规 11 3 2 7 2 2 2 3" xfId="15791"/>
    <cellStyle name="常规 11 3 2 7 2 2 3" xfId="15793"/>
    <cellStyle name="常规 11 3 2 7 2 2 3 2" xfId="15794"/>
    <cellStyle name="常规 11 3 2 7 2 2 4" xfId="15795"/>
    <cellStyle name="常规 11 3 2 7 2 2 5" xfId="15796"/>
    <cellStyle name="常规 11 3 2 7 2 3" xfId="907"/>
    <cellStyle name="常规 11 3 2 7 2 3 2" xfId="15797"/>
    <cellStyle name="常规 11 3 2 7 2 3 2 2" xfId="15799"/>
    <cellStyle name="常规 11 3 2 7 2 3 3" xfId="15800"/>
    <cellStyle name="常规 11 3 2 7 2 3 4" xfId="15801"/>
    <cellStyle name="常规 11 3 2 7 2 3 5" xfId="15802"/>
    <cellStyle name="常规 11 3 2 7 2 4" xfId="954"/>
    <cellStyle name="常规 11 3 2 7 2 4 2" xfId="15803"/>
    <cellStyle name="常规 11 3 2 7 2 4 3" xfId="15804"/>
    <cellStyle name="常规 11 3 2 7 2 5" xfId="15805"/>
    <cellStyle name="常规 11 3 2 7 2 6" xfId="15210"/>
    <cellStyle name="常规 11 3 2 7 2 7" xfId="15215"/>
    <cellStyle name="常规 11 3 2 7 3" xfId="15807"/>
    <cellStyle name="常规 11 3 2 7 3 2" xfId="988"/>
    <cellStyle name="常规 11 3 2 7 3 2 2" xfId="1091"/>
    <cellStyle name="常规 11 3 2 7 3 2 2 2" xfId="15809"/>
    <cellStyle name="常规 11 3 2 7 3 2 3" xfId="15811"/>
    <cellStyle name="常规 11 3 2 7 3 2 4" xfId="15812"/>
    <cellStyle name="常规 11 3 2 7 3 2 5" xfId="15813"/>
    <cellStyle name="常规 11 3 2 7 3 3" xfId="1093"/>
    <cellStyle name="常规 11 3 2 7 3 3 2" xfId="15815"/>
    <cellStyle name="常规 11 3 2 7 3 3 2 2" xfId="15816"/>
    <cellStyle name="常规 11 3 2 7 3 3 3" xfId="15818"/>
    <cellStyle name="常规 11 3 2 7 3 3 4" xfId="15819"/>
    <cellStyle name="常规 11 3 2 7 3 3 5" xfId="15820"/>
    <cellStyle name="常规 11 3 2 7 3 4" xfId="1100"/>
    <cellStyle name="常规 11 3 2 7 3 4 2" xfId="15822"/>
    <cellStyle name="常规 11 3 2 7 3 5" xfId="15824"/>
    <cellStyle name="常规 11 3 2 7 3 6" xfId="15223"/>
    <cellStyle name="常规 11 3 2 7 3 7" xfId="15226"/>
    <cellStyle name="常规 11 3 2 7 4" xfId="15826"/>
    <cellStyle name="常规 11 3 2 7 4 2" xfId="15827"/>
    <cellStyle name="常规 11 3 2 7 4 2 2" xfId="15829"/>
    <cellStyle name="常规 11 3 2 7 4 3" xfId="15830"/>
    <cellStyle name="常规 11 3 2 7 4 4" xfId="15832"/>
    <cellStyle name="常规 11 3 2 7 4 5" xfId="15835"/>
    <cellStyle name="常规 11 3 2 7 5" xfId="15837"/>
    <cellStyle name="常规 11 3 2 7 5 2" xfId="15839"/>
    <cellStyle name="常规 11 3 2 7 5 2 2" xfId="15841"/>
    <cellStyle name="常规 11 3 2 7 5 3" xfId="15843"/>
    <cellStyle name="常规 11 3 2 7 5 4" xfId="15846"/>
    <cellStyle name="常规 11 3 2 7 5 5" xfId="15849"/>
    <cellStyle name="常规 11 3 2 7 6" xfId="15851"/>
    <cellStyle name="常规 11 3 2 7 6 2" xfId="15853"/>
    <cellStyle name="常规 11 3 2 7 7" xfId="15854"/>
    <cellStyle name="常规 11 3 2 7 8" xfId="15856"/>
    <cellStyle name="常规 11 3 2 7 9" xfId="15858"/>
    <cellStyle name="常规 11 3 2 8" xfId="15860"/>
    <cellStyle name="常规 11 3 2 8 2" xfId="15862"/>
    <cellStyle name="常规 11 3 2 8 2 2" xfId="15864"/>
    <cellStyle name="常规 11 3 2 8 2 2 2" xfId="15866"/>
    <cellStyle name="常规 11 3 2 8 2 2 3" xfId="15870"/>
    <cellStyle name="常规 11 3 2 8 2 3" xfId="15871"/>
    <cellStyle name="常规 11 3 2 8 2 3 2" xfId="15873"/>
    <cellStyle name="常规 11 3 2 8 2 4" xfId="15874"/>
    <cellStyle name="常规 11 3 2 8 2 5" xfId="15875"/>
    <cellStyle name="常规 11 3 2 8 3" xfId="15877"/>
    <cellStyle name="常规 11 3 2 8 3 2" xfId="15878"/>
    <cellStyle name="常规 11 3 2 8 3 2 2" xfId="15881"/>
    <cellStyle name="常规 11 3 2 8 3 3" xfId="15882"/>
    <cellStyle name="常规 11 3 2 8 3 4" xfId="15883"/>
    <cellStyle name="常规 11 3 2 8 3 5" xfId="15885"/>
    <cellStyle name="常规 11 3 2 8 4" xfId="15887"/>
    <cellStyle name="常规 11 3 2 8 4 2" xfId="15888"/>
    <cellStyle name="常规 11 3 2 8 4 3" xfId="15889"/>
    <cellStyle name="常规 11 3 2 8 5" xfId="15891"/>
    <cellStyle name="常规 11 3 2 8 6" xfId="15892"/>
    <cellStyle name="常规 11 3 2 8 7" xfId="15893"/>
    <cellStyle name="常规 11 3 2 9" xfId="15895"/>
    <cellStyle name="常规 11 3 2 9 2" xfId="15897"/>
    <cellStyle name="常规 11 3 2 9 2 2" xfId="15900"/>
    <cellStyle name="常规 11 3 2 9 2 2 2" xfId="15904"/>
    <cellStyle name="常规 11 3 2 9 2 2 3" xfId="15907"/>
    <cellStyle name="常规 11 3 2 9 2 3" xfId="6887"/>
    <cellStyle name="常规 11 3 2 9 2 3 2" xfId="15910"/>
    <cellStyle name="常规 11 3 2 9 2 4" xfId="3974"/>
    <cellStyle name="常规 11 3 2 9 2 5" xfId="15913"/>
    <cellStyle name="常规 11 3 2 9 3" xfId="15915"/>
    <cellStyle name="常规 11 3 2 9 3 2" xfId="15917"/>
    <cellStyle name="常规 11 3 2 9 3 2 2" xfId="15921"/>
    <cellStyle name="常规 11 3 2 9 3 3" xfId="6893"/>
    <cellStyle name="常规 11 3 2 9 3 4" xfId="15923"/>
    <cellStyle name="常规 11 3 2 9 3 5" xfId="15926"/>
    <cellStyle name="常规 11 3 2 9 4" xfId="15927"/>
    <cellStyle name="常规 11 3 2 9 4 2" xfId="15929"/>
    <cellStyle name="常规 11 3 2 9 4 3" xfId="15931"/>
    <cellStyle name="常规 11 3 2 9 5" xfId="15932"/>
    <cellStyle name="常规 11 3 2 9 6" xfId="15934"/>
    <cellStyle name="常规 11 3 2 9 7" xfId="15935"/>
    <cellStyle name="常规 11 3 20" xfId="13012"/>
    <cellStyle name="常规 11 3 20 2" xfId="13014"/>
    <cellStyle name="常规 11 3 20 3" xfId="13020"/>
    <cellStyle name="常规 11 3 20 4" xfId="13024"/>
    <cellStyle name="常规 11 3 21" xfId="13027"/>
    <cellStyle name="常规 11 3 21 2" xfId="13029"/>
    <cellStyle name="常规 11 3 21 3" xfId="13035"/>
    <cellStyle name="常规 11 3 22" xfId="13041"/>
    <cellStyle name="常规 11 3 22 2" xfId="13044"/>
    <cellStyle name="常规 11 3 23" xfId="13054"/>
    <cellStyle name="常规 11 3 23 2" xfId="5171"/>
    <cellStyle name="常规 11 3 24" xfId="13066"/>
    <cellStyle name="常规 11 3 24 2" xfId="5195"/>
    <cellStyle name="常规 11 3 25" xfId="15938"/>
    <cellStyle name="常规 11 3 26" xfId="15940"/>
    <cellStyle name="常规 11 3 27" xfId="15943"/>
    <cellStyle name="常规 11 3 28" xfId="15944"/>
    <cellStyle name="常规 11 3 29" xfId="8600"/>
    <cellStyle name="常规 11 3 3" xfId="15946"/>
    <cellStyle name="常规 11 3 3 10" xfId="15948"/>
    <cellStyle name="常规 11 3 3 10 2" xfId="15949"/>
    <cellStyle name="常规 11 3 3 10 2 2" xfId="15951"/>
    <cellStyle name="常规 11 3 3 10 2 2 2" xfId="15952"/>
    <cellStyle name="常规 11 3 3 10 2 3" xfId="15954"/>
    <cellStyle name="常规 11 3 3 10 2 4" xfId="15956"/>
    <cellStyle name="常规 11 3 3 10 2 5" xfId="15958"/>
    <cellStyle name="常规 11 3 3 10 3" xfId="15959"/>
    <cellStyle name="常规 11 3 3 10 3 2" xfId="15960"/>
    <cellStyle name="常规 11 3 3 10 3 2 2" xfId="15961"/>
    <cellStyle name="常规 11 3 3 10 3 3" xfId="15962"/>
    <cellStyle name="常规 11 3 3 10 3 4" xfId="15963"/>
    <cellStyle name="常规 11 3 3 10 3 5" xfId="15964"/>
    <cellStyle name="常规 11 3 3 10 4" xfId="15965"/>
    <cellStyle name="常规 11 3 3 10 4 2" xfId="15966"/>
    <cellStyle name="常规 11 3 3 10 5" xfId="15968"/>
    <cellStyle name="常规 11 3 3 10 6" xfId="15970"/>
    <cellStyle name="常规 11 3 3 10 7" xfId="15972"/>
    <cellStyle name="常规 11 3 3 11" xfId="2919"/>
    <cellStyle name="常规 11 3 3 11 2" xfId="15974"/>
    <cellStyle name="常规 11 3 3 11 2 2" xfId="15976"/>
    <cellStyle name="常规 11 3 3 11 2 2 2" xfId="7059"/>
    <cellStyle name="常规 11 3 3 11 2 3" xfId="13369"/>
    <cellStyle name="常规 11 3 3 11 2 4" xfId="15979"/>
    <cellStyle name="常规 11 3 3 11 2 5" xfId="15982"/>
    <cellStyle name="常规 11 3 3 11 3" xfId="6505"/>
    <cellStyle name="常规 11 3 3 11 3 2" xfId="4110"/>
    <cellStyle name="常规 11 3 3 11 3 2 2" xfId="4115"/>
    <cellStyle name="常规 11 3 3 11 3 3" xfId="4141"/>
    <cellStyle name="常规 11 3 3 11 3 4" xfId="4155"/>
    <cellStyle name="常规 11 3 3 11 3 5" xfId="4159"/>
    <cellStyle name="常规 11 3 3 11 4" xfId="7164"/>
    <cellStyle name="常规 11 3 3 11 4 2" xfId="4185"/>
    <cellStyle name="常规 11 3 3 11 5" xfId="7167"/>
    <cellStyle name="常规 11 3 3 11 6" xfId="7170"/>
    <cellStyle name="常规 11 3 3 11 7" xfId="6846"/>
    <cellStyle name="常规 11 3 3 12" xfId="2923"/>
    <cellStyle name="常规 11 3 3 12 2" xfId="15983"/>
    <cellStyle name="常规 11 3 3 12 2 2" xfId="15985"/>
    <cellStyle name="常规 11 3 3 12 2 3" xfId="15987"/>
    <cellStyle name="常规 11 3 3 12 3" xfId="7172"/>
    <cellStyle name="常规 11 3 3 12 3 2" xfId="1554"/>
    <cellStyle name="常规 11 3 3 12 4" xfId="7175"/>
    <cellStyle name="常规 11 3 3 12 5" xfId="7180"/>
    <cellStyle name="常规 11 3 3 13" xfId="15989"/>
    <cellStyle name="常规 11 3 3 13 2" xfId="15991"/>
    <cellStyle name="常规 11 3 3 13 2 2" xfId="15993"/>
    <cellStyle name="常规 11 3 3 13 2 3" xfId="15994"/>
    <cellStyle name="常规 11 3 3 13 3" xfId="7184"/>
    <cellStyle name="常规 11 3 3 13 3 2" xfId="1015"/>
    <cellStyle name="常规 11 3 3 13 4" xfId="7187"/>
    <cellStyle name="常规 11 3 3 13 5" xfId="7191"/>
    <cellStyle name="常规 11 3 3 14" xfId="15995"/>
    <cellStyle name="常规 11 3 3 14 2" xfId="15997"/>
    <cellStyle name="常规 11 3 3 14 2 2" xfId="15999"/>
    <cellStyle name="常规 11 3 3 14 2 3" xfId="16001"/>
    <cellStyle name="常规 11 3 3 14 3" xfId="7193"/>
    <cellStyle name="常规 11 3 3 14 3 2" xfId="3948"/>
    <cellStyle name="常规 11 3 3 14 4" xfId="7195"/>
    <cellStyle name="常规 11 3 3 14 5" xfId="6943"/>
    <cellStyle name="常规 11 3 3 15" xfId="16003"/>
    <cellStyle name="常规 11 3 3 15 2" xfId="16005"/>
    <cellStyle name="常规 11 3 3 15 2 2" xfId="16006"/>
    <cellStyle name="常规 11 3 3 15 3" xfId="6163"/>
    <cellStyle name="常规 11 3 3 15 3 2" xfId="16007"/>
    <cellStyle name="常规 11 3 3 15 4" xfId="6167"/>
    <cellStyle name="常规 11 3 3 15 5" xfId="6951"/>
    <cellStyle name="常规 11 3 3 16" xfId="7146"/>
    <cellStyle name="常规 11 3 3 16 2" xfId="6173"/>
    <cellStyle name="常规 11 3 3 16 2 2" xfId="5064"/>
    <cellStyle name="常规 11 3 3 16 3" xfId="6177"/>
    <cellStyle name="常规 11 3 3 16 3 2" xfId="5078"/>
    <cellStyle name="常规 11 3 3 16 4" xfId="7229"/>
    <cellStyle name="常规 11 3 3 17" xfId="7379"/>
    <cellStyle name="常规 11 3 3 17 2" xfId="7381"/>
    <cellStyle name="常规 11 3 3 17 3" xfId="7436"/>
    <cellStyle name="常规 11 3 3 17 4" xfId="7482"/>
    <cellStyle name="常规 11 3 3 18" xfId="7520"/>
    <cellStyle name="常规 11 3 3 18 2" xfId="4167"/>
    <cellStyle name="常规 11 3 3 18 3" xfId="7565"/>
    <cellStyle name="常规 11 3 3 19" xfId="7638"/>
    <cellStyle name="常规 11 3 3 19 2" xfId="4213"/>
    <cellStyle name="常规 11 3 3 2" xfId="16009"/>
    <cellStyle name="常规 11 3 3 2 10" xfId="5822"/>
    <cellStyle name="常规 11 3 3 2 10 2" xfId="16010"/>
    <cellStyle name="常规 11 3 3 2 10 2 2" xfId="7394"/>
    <cellStyle name="常规 11 3 3 2 10 2 3" xfId="7402"/>
    <cellStyle name="常规 11 3 3 2 10 3" xfId="16013"/>
    <cellStyle name="常规 11 3 3 2 10 3 2" xfId="7416"/>
    <cellStyle name="常规 11 3 3 2 10 4" xfId="16014"/>
    <cellStyle name="常规 11 3 3 2 10 5" xfId="16015"/>
    <cellStyle name="常规 11 3 3 2 11" xfId="14292"/>
    <cellStyle name="常规 11 3 3 2 11 2" xfId="16016"/>
    <cellStyle name="常规 11 3 3 2 11 2 2" xfId="7447"/>
    <cellStyle name="常规 11 3 3 2 11 2 3" xfId="7452"/>
    <cellStyle name="常规 11 3 3 2 11 3" xfId="16017"/>
    <cellStyle name="常规 11 3 3 2 11 3 2" xfId="7464"/>
    <cellStyle name="常规 11 3 3 2 11 4" xfId="16018"/>
    <cellStyle name="常规 11 3 3 2 11 5" xfId="16021"/>
    <cellStyle name="常规 11 3 3 2 12" xfId="16022"/>
    <cellStyle name="常规 11 3 3 2 12 2" xfId="16023"/>
    <cellStyle name="常规 11 3 3 2 12 2 2" xfId="7493"/>
    <cellStyle name="常规 11 3 3 2 12 3" xfId="16025"/>
    <cellStyle name="常规 11 3 3 2 12 3 2" xfId="16028"/>
    <cellStyle name="常规 11 3 3 2 12 4" xfId="16030"/>
    <cellStyle name="常规 11 3 3 2 12 5" xfId="16033"/>
    <cellStyle name="常规 11 3 3 2 13" xfId="16035"/>
    <cellStyle name="常规 11 3 3 2 13 2" xfId="16038"/>
    <cellStyle name="常规 11 3 3 2 13 2 2" xfId="16042"/>
    <cellStyle name="常规 11 3 3 2 13 3" xfId="8652"/>
    <cellStyle name="常规 11 3 3 2 13 3 2" xfId="16047"/>
    <cellStyle name="常规 11 3 3 2 13 4" xfId="8657"/>
    <cellStyle name="常规 11 3 3 2 14" xfId="16049"/>
    <cellStyle name="常规 11 3 3 2 14 2" xfId="16051"/>
    <cellStyle name="常规 11 3 3 2 14 3" xfId="8663"/>
    <cellStyle name="常规 11 3 3 2 14 4" xfId="16054"/>
    <cellStyle name="常规 11 3 3 2 15" xfId="16057"/>
    <cellStyle name="常规 11 3 3 2 15 2" xfId="16059"/>
    <cellStyle name="常规 11 3 3 2 15 3" xfId="14727"/>
    <cellStyle name="常规 11 3 3 2 15 4" xfId="14964"/>
    <cellStyle name="常规 11 3 3 2 16" xfId="16062"/>
    <cellStyle name="常规 11 3 3 2 16 2" xfId="16064"/>
    <cellStyle name="常规 11 3 3 2 17" xfId="16067"/>
    <cellStyle name="常规 11 3 3 2 18" xfId="16070"/>
    <cellStyle name="常规 11 3 3 2 19" xfId="16073"/>
    <cellStyle name="常规 11 3 3 2 2" xfId="16074"/>
    <cellStyle name="常规 11 3 3 2 2 10" xfId="16077"/>
    <cellStyle name="常规 11 3 3 2 2 10 2" xfId="16079"/>
    <cellStyle name="常规 11 3 3 2 2 10 2 2" xfId="1937"/>
    <cellStyle name="常规 11 3 3 2 2 10 3" xfId="16080"/>
    <cellStyle name="常规 11 3 3 2 2 10 3 2" xfId="11275"/>
    <cellStyle name="常规 11 3 3 2 2 10 4" xfId="16082"/>
    <cellStyle name="常规 11 3 3 2 2 11" xfId="16084"/>
    <cellStyle name="常规 11 3 3 2 2 11 2" xfId="16085"/>
    <cellStyle name="常规 11 3 3 2 2 11 3" xfId="16086"/>
    <cellStyle name="常规 11 3 3 2 2 11 4" xfId="16088"/>
    <cellStyle name="常规 11 3 3 2 2 12" xfId="16090"/>
    <cellStyle name="常规 11 3 3 2 2 12 2" xfId="16091"/>
    <cellStyle name="常规 11 3 3 2 2 12 3" xfId="16092"/>
    <cellStyle name="常规 11 3 3 2 2 12 4" xfId="16094"/>
    <cellStyle name="常规 11 3 3 2 2 13" xfId="16095"/>
    <cellStyle name="常规 11 3 3 2 2 13 2" xfId="16096"/>
    <cellStyle name="常规 11 3 3 2 2 14" xfId="16097"/>
    <cellStyle name="常规 11 3 3 2 2 15" xfId="16098"/>
    <cellStyle name="常规 11 3 3 2 2 16" xfId="14061"/>
    <cellStyle name="常规 11 3 3 2 2 17" xfId="16099"/>
    <cellStyle name="常规 11 3 3 2 2 18" xfId="16100"/>
    <cellStyle name="常规 11 3 3 2 2 19" xfId="16102"/>
    <cellStyle name="常规 11 3 3 2 2 2" xfId="16103"/>
    <cellStyle name="常规 11 3 3 2 2 2 10" xfId="16104"/>
    <cellStyle name="常规 11 3 3 2 2 2 2" xfId="13194"/>
    <cellStyle name="常规 11 3 3 2 2 2 2 2" xfId="16106"/>
    <cellStyle name="常规 11 3 3 2 2 2 2 2 2" xfId="16107"/>
    <cellStyle name="常规 11 3 3 2 2 2 2 2 2 2" xfId="16108"/>
    <cellStyle name="常规 11 3 3 2 2 2 2 2 2 2 2" xfId="16110"/>
    <cellStyle name="常规 11 3 3 2 2 2 2 2 2 3" xfId="16111"/>
    <cellStyle name="常规 11 3 3 2 2 2 2 2 2 4" xfId="16112"/>
    <cellStyle name="常规 11 3 3 2 2 2 2 2 2 5" xfId="303"/>
    <cellStyle name="常规 11 3 3 2 2 2 2 2 3" xfId="16113"/>
    <cellStyle name="常规 11 3 3 2 2 2 2 2 3 2" xfId="16114"/>
    <cellStyle name="常规 11 3 3 2 2 2 2 2 3 3" xfId="16115"/>
    <cellStyle name="常规 11 3 3 2 2 2 2 2 4" xfId="16116"/>
    <cellStyle name="常规 11 3 3 2 2 2 2 2 5" xfId="16117"/>
    <cellStyle name="常规 11 3 3 2 2 2 2 2 6" xfId="16118"/>
    <cellStyle name="常规 11 3 3 2 2 2 2 3" xfId="16120"/>
    <cellStyle name="常规 11 3 3 2 2 2 2 3 2" xfId="16122"/>
    <cellStyle name="常规 11 3 3 2 2 2 2 3 2 2" xfId="3072"/>
    <cellStyle name="常规 11 3 3 2 2 2 2 3 3" xfId="16125"/>
    <cellStyle name="常规 11 3 3 2 2 2 2 3 4" xfId="16127"/>
    <cellStyle name="常规 11 3 3 2 2 2 2 3 5" xfId="16128"/>
    <cellStyle name="常规 11 3 3 2 2 2 2 4" xfId="16130"/>
    <cellStyle name="常规 11 3 3 2 2 2 2 4 2" xfId="16132"/>
    <cellStyle name="常规 11 3 3 2 2 2 2 4 3" xfId="16134"/>
    <cellStyle name="常规 11 3 3 2 2 2 2 5" xfId="16135"/>
    <cellStyle name="常规 11 3 3 2 2 2 2 6" xfId="16138"/>
    <cellStyle name="常规 11 3 3 2 2 2 2 7" xfId="16140"/>
    <cellStyle name="常规 11 3 3 2 2 2 3" xfId="13196"/>
    <cellStyle name="常规 11 3 3 2 2 2 3 2" xfId="16142"/>
    <cellStyle name="常规 11 3 3 2 2 2 3 2 2" xfId="16143"/>
    <cellStyle name="常规 11 3 3 2 2 2 3 2 2 2" xfId="16144"/>
    <cellStyle name="常规 11 3 3 2 2 2 3 2 3" xfId="16145"/>
    <cellStyle name="常规 11 3 3 2 2 2 3 2 4" xfId="16146"/>
    <cellStyle name="常规 11 3 3 2 2 2 3 2 5" xfId="16147"/>
    <cellStyle name="常规 11 3 3 2 2 2 3 3" xfId="15899"/>
    <cellStyle name="常规 11 3 3 2 2 2 3 3 2" xfId="15903"/>
    <cellStyle name="常规 11 3 3 2 2 2 3 3 2 2" xfId="7258"/>
    <cellStyle name="常规 11 3 3 2 2 2 3 3 3" xfId="15906"/>
    <cellStyle name="常规 11 3 3 2 2 2 3 3 4" xfId="16148"/>
    <cellStyle name="常规 11 3 3 2 2 2 3 3 5" xfId="16149"/>
    <cellStyle name="常规 11 3 3 2 2 2 3 4" xfId="6886"/>
    <cellStyle name="常规 11 3 3 2 2 2 3 4 2" xfId="15909"/>
    <cellStyle name="常规 11 3 3 2 2 2 3 5" xfId="3973"/>
    <cellStyle name="常规 11 3 3 2 2 2 3 6" xfId="15912"/>
    <cellStyle name="常规 11 3 3 2 2 2 3 7" xfId="16150"/>
    <cellStyle name="常规 11 3 3 2 2 2 4" xfId="13198"/>
    <cellStyle name="常规 11 3 3 2 2 2 4 2" xfId="16151"/>
    <cellStyle name="常规 11 3 3 2 2 2 4 2 2" xfId="16153"/>
    <cellStyle name="常规 11 3 3 2 2 2 4 2 2 2" xfId="16154"/>
    <cellStyle name="常规 11 3 3 2 2 2 4 2 3" xfId="16156"/>
    <cellStyle name="常规 11 3 3 2 2 2 4 2 4" xfId="16158"/>
    <cellStyle name="常规 11 3 3 2 2 2 4 3" xfId="15916"/>
    <cellStyle name="常规 11 3 3 2 2 2 4 3 2" xfId="15920"/>
    <cellStyle name="常规 11 3 3 2 2 2 4 4" xfId="6892"/>
    <cellStyle name="常规 11 3 3 2 2 2 4 5" xfId="15922"/>
    <cellStyle name="常规 11 3 3 2 2 2 4 6" xfId="15925"/>
    <cellStyle name="常规 11 3 3 2 2 2 5" xfId="16159"/>
    <cellStyle name="常规 11 3 3 2 2 2 5 2" xfId="16160"/>
    <cellStyle name="常规 11 3 3 2 2 2 5 2 2" xfId="16161"/>
    <cellStyle name="常规 11 3 3 2 2 2 5 3" xfId="15928"/>
    <cellStyle name="常规 11 3 3 2 2 2 5 4" xfId="15930"/>
    <cellStyle name="常规 11 3 3 2 2 2 5 5" xfId="16163"/>
    <cellStyle name="常规 11 3 3 2 2 2 6" xfId="16165"/>
    <cellStyle name="常规 11 3 3 2 2 2 6 2" xfId="16167"/>
    <cellStyle name="常规 11 3 3 2 2 2 6 3" xfId="16169"/>
    <cellStyle name="常规 11 3 3 2 2 2 6 4" xfId="16171"/>
    <cellStyle name="常规 11 3 3 2 2 2 6 5" xfId="16175"/>
    <cellStyle name="常规 11 3 3 2 2 2 7" xfId="16178"/>
    <cellStyle name="常规 11 3 3 2 2 2 8" xfId="16179"/>
    <cellStyle name="常规 11 3 3 2 2 2 9" xfId="16180"/>
    <cellStyle name="常规 11 3 3 2 2 3" xfId="16182"/>
    <cellStyle name="常规 11 3 3 2 2 3 2" xfId="16183"/>
    <cellStyle name="常规 11 3 3 2 2 3 2 2" xfId="16185"/>
    <cellStyle name="常规 11 3 3 2 2 3 2 2 2" xfId="10237"/>
    <cellStyle name="常规 11 3 3 2 2 3 2 2 2 2" xfId="16186"/>
    <cellStyle name="常规 11 3 3 2 2 3 2 2 3" xfId="10239"/>
    <cellStyle name="常规 11 3 3 2 2 3 2 2 4" xfId="5706"/>
    <cellStyle name="常规 11 3 3 2 2 3 2 2 5" xfId="16187"/>
    <cellStyle name="常规 11 3 3 2 2 3 2 3" xfId="16189"/>
    <cellStyle name="常规 11 3 3 2 2 3 2 3 2" xfId="16191"/>
    <cellStyle name="常规 11 3 3 2 2 3 2 3 3" xfId="16194"/>
    <cellStyle name="常规 11 3 3 2 2 3 2 4" xfId="16195"/>
    <cellStyle name="常规 11 3 3 2 2 3 2 5" xfId="11329"/>
    <cellStyle name="常规 11 3 3 2 2 3 2 6" xfId="11334"/>
    <cellStyle name="常规 11 3 3 2 2 3 3" xfId="16196"/>
    <cellStyle name="常规 11 3 3 2 2 3 3 2" xfId="16198"/>
    <cellStyle name="常规 11 3 3 2 2 3 3 2 2" xfId="16199"/>
    <cellStyle name="常规 11 3 3 2 2 3 3 3" xfId="16201"/>
    <cellStyle name="常规 11 3 3 2 2 3 3 4" xfId="6897"/>
    <cellStyle name="常规 11 3 3 2 2 3 3 5" xfId="11338"/>
    <cellStyle name="常规 11 3 3 2 2 3 4" xfId="16202"/>
    <cellStyle name="常规 11 3 3 2 2 3 4 2" xfId="16203"/>
    <cellStyle name="常规 11 3 3 2 2 3 4 3" xfId="16204"/>
    <cellStyle name="常规 11 3 3 2 2 3 5" xfId="16205"/>
    <cellStyle name="常规 11 3 3 2 2 3 6" xfId="16207"/>
    <cellStyle name="常规 11 3 3 2 2 3 7" xfId="16209"/>
    <cellStyle name="常规 11 3 3 2 2 4" xfId="16210"/>
    <cellStyle name="常规 11 3 3 2 2 4 2" xfId="16211"/>
    <cellStyle name="常规 11 3 3 2 2 4 2 2" xfId="16214"/>
    <cellStyle name="常规 11 3 3 2 2 4 2 2 2" xfId="16216"/>
    <cellStyle name="常规 11 3 3 2 2 4 2 2 3" xfId="16217"/>
    <cellStyle name="常规 11 3 3 2 2 4 2 3" xfId="16219"/>
    <cellStyle name="常规 11 3 3 2 2 4 2 3 2" xfId="16221"/>
    <cellStyle name="常规 11 3 3 2 2 4 2 4" xfId="4572"/>
    <cellStyle name="常规 11 3 3 2 2 4 2 5" xfId="4583"/>
    <cellStyle name="常规 11 3 3 2 2 4 3" xfId="16222"/>
    <cellStyle name="常规 11 3 3 2 2 4 3 2" xfId="16224"/>
    <cellStyle name="常规 11 3 3 2 2 4 3 2 2" xfId="16226"/>
    <cellStyle name="常规 11 3 3 2 2 4 3 3" xfId="16228"/>
    <cellStyle name="常规 11 3 3 2 2 4 3 4" xfId="2794"/>
    <cellStyle name="常规 11 3 3 2 2 4 3 5" xfId="4624"/>
    <cellStyle name="常规 11 3 3 2 2 4 4" xfId="7972"/>
    <cellStyle name="常规 11 3 3 2 2 4 4 2" xfId="16230"/>
    <cellStyle name="常规 11 3 3 2 2 4 4 3" xfId="16232"/>
    <cellStyle name="常规 11 3 3 2 2 4 5" xfId="7974"/>
    <cellStyle name="常规 11 3 3 2 2 4 6" xfId="16233"/>
    <cellStyle name="常规 11 3 3 2 2 4 7" xfId="16235"/>
    <cellStyle name="常规 11 3 3 2 2 5" xfId="16236"/>
    <cellStyle name="常规 11 3 3 2 2 5 2" xfId="16237"/>
    <cellStyle name="常规 11 3 3 2 2 5 2 2" xfId="16238"/>
    <cellStyle name="常规 11 3 3 2 2 5 2 2 2" xfId="4757"/>
    <cellStyle name="常规 11 3 3 2 2 5 2 3" xfId="16240"/>
    <cellStyle name="常规 11 3 3 2 2 5 2 4" xfId="5385"/>
    <cellStyle name="常规 11 3 3 2 2 5 2 5" xfId="16243"/>
    <cellStyle name="常规 11 3 3 2 2 5 3" xfId="16244"/>
    <cellStyle name="常规 11 3 3 2 2 5 3 2" xfId="16245"/>
    <cellStyle name="常规 11 3 3 2 2 5 3 2 2" xfId="4781"/>
    <cellStyle name="常规 11 3 3 2 2 5 3 3" xfId="16247"/>
    <cellStyle name="常规 11 3 3 2 2 5 3 4" xfId="16250"/>
    <cellStyle name="常规 11 3 3 2 2 5 3 5" xfId="16253"/>
    <cellStyle name="常规 11 3 3 2 2 5 4" xfId="7977"/>
    <cellStyle name="常规 11 3 3 2 2 5 4 2" xfId="16254"/>
    <cellStyle name="常规 11 3 3 2 2 5 5" xfId="16255"/>
    <cellStyle name="常规 11 3 3 2 2 5 6" xfId="16257"/>
    <cellStyle name="常规 11 3 3 2 2 5 7" xfId="16258"/>
    <cellStyle name="常规 11 3 3 2 2 6" xfId="15355"/>
    <cellStyle name="常规 11 3 3 2 2 6 2" xfId="15357"/>
    <cellStyle name="常规 11 3 3 2 2 6 2 2" xfId="15359"/>
    <cellStyle name="常规 11 3 3 2 2 6 2 2 2" xfId="4841"/>
    <cellStyle name="常规 11 3 3 2 2 6 2 3" xfId="16260"/>
    <cellStyle name="常规 11 3 3 2 2 6 2 4" xfId="16263"/>
    <cellStyle name="常规 11 3 3 2 2 6 2 5" xfId="16266"/>
    <cellStyle name="常规 11 3 3 2 2 6 3" xfId="15361"/>
    <cellStyle name="常规 11 3 3 2 2 6 3 2" xfId="16267"/>
    <cellStyle name="常规 11 3 3 2 2 6 3 2 2" xfId="16268"/>
    <cellStyle name="常规 11 3 3 2 2 6 3 3" xfId="16270"/>
    <cellStyle name="常规 11 3 3 2 2 6 3 4" xfId="16273"/>
    <cellStyle name="常规 11 3 3 2 2 6 3 5" xfId="16276"/>
    <cellStyle name="常规 11 3 3 2 2 6 4" xfId="15363"/>
    <cellStyle name="常规 11 3 3 2 2 6 4 2" xfId="16277"/>
    <cellStyle name="常规 11 3 3 2 2 6 5" xfId="15365"/>
    <cellStyle name="常规 11 3 3 2 2 6 6" xfId="16279"/>
    <cellStyle name="常规 11 3 3 2 2 6 7" xfId="16280"/>
    <cellStyle name="常规 11 3 3 2 2 7" xfId="15367"/>
    <cellStyle name="常规 11 3 3 2 2 7 2" xfId="15369"/>
    <cellStyle name="常规 11 3 3 2 2 7 2 2" xfId="16281"/>
    <cellStyle name="常规 11 3 3 2 2 7 2 3" xfId="16283"/>
    <cellStyle name="常规 11 3 3 2 2 7 3" xfId="15371"/>
    <cellStyle name="常规 11 3 3 2 2 7 3 2" xfId="16284"/>
    <cellStyle name="常规 11 3 3 2 2 7 4" xfId="16285"/>
    <cellStyle name="常规 11 3 3 2 2 7 5" xfId="16286"/>
    <cellStyle name="常规 11 3 3 2 2 8" xfId="15373"/>
    <cellStyle name="常规 11 3 3 2 2 8 2" xfId="16287"/>
    <cellStyle name="常规 11 3 3 2 2 8 2 2" xfId="16289"/>
    <cellStyle name="常规 11 3 3 2 2 8 2 3" xfId="16291"/>
    <cellStyle name="常规 11 3 3 2 2 8 3" xfId="16292"/>
    <cellStyle name="常规 11 3 3 2 2 8 3 2" xfId="16294"/>
    <cellStyle name="常规 11 3 3 2 2 8 4" xfId="16295"/>
    <cellStyle name="常规 11 3 3 2 2 8 5" xfId="16296"/>
    <cellStyle name="常规 11 3 3 2 2 9" xfId="15375"/>
    <cellStyle name="常规 11 3 3 2 2 9 2" xfId="16297"/>
    <cellStyle name="常规 11 3 3 2 2 9 2 2" xfId="16300"/>
    <cellStyle name="常规 11 3 3 2 2 9 3" xfId="16302"/>
    <cellStyle name="常规 11 3 3 2 2 9 3 2" xfId="16306"/>
    <cellStyle name="常规 11 3 3 2 2 9 4" xfId="16308"/>
    <cellStyle name="常规 11 3 3 2 2 9 5" xfId="16310"/>
    <cellStyle name="常规 11 3 3 2 20" xfId="16056"/>
    <cellStyle name="常规 11 3 3 2 21" xfId="16061"/>
    <cellStyle name="常规 11 3 3 2 22" xfId="16066"/>
    <cellStyle name="常规 11 3 3 2 3" xfId="16311"/>
    <cellStyle name="常规 11 3 3 2 3 10" xfId="16312"/>
    <cellStyle name="常规 11 3 3 2 3 2" xfId="16313"/>
    <cellStyle name="常规 11 3 3 2 3 2 2" xfId="13214"/>
    <cellStyle name="常规 11 3 3 2 3 2 2 2" xfId="16316"/>
    <cellStyle name="常规 11 3 3 2 3 2 2 2 2" xfId="12019"/>
    <cellStyle name="常规 11 3 3 2 3 2 2 2 2 2" xfId="12022"/>
    <cellStyle name="常规 11 3 3 2 3 2 2 2 3" xfId="12026"/>
    <cellStyle name="常规 11 3 3 2 3 2 2 2 4" xfId="12028"/>
    <cellStyle name="常规 11 3 3 2 3 2 2 2 5" xfId="12030"/>
    <cellStyle name="常规 11 3 3 2 3 2 2 3" xfId="16319"/>
    <cellStyle name="常规 11 3 3 2 3 2 2 3 2" xfId="12051"/>
    <cellStyle name="常规 11 3 3 2 3 2 2 3 3" xfId="12056"/>
    <cellStyle name="常规 11 3 3 2 3 2 2 4" xfId="16320"/>
    <cellStyle name="常规 11 3 3 2 3 2 2 5" xfId="16321"/>
    <cellStyle name="常规 11 3 3 2 3 2 2 6" xfId="16323"/>
    <cellStyle name="常规 11 3 3 2 3 2 3" xfId="13216"/>
    <cellStyle name="常规 11 3 3 2 3 2 3 2" xfId="16325"/>
    <cellStyle name="常规 11 3 3 2 3 2 3 2 2" xfId="12459"/>
    <cellStyle name="常规 11 3 3 2 3 2 3 3" xfId="16328"/>
    <cellStyle name="常规 11 3 3 2 3 2 3 4" xfId="6903"/>
    <cellStyle name="常规 11 3 3 2 3 2 3 5" xfId="16330"/>
    <cellStyle name="常规 11 3 3 2 3 2 4" xfId="13218"/>
    <cellStyle name="常规 11 3 3 2 3 2 4 2" xfId="16332"/>
    <cellStyle name="常规 11 3 3 2 3 2 4 3" xfId="16335"/>
    <cellStyle name="常规 11 3 3 2 3 2 5" xfId="16336"/>
    <cellStyle name="常规 11 3 3 2 3 2 6" xfId="16338"/>
    <cellStyle name="常规 11 3 3 2 3 2 7" xfId="16339"/>
    <cellStyle name="常规 11 3 3 2 3 3" xfId="16340"/>
    <cellStyle name="常规 11 3 3 2 3 3 2" xfId="16341"/>
    <cellStyle name="常规 11 3 3 2 3 3 2 2" xfId="16343"/>
    <cellStyle name="常规 11 3 3 2 3 3 2 2 2" xfId="16345"/>
    <cellStyle name="常规 11 3 3 2 3 3 2 3" xfId="16348"/>
    <cellStyle name="常规 11 3 3 2 3 3 2 4" xfId="16350"/>
    <cellStyle name="常规 11 3 3 2 3 3 2 5" xfId="11384"/>
    <cellStyle name="常规 11 3 3 2 3 3 3" xfId="16351"/>
    <cellStyle name="常规 11 3 3 2 3 3 3 2" xfId="16353"/>
    <cellStyle name="常规 11 3 3 2 3 3 3 2 2" xfId="16355"/>
    <cellStyle name="常规 11 3 3 2 3 3 3 3" xfId="16358"/>
    <cellStyle name="常规 11 3 3 2 3 3 3 4" xfId="6911"/>
    <cellStyle name="常规 11 3 3 2 3 3 3 5" xfId="16360"/>
    <cellStyle name="常规 11 3 3 2 3 3 4" xfId="16361"/>
    <cellStyle name="常规 11 3 3 2 3 3 4 2" xfId="16363"/>
    <cellStyle name="常规 11 3 3 2 3 3 5" xfId="16364"/>
    <cellStyle name="常规 11 3 3 2 3 3 6" xfId="16365"/>
    <cellStyle name="常规 11 3 3 2 3 3 7" xfId="16367"/>
    <cellStyle name="常规 11 3 3 2 3 4" xfId="16368"/>
    <cellStyle name="常规 11 3 3 2 3 4 2" xfId="16370"/>
    <cellStyle name="常规 11 3 3 2 3 4 2 2" xfId="3381"/>
    <cellStyle name="常规 11 3 3 2 3 4 2 2 2" xfId="16371"/>
    <cellStyle name="常规 11 3 3 2 3 4 2 3" xfId="3386"/>
    <cellStyle name="常规 11 3 3 2 3 4 2 4" xfId="3388"/>
    <cellStyle name="常规 11 3 3 2 3 4 3" xfId="16373"/>
    <cellStyle name="常规 11 3 3 2 3 4 3 2" xfId="3405"/>
    <cellStyle name="常规 11 3 3 2 3 4 4" xfId="7984"/>
    <cellStyle name="常规 11 3 3 2 3 4 5" xfId="16374"/>
    <cellStyle name="常规 11 3 3 2 3 4 6" xfId="16375"/>
    <cellStyle name="常规 11 3 3 2 3 5" xfId="16376"/>
    <cellStyle name="常规 11 3 3 2 3 5 2" xfId="16378"/>
    <cellStyle name="常规 11 3 3 2 3 5 2 2" xfId="3440"/>
    <cellStyle name="常规 11 3 3 2 3 5 3" xfId="16379"/>
    <cellStyle name="常规 11 3 3 2 3 5 4" xfId="16380"/>
    <cellStyle name="常规 11 3 3 2 3 5 5" xfId="16381"/>
    <cellStyle name="常规 11 3 3 2 3 6" xfId="15380"/>
    <cellStyle name="常规 11 3 3 2 3 6 2" xfId="15383"/>
    <cellStyle name="常规 11 3 3 2 3 6 3" xfId="16382"/>
    <cellStyle name="常规 11 3 3 2 3 6 4" xfId="16383"/>
    <cellStyle name="常规 11 3 3 2 3 6 5" xfId="14552"/>
    <cellStyle name="常规 11 3 3 2 3 7" xfId="15385"/>
    <cellStyle name="常规 11 3 3 2 3 8" xfId="15387"/>
    <cellStyle name="常规 11 3 3 2 3 9" xfId="15389"/>
    <cellStyle name="常规 11 3 3 2 4" xfId="16384"/>
    <cellStyle name="常规 11 3 3 2 4 2" xfId="16385"/>
    <cellStyle name="常规 11 3 3 2 4 2 2" xfId="12194"/>
    <cellStyle name="常规 11 3 3 2 4 2 2 2" xfId="12196"/>
    <cellStyle name="常规 11 3 3 2 4 2 2 2 2" xfId="12198"/>
    <cellStyle name="常规 11 3 3 2 4 2 2 2 3" xfId="16386"/>
    <cellStyle name="常规 11 3 3 2 4 2 2 3" xfId="12200"/>
    <cellStyle name="常规 11 3 3 2 4 2 2 3 2" xfId="16388"/>
    <cellStyle name="常规 11 3 3 2 4 2 2 4" xfId="12202"/>
    <cellStyle name="常规 11 3 3 2 4 2 2 5" xfId="12205"/>
    <cellStyle name="常规 11 3 3 2 4 2 3" xfId="12207"/>
    <cellStyle name="常规 11 3 3 2 4 2 3 2" xfId="12209"/>
    <cellStyle name="常规 11 3 3 2 4 2 3 2 2" xfId="16389"/>
    <cellStyle name="常规 11 3 3 2 4 2 3 3" xfId="12212"/>
    <cellStyle name="常规 11 3 3 2 4 2 3 4" xfId="6192"/>
    <cellStyle name="常规 11 3 3 2 4 2 3 5" xfId="12941"/>
    <cellStyle name="常规 11 3 3 2 4 2 4" xfId="12215"/>
    <cellStyle name="常规 11 3 3 2 4 2 4 2" xfId="16391"/>
    <cellStyle name="常规 11 3 3 2 4 2 4 3" xfId="16394"/>
    <cellStyle name="常规 11 3 3 2 4 2 5" xfId="12217"/>
    <cellStyle name="常规 11 3 3 2 4 2 6" xfId="12220"/>
    <cellStyle name="常规 11 3 3 2 4 2 7" xfId="16396"/>
    <cellStyle name="常规 11 3 3 2 4 3" xfId="16397"/>
    <cellStyle name="常规 11 3 3 2 4 3 2" xfId="12228"/>
    <cellStyle name="常规 11 3 3 2 4 3 2 2" xfId="12230"/>
    <cellStyle name="常规 11 3 3 2 4 3 2 2 2" xfId="5889"/>
    <cellStyle name="常规 11 3 3 2 4 3 2 3" xfId="12232"/>
    <cellStyle name="常规 11 3 3 2 4 3 2 4" xfId="12234"/>
    <cellStyle name="常规 11 3 3 2 4 3 2 5" xfId="11415"/>
    <cellStyle name="常规 11 3 3 2 4 3 3" xfId="12237"/>
    <cellStyle name="常规 11 3 3 2 4 3 3 2" xfId="12239"/>
    <cellStyle name="常规 11 3 3 2 4 3 3 2 2" xfId="5983"/>
    <cellStyle name="常规 11 3 3 2 4 3 3 3" xfId="16399"/>
    <cellStyle name="常规 11 3 3 2 4 3 3 4" xfId="16401"/>
    <cellStyle name="常规 11 3 3 2 4 3 3 5" xfId="16403"/>
    <cellStyle name="常规 11 3 3 2 4 3 4" xfId="12241"/>
    <cellStyle name="常规 11 3 3 2 4 3 4 2" xfId="16404"/>
    <cellStyle name="常规 11 3 3 2 4 3 5" xfId="12243"/>
    <cellStyle name="常规 11 3 3 2 4 3 6" xfId="12246"/>
    <cellStyle name="常规 11 3 3 2 4 3 7" xfId="16406"/>
    <cellStyle name="常规 11 3 3 2 4 4" xfId="16407"/>
    <cellStyle name="常规 11 3 3 2 4 4 2" xfId="12256"/>
    <cellStyle name="常规 11 3 3 2 4 4 2 2" xfId="3567"/>
    <cellStyle name="常规 11 3 3 2 4 4 2 2 2" xfId="10370"/>
    <cellStyle name="常规 11 3 3 2 4 4 2 3" xfId="3575"/>
    <cellStyle name="常规 11 3 3 2 4 4 2 4" xfId="6384"/>
    <cellStyle name="常规 11 3 3 2 4 4 3" xfId="12258"/>
    <cellStyle name="常规 11 3 3 2 4 4 3 2" xfId="16408"/>
    <cellStyle name="常规 11 3 3 2 4 4 4" xfId="12260"/>
    <cellStyle name="常规 11 3 3 2 4 4 5" xfId="12262"/>
    <cellStyle name="常规 11 3 3 2 4 4 6" xfId="16410"/>
    <cellStyle name="常规 11 3 3 2 4 5" xfId="16411"/>
    <cellStyle name="常规 11 3 3 2 4 5 2" xfId="12268"/>
    <cellStyle name="常规 11 3 3 2 4 5 2 2" xfId="16412"/>
    <cellStyle name="常规 11 3 3 2 4 5 3" xfId="12270"/>
    <cellStyle name="常规 11 3 3 2 4 5 4" xfId="12272"/>
    <cellStyle name="常规 11 3 3 2 4 5 5" xfId="16413"/>
    <cellStyle name="常规 11 3 3 2 4 6" xfId="15392"/>
    <cellStyle name="常规 11 3 3 2 4 6 2" xfId="12277"/>
    <cellStyle name="常规 11 3 3 2 4 7" xfId="15394"/>
    <cellStyle name="常规 11 3 3 2 4 8" xfId="7687"/>
    <cellStyle name="常规 11 3 3 2 4 9" xfId="11095"/>
    <cellStyle name="常规 11 3 3 2 5" xfId="16415"/>
    <cellStyle name="常规 11 3 3 2 5 2" xfId="16416"/>
    <cellStyle name="常规 11 3 3 2 5 2 2" xfId="12298"/>
    <cellStyle name="常规 11 3 3 2 5 2 2 2" xfId="12301"/>
    <cellStyle name="常规 11 3 3 2 5 2 2 3" xfId="12303"/>
    <cellStyle name="常规 11 3 3 2 5 2 3" xfId="12306"/>
    <cellStyle name="常规 11 3 3 2 5 2 3 2" xfId="16418"/>
    <cellStyle name="常规 11 3 3 2 5 2 4" xfId="12309"/>
    <cellStyle name="常规 11 3 3 2 5 2 5" xfId="12311"/>
    <cellStyle name="常规 11 3 3 2 5 3" xfId="16419"/>
    <cellStyle name="常规 11 3 3 2 5 3 2" xfId="12319"/>
    <cellStyle name="常规 11 3 3 2 5 3 2 2" xfId="16421"/>
    <cellStyle name="常规 11 3 3 2 5 3 3" xfId="12322"/>
    <cellStyle name="常规 11 3 3 2 5 3 4" xfId="12325"/>
    <cellStyle name="常规 11 3 3 2 5 3 5" xfId="16422"/>
    <cellStyle name="常规 11 3 3 2 5 4" xfId="16423"/>
    <cellStyle name="常规 11 3 3 2 5 4 2" xfId="12336"/>
    <cellStyle name="常规 11 3 3 2 5 4 3" xfId="16425"/>
    <cellStyle name="常规 11 3 3 2 5 5" xfId="16426"/>
    <cellStyle name="常规 11 3 3 2 5 6" xfId="16428"/>
    <cellStyle name="常规 11 3 3 2 5 7" xfId="16429"/>
    <cellStyle name="常规 11 3 3 2 6" xfId="1913"/>
    <cellStyle name="常规 11 3 3 2 6 2" xfId="16430"/>
    <cellStyle name="常规 11 3 3 2 6 2 2" xfId="12353"/>
    <cellStyle name="常规 11 3 3 2 6 2 2 2" xfId="12355"/>
    <cellStyle name="常规 11 3 3 2 6 2 2 3" xfId="16432"/>
    <cellStyle name="常规 11 3 3 2 6 2 3" xfId="12357"/>
    <cellStyle name="常规 11 3 3 2 6 2 3 2" xfId="16434"/>
    <cellStyle name="常规 11 3 3 2 6 2 4" xfId="12359"/>
    <cellStyle name="常规 11 3 3 2 6 2 5" xfId="16436"/>
    <cellStyle name="常规 11 3 3 2 6 3" xfId="16437"/>
    <cellStyle name="常规 11 3 3 2 6 3 2" xfId="12365"/>
    <cellStyle name="常规 11 3 3 2 6 3 2 2" xfId="16438"/>
    <cellStyle name="常规 11 3 3 2 6 3 3" xfId="12367"/>
    <cellStyle name="常规 11 3 3 2 6 3 4" xfId="12369"/>
    <cellStyle name="常规 11 3 3 2 6 3 5" xfId="16440"/>
    <cellStyle name="常规 11 3 3 2 6 4" xfId="16442"/>
    <cellStyle name="常规 11 3 3 2 6 4 2" xfId="12374"/>
    <cellStyle name="常规 11 3 3 2 6 4 3" xfId="16443"/>
    <cellStyle name="常规 11 3 3 2 6 5" xfId="16444"/>
    <cellStyle name="常规 11 3 3 2 6 6" xfId="15103"/>
    <cellStyle name="常规 11 3 3 2 6 7" xfId="15106"/>
    <cellStyle name="常规 11 3 3 2 7" xfId="16446"/>
    <cellStyle name="常规 11 3 3 2 7 2" xfId="16447"/>
    <cellStyle name="常规 11 3 3 2 7 2 2" xfId="12385"/>
    <cellStyle name="常规 11 3 3 2 7 2 2 2" xfId="12387"/>
    <cellStyle name="常规 11 3 3 2 7 2 2 3" xfId="16449"/>
    <cellStyle name="常规 11 3 3 2 7 2 3" xfId="12389"/>
    <cellStyle name="常规 11 3 3 2 7 2 3 2" xfId="16451"/>
    <cellStyle name="常规 11 3 3 2 7 2 4" xfId="12391"/>
    <cellStyle name="常规 11 3 3 2 7 2 5" xfId="16453"/>
    <cellStyle name="常规 11 3 3 2 7 3" xfId="16454"/>
    <cellStyle name="常规 11 3 3 2 7 3 2" xfId="12397"/>
    <cellStyle name="常规 11 3 3 2 7 3 2 2" xfId="6493"/>
    <cellStyle name="常规 11 3 3 2 7 3 3" xfId="12399"/>
    <cellStyle name="常规 11 3 3 2 7 3 4" xfId="12401"/>
    <cellStyle name="常规 11 3 3 2 7 3 5" xfId="16456"/>
    <cellStyle name="常规 11 3 3 2 7 4" xfId="16457"/>
    <cellStyle name="常规 11 3 3 2 7 4 2" xfId="12409"/>
    <cellStyle name="常规 11 3 3 2 7 4 3" xfId="13961"/>
    <cellStyle name="常规 11 3 3 2 7 5" xfId="16458"/>
    <cellStyle name="常规 11 3 3 2 7 6" xfId="15113"/>
    <cellStyle name="常规 11 3 3 2 7 7" xfId="15118"/>
    <cellStyle name="常规 11 3 3 2 8" xfId="16461"/>
    <cellStyle name="常规 11 3 3 2 8 2" xfId="16462"/>
    <cellStyle name="常规 11 3 3 2 8 2 2" xfId="12420"/>
    <cellStyle name="常规 11 3 3 2 8 2 2 2" xfId="16463"/>
    <cellStyle name="常规 11 3 3 2 8 2 3" xfId="12422"/>
    <cellStyle name="常规 11 3 3 2 8 2 4" xfId="12424"/>
    <cellStyle name="常规 11 3 3 2 8 2 5" xfId="16465"/>
    <cellStyle name="常规 11 3 3 2 8 3" xfId="16466"/>
    <cellStyle name="常规 11 3 3 2 8 3 2" xfId="4738"/>
    <cellStyle name="常规 11 3 3 2 8 3 2 2" xfId="16467"/>
    <cellStyle name="常规 11 3 3 2 8 3 3" xfId="12429"/>
    <cellStyle name="常规 11 3 3 2 8 3 4" xfId="12431"/>
    <cellStyle name="常规 11 3 3 2 8 3 5" xfId="16469"/>
    <cellStyle name="常规 11 3 3 2 8 4" xfId="16470"/>
    <cellStyle name="常规 11 3 3 2 8 4 2" xfId="16472"/>
    <cellStyle name="常规 11 3 3 2 8 5" xfId="16473"/>
    <cellStyle name="常规 11 3 3 2 8 6" xfId="15126"/>
    <cellStyle name="常规 11 3 3 2 8 7" xfId="13237"/>
    <cellStyle name="常规 11 3 3 2 9" xfId="16474"/>
    <cellStyle name="常规 11 3 3 2 9 2" xfId="16475"/>
    <cellStyle name="常规 11 3 3 2 9 2 2" xfId="12444"/>
    <cellStyle name="常规 11 3 3 2 9 2 2 2" xfId="16476"/>
    <cellStyle name="常规 11 3 3 2 9 2 3" xfId="12446"/>
    <cellStyle name="常规 11 3 3 2 9 2 4" xfId="12448"/>
    <cellStyle name="常规 11 3 3 2 9 2 5" xfId="16478"/>
    <cellStyle name="常规 11 3 3 2 9 3" xfId="16479"/>
    <cellStyle name="常规 11 3 3 2 9 3 2" xfId="12453"/>
    <cellStyle name="常规 11 3 3 2 9 3 2 2" xfId="16480"/>
    <cellStyle name="常规 11 3 3 2 9 3 3" xfId="12455"/>
    <cellStyle name="常规 11 3 3 2 9 3 4" xfId="12457"/>
    <cellStyle name="常规 11 3 3 2 9 3 5" xfId="16481"/>
    <cellStyle name="常规 11 3 3 2 9 4" xfId="16482"/>
    <cellStyle name="常规 11 3 3 2 9 4 2" xfId="16484"/>
    <cellStyle name="常规 11 3 3 2 9 5" xfId="16485"/>
    <cellStyle name="常规 11 3 3 2 9 6" xfId="16486"/>
    <cellStyle name="常规 11 3 3 2 9 7" xfId="12287"/>
    <cellStyle name="常规 11 3 3 20" xfId="16002"/>
    <cellStyle name="常规 11 3 3 20 2" xfId="16004"/>
    <cellStyle name="常规 11 3 3 21" xfId="7145"/>
    <cellStyle name="常规 11 3 3 22" xfId="7378"/>
    <cellStyle name="常规 11 3 3 23" xfId="7519"/>
    <cellStyle name="常规 11 3 3 24" xfId="7637"/>
    <cellStyle name="常规 11 3 3 25" xfId="7670"/>
    <cellStyle name="常规 11 3 3 26" xfId="7705"/>
    <cellStyle name="常规 11 3 3 3" xfId="16487"/>
    <cellStyle name="常规 11 3 3 3 10" xfId="11152"/>
    <cellStyle name="常规 11 3 3 3 10 2" xfId="11154"/>
    <cellStyle name="常规 11 3 3 3 10 2 2" xfId="11156"/>
    <cellStyle name="常规 11 3 3 3 10 3" xfId="11159"/>
    <cellStyle name="常规 11 3 3 3 10 3 2" xfId="16488"/>
    <cellStyle name="常规 11 3 3 3 10 4" xfId="11162"/>
    <cellStyle name="常规 11 3 3 3 10 5" xfId="11165"/>
    <cellStyle name="常规 11 3 3 3 11" xfId="11168"/>
    <cellStyle name="常规 11 3 3 3 11 2" xfId="11170"/>
    <cellStyle name="常规 11 3 3 3 11 2 2" xfId="16489"/>
    <cellStyle name="常规 11 3 3 3 11 3" xfId="16490"/>
    <cellStyle name="常规 11 3 3 3 11 3 2" xfId="16491"/>
    <cellStyle name="常规 11 3 3 3 11 4" xfId="16493"/>
    <cellStyle name="常规 11 3 3 3 12" xfId="11172"/>
    <cellStyle name="常规 11 3 3 3 12 2" xfId="16494"/>
    <cellStyle name="常规 11 3 3 3 12 3" xfId="16495"/>
    <cellStyle name="常规 11 3 3 3 12 4" xfId="16496"/>
    <cellStyle name="常规 11 3 3 3 13" xfId="11176"/>
    <cellStyle name="常规 11 3 3 3 13 2" xfId="12105"/>
    <cellStyle name="常规 11 3 3 3 13 3" xfId="16500"/>
    <cellStyle name="常规 11 3 3 3 13 4" xfId="16504"/>
    <cellStyle name="常规 11 3 3 3 14" xfId="11182"/>
    <cellStyle name="常规 11 3 3 3 14 2" xfId="12110"/>
    <cellStyle name="常规 11 3 3 3 15" xfId="12116"/>
    <cellStyle name="常规 11 3 3 3 16" xfId="12122"/>
    <cellStyle name="常规 11 3 3 3 17" xfId="1349"/>
    <cellStyle name="常规 11 3 3 3 18" xfId="2820"/>
    <cellStyle name="常规 11 3 3 3 19" xfId="2831"/>
    <cellStyle name="常规 11 3 3 3 2" xfId="16506"/>
    <cellStyle name="常规 11 3 3 3 2 10" xfId="16507"/>
    <cellStyle name="常规 11 3 3 3 2 2" xfId="16508"/>
    <cellStyle name="常规 11 3 3 3 2 2 2" xfId="16509"/>
    <cellStyle name="常规 11 3 3 3 2 2 2 2" xfId="16512"/>
    <cellStyle name="常规 11 3 3 3 2 2 2 2 2" xfId="16513"/>
    <cellStyle name="常规 11 3 3 3 2 2 2 2 2 2" xfId="12953"/>
    <cellStyle name="常规 11 3 3 3 2 2 2 2 3" xfId="16515"/>
    <cellStyle name="常规 11 3 3 3 2 2 2 2 4" xfId="16517"/>
    <cellStyle name="常规 11 3 3 3 2 2 2 2 5" xfId="16519"/>
    <cellStyle name="常规 11 3 3 3 2 2 2 3" xfId="16521"/>
    <cellStyle name="常规 11 3 3 3 2 2 2 3 2" xfId="16523"/>
    <cellStyle name="常规 11 3 3 3 2 2 2 3 3" xfId="16526"/>
    <cellStyle name="常规 11 3 3 3 2 2 2 4" xfId="9139"/>
    <cellStyle name="常规 11 3 3 3 2 2 2 5" xfId="9141"/>
    <cellStyle name="常规 11 3 3 3 2 2 2 6" xfId="16528"/>
    <cellStyle name="常规 11 3 3 3 2 2 3" xfId="16529"/>
    <cellStyle name="常规 11 3 3 3 2 2 3 2" xfId="16531"/>
    <cellStyle name="常规 11 3 3 3 2 2 3 2 2" xfId="16532"/>
    <cellStyle name="常规 11 3 3 3 2 2 3 3" xfId="16534"/>
    <cellStyle name="常规 11 3 3 3 2 2 3 4" xfId="6946"/>
    <cellStyle name="常规 11 3 3 3 2 2 3 5" xfId="4125"/>
    <cellStyle name="常规 11 3 3 3 2 2 4" xfId="16535"/>
    <cellStyle name="常规 11 3 3 3 2 2 4 2" xfId="16537"/>
    <cellStyle name="常规 11 3 3 3 2 2 4 3" xfId="16539"/>
    <cellStyle name="常规 11 3 3 3 2 2 5" xfId="16540"/>
    <cellStyle name="常规 11 3 3 3 2 2 6" xfId="16542"/>
    <cellStyle name="常规 11 3 3 3 2 2 7" xfId="16544"/>
    <cellStyle name="常规 11 3 3 3 2 3" xfId="16546"/>
    <cellStyle name="常规 11 3 3 3 2 3 2" xfId="16547"/>
    <cellStyle name="常规 11 3 3 3 2 3 2 2" xfId="16548"/>
    <cellStyle name="常规 11 3 3 3 2 3 2 2 2" xfId="16549"/>
    <cellStyle name="常规 11 3 3 3 2 3 2 3" xfId="16550"/>
    <cellStyle name="常规 11 3 3 3 2 3 2 4" xfId="9162"/>
    <cellStyle name="常规 11 3 3 3 2 3 2 5" xfId="11980"/>
    <cellStyle name="常规 11 3 3 3 2 3 3" xfId="16551"/>
    <cellStyle name="常规 11 3 3 3 2 3 3 2" xfId="16553"/>
    <cellStyle name="常规 11 3 3 3 2 3 3 2 2" xfId="16555"/>
    <cellStyle name="常规 11 3 3 3 2 3 3 3" xfId="16557"/>
    <cellStyle name="常规 11 3 3 3 2 3 3 4" xfId="6062"/>
    <cellStyle name="常规 11 3 3 3 2 3 3 5" xfId="6087"/>
    <cellStyle name="常规 11 3 3 3 2 3 4" xfId="16558"/>
    <cellStyle name="常规 11 3 3 3 2 3 4 2" xfId="16559"/>
    <cellStyle name="常规 11 3 3 3 2 3 5" xfId="16560"/>
    <cellStyle name="常规 11 3 3 3 2 3 6" xfId="16562"/>
    <cellStyle name="常规 11 3 3 3 2 3 7" xfId="16564"/>
    <cellStyle name="常规 11 3 3 3 2 4" xfId="16565"/>
    <cellStyle name="常规 11 3 3 3 2 4 2" xfId="16567"/>
    <cellStyle name="常规 11 3 3 3 2 4 2 2" xfId="16568"/>
    <cellStyle name="常规 11 3 3 3 2 4 2 2 2" xfId="16569"/>
    <cellStyle name="常规 11 3 3 3 2 4 2 3" xfId="16570"/>
    <cellStyle name="常规 11 3 3 3 2 4 2 4" xfId="5713"/>
    <cellStyle name="常规 11 3 3 3 2 4 3" xfId="16571"/>
    <cellStyle name="常规 11 3 3 3 2 4 3 2" xfId="16572"/>
    <cellStyle name="常规 11 3 3 3 2 4 4" xfId="7999"/>
    <cellStyle name="常规 11 3 3 3 2 4 5" xfId="8001"/>
    <cellStyle name="常规 11 3 3 3 2 4 6" xfId="16573"/>
    <cellStyle name="常规 11 3 3 3 2 5" xfId="16574"/>
    <cellStyle name="常规 11 3 3 3 2 5 2" xfId="16575"/>
    <cellStyle name="常规 11 3 3 3 2 5 2 2" xfId="16576"/>
    <cellStyle name="常规 11 3 3 3 2 5 3" xfId="16577"/>
    <cellStyle name="常规 11 3 3 3 2 5 4" xfId="8004"/>
    <cellStyle name="常规 11 3 3 3 2 5 5" xfId="16579"/>
    <cellStyle name="常规 11 3 3 3 2 6" xfId="15400"/>
    <cellStyle name="常规 11 3 3 3 2 6 2" xfId="15402"/>
    <cellStyle name="常规 11 3 3 3 2 6 3" xfId="15404"/>
    <cellStyle name="常规 11 3 3 3 2 6 4" xfId="16580"/>
    <cellStyle name="常规 11 3 3 3 2 6 5" xfId="16581"/>
    <cellStyle name="常规 11 3 3 3 2 7" xfId="15406"/>
    <cellStyle name="常规 11 3 3 3 2 8" xfId="15409"/>
    <cellStyle name="常规 11 3 3 3 2 9" xfId="15411"/>
    <cellStyle name="常规 11 3 3 3 20" xfId="12115"/>
    <cellStyle name="常规 11 3 3 3 3" xfId="2485"/>
    <cellStyle name="常规 11 3 3 3 3 2" xfId="16582"/>
    <cellStyle name="常规 11 3 3 3 3 2 2" xfId="16584"/>
    <cellStyle name="常规 11 3 3 3 3 2 2 2" xfId="2424"/>
    <cellStyle name="常规 11 3 3 3 3 2 2 2 2" xfId="2429"/>
    <cellStyle name="常规 11 3 3 3 3 2 2 3" xfId="2440"/>
    <cellStyle name="常规 11 3 3 3 3 2 2 4" xfId="2446"/>
    <cellStyle name="常规 11 3 3 3 3 2 2 5" xfId="2453"/>
    <cellStyle name="常规 11 3 3 3 3 2 3" xfId="16586"/>
    <cellStyle name="常规 11 3 3 3 3 2 3 2" xfId="2502"/>
    <cellStyle name="常规 11 3 3 3 3 2 3 3" xfId="2513"/>
    <cellStyle name="常规 11 3 3 3 3 2 4" xfId="16588"/>
    <cellStyle name="常规 11 3 3 3 3 2 5" xfId="16590"/>
    <cellStyle name="常规 11 3 3 3 3 2 6" xfId="16592"/>
    <cellStyle name="常规 11 3 3 3 3 3" xfId="16593"/>
    <cellStyle name="常规 11 3 3 3 3 3 2" xfId="16595"/>
    <cellStyle name="常规 11 3 3 3 3 3 2 2" xfId="2830"/>
    <cellStyle name="常规 11 3 3 3 3 3 3" xfId="16597"/>
    <cellStyle name="常规 11 3 3 3 3 3 4" xfId="16599"/>
    <cellStyle name="常规 11 3 3 3 3 3 5" xfId="16601"/>
    <cellStyle name="常规 11 3 3 3 3 4" xfId="16602"/>
    <cellStyle name="常规 11 3 3 3 3 4 2" xfId="16605"/>
    <cellStyle name="常规 11 3 3 3 3 4 3" xfId="16607"/>
    <cellStyle name="常规 11 3 3 3 3 5" xfId="16609"/>
    <cellStyle name="常规 11 3 3 3 3 6" xfId="15414"/>
    <cellStyle name="常规 11 3 3 3 3 7" xfId="15418"/>
    <cellStyle name="常规 11 3 3 3 4" xfId="16610"/>
    <cellStyle name="常规 11 3 3 3 4 2" xfId="16611"/>
    <cellStyle name="常规 11 3 3 3 4 2 2" xfId="12538"/>
    <cellStyle name="常规 11 3 3 3 4 2 2 2" xfId="3502"/>
    <cellStyle name="常规 11 3 3 3 4 2 2 3" xfId="3506"/>
    <cellStyle name="常规 11 3 3 3 4 2 3" xfId="12545"/>
    <cellStyle name="常规 11 3 3 3 4 2 3 2" xfId="3526"/>
    <cellStyle name="常规 11 3 3 3 4 2 4" xfId="12548"/>
    <cellStyle name="常规 11 3 3 3 4 2 5" xfId="12551"/>
    <cellStyle name="常规 11 3 3 3 4 3" xfId="16612"/>
    <cellStyle name="常规 11 3 3 3 4 3 2" xfId="12564"/>
    <cellStyle name="常规 11 3 3 3 4 3 2 2" xfId="12566"/>
    <cellStyle name="常规 11 3 3 3 4 3 3" xfId="12569"/>
    <cellStyle name="常规 11 3 3 3 4 3 4" xfId="12571"/>
    <cellStyle name="常规 11 3 3 3 4 3 5" xfId="12573"/>
    <cellStyle name="常规 11 3 3 3 4 4" xfId="16613"/>
    <cellStyle name="常规 11 3 3 3 4 4 2" xfId="12584"/>
    <cellStyle name="常规 11 3 3 3 4 4 3" xfId="12587"/>
    <cellStyle name="常规 11 3 3 3 4 5" xfId="16615"/>
    <cellStyle name="常规 11 3 3 3 4 6" xfId="15423"/>
    <cellStyle name="常规 11 3 3 3 4 7" xfId="15425"/>
    <cellStyle name="常规 11 3 3 3 5" xfId="16616"/>
    <cellStyle name="常规 11 3 3 3 5 2" xfId="16617"/>
    <cellStyle name="常规 11 3 3 3 5 2 2" xfId="12614"/>
    <cellStyle name="常规 11 3 3 3 5 2 2 2" xfId="3139"/>
    <cellStyle name="常规 11 3 3 3 5 2 2 3" xfId="3143"/>
    <cellStyle name="常规 11 3 3 3 5 2 3" xfId="12617"/>
    <cellStyle name="常规 11 3 3 3 5 2 3 2" xfId="3215"/>
    <cellStyle name="常规 11 3 3 3 5 2 4" xfId="12620"/>
    <cellStyle name="常规 11 3 3 3 5 2 5" xfId="16618"/>
    <cellStyle name="常规 11 3 3 3 5 3" xfId="16619"/>
    <cellStyle name="常规 11 3 3 3 5 3 2" xfId="12626"/>
    <cellStyle name="常规 11 3 3 3 5 3 2 2" xfId="3750"/>
    <cellStyle name="常规 11 3 3 3 5 3 3" xfId="12629"/>
    <cellStyle name="常规 11 3 3 3 5 3 4" xfId="12631"/>
    <cellStyle name="常规 11 3 3 3 5 3 5" xfId="16620"/>
    <cellStyle name="常规 11 3 3 3 5 4" xfId="16621"/>
    <cellStyle name="常规 11 3 3 3 5 4 2" xfId="12638"/>
    <cellStyle name="常规 11 3 3 3 5 4 3" xfId="795"/>
    <cellStyle name="常规 11 3 3 3 5 5" xfId="16622"/>
    <cellStyle name="常规 11 3 3 3 5 6" xfId="16624"/>
    <cellStyle name="常规 11 3 3 3 5 7" xfId="16625"/>
    <cellStyle name="常规 11 3 3 3 6" xfId="16626"/>
    <cellStyle name="常规 11 3 3 3 6 2" xfId="16628"/>
    <cellStyle name="常规 11 3 3 3 6 2 2" xfId="12651"/>
    <cellStyle name="常规 11 3 3 3 6 2 2 2" xfId="2234"/>
    <cellStyle name="常规 11 3 3 3 6 2 3" xfId="12656"/>
    <cellStyle name="常规 11 3 3 3 6 2 4" xfId="12660"/>
    <cellStyle name="常规 11 3 3 3 6 2 5" xfId="16631"/>
    <cellStyle name="常规 11 3 3 3 6 3" xfId="16633"/>
    <cellStyle name="常规 11 3 3 3 6 3 2" xfId="12666"/>
    <cellStyle name="常规 11 3 3 3 6 3 2 2" xfId="5618"/>
    <cellStyle name="常规 11 3 3 3 6 3 3" xfId="12669"/>
    <cellStyle name="常规 11 3 3 3 6 3 4" xfId="12671"/>
    <cellStyle name="常规 11 3 3 3 6 3 5" xfId="16635"/>
    <cellStyle name="常规 11 3 3 3 6 4" xfId="16636"/>
    <cellStyle name="常规 11 3 3 3 6 4 2" xfId="16638"/>
    <cellStyle name="常规 11 3 3 3 6 5" xfId="16639"/>
    <cellStyle name="常规 11 3 3 3 6 6" xfId="15135"/>
    <cellStyle name="常规 11 3 3 3 6 7" xfId="16640"/>
    <cellStyle name="常规 11 3 3 3 7" xfId="16641"/>
    <cellStyle name="常规 11 3 3 3 7 2" xfId="16643"/>
    <cellStyle name="常规 11 3 3 3 7 2 2" xfId="12685"/>
    <cellStyle name="常规 11 3 3 3 7 2 2 2" xfId="6288"/>
    <cellStyle name="常规 11 3 3 3 7 2 3" xfId="12688"/>
    <cellStyle name="常规 11 3 3 3 7 2 4" xfId="12690"/>
    <cellStyle name="常规 11 3 3 3 7 2 5" xfId="16645"/>
    <cellStyle name="常规 11 3 3 3 7 3" xfId="16646"/>
    <cellStyle name="常规 11 3 3 3 7 3 2" xfId="12696"/>
    <cellStyle name="常规 11 3 3 3 7 3 2 2" xfId="16648"/>
    <cellStyle name="常规 11 3 3 3 7 3 3" xfId="16650"/>
    <cellStyle name="常规 11 3 3 3 7 3 4" xfId="16651"/>
    <cellStyle name="常规 11 3 3 3 7 3 5" xfId="16652"/>
    <cellStyle name="常规 11 3 3 3 7 4" xfId="16653"/>
    <cellStyle name="常规 11 3 3 3 7 4 2" xfId="16655"/>
    <cellStyle name="常规 11 3 3 3 7 5" xfId="16656"/>
    <cellStyle name="常规 11 3 3 3 7 6" xfId="16657"/>
    <cellStyle name="常规 11 3 3 3 7 7" xfId="16658"/>
    <cellStyle name="常规 11 3 3 3 8" xfId="16659"/>
    <cellStyle name="常规 11 3 3 3 8 2" xfId="16660"/>
    <cellStyle name="常规 11 3 3 3 8 2 2" xfId="12709"/>
    <cellStyle name="常规 11 3 3 3 8 2 3" xfId="16661"/>
    <cellStyle name="常规 11 3 3 3 8 3" xfId="16662"/>
    <cellStyle name="常规 11 3 3 3 8 3 2" xfId="16663"/>
    <cellStyle name="常规 11 3 3 3 8 4" xfId="16664"/>
    <cellStyle name="常规 11 3 3 3 8 5" xfId="16665"/>
    <cellStyle name="常规 11 3 3 3 9" xfId="16666"/>
    <cellStyle name="常规 11 3 3 3 9 2" xfId="16667"/>
    <cellStyle name="常规 11 3 3 3 9 2 2" xfId="12725"/>
    <cellStyle name="常规 11 3 3 3 9 2 3" xfId="16668"/>
    <cellStyle name="常规 11 3 3 3 9 3" xfId="16669"/>
    <cellStyle name="常规 11 3 3 3 9 3 2" xfId="16670"/>
    <cellStyle name="常规 11 3 3 3 9 4" xfId="16671"/>
    <cellStyle name="常规 11 3 3 3 9 5" xfId="16672"/>
    <cellStyle name="常规 11 3 3 4" xfId="16673"/>
    <cellStyle name="常规 11 3 3 4 10" xfId="10617"/>
    <cellStyle name="常规 11 3 3 4 11" xfId="16675"/>
    <cellStyle name="常规 11 3 3 4 2" xfId="16677"/>
    <cellStyle name="常规 11 3 3 4 2 2" xfId="10774"/>
    <cellStyle name="常规 11 3 3 4 2 2 2" xfId="10776"/>
    <cellStyle name="常规 11 3 3 4 2 2 2 2" xfId="16679"/>
    <cellStyle name="常规 11 3 3 4 2 2 2 2 2" xfId="16680"/>
    <cellStyle name="常规 11 3 3 4 2 2 2 3" xfId="16682"/>
    <cellStyle name="常规 11 3 3 4 2 2 2 4" xfId="16684"/>
    <cellStyle name="常规 11 3 3 4 2 2 2 5" xfId="16686"/>
    <cellStyle name="常规 11 3 3 4 2 2 3" xfId="16687"/>
    <cellStyle name="常规 11 3 3 4 2 2 3 2" xfId="16689"/>
    <cellStyle name="常规 11 3 3 4 2 2 3 2 2" xfId="16691"/>
    <cellStyle name="常规 11 3 3 4 2 2 3 3" xfId="16695"/>
    <cellStyle name="常规 11 3 3 4 2 2 3 4" xfId="16699"/>
    <cellStyle name="常规 11 3 3 4 2 2 3 5" xfId="16703"/>
    <cellStyle name="常规 11 3 3 4 2 2 4" xfId="16704"/>
    <cellStyle name="常规 11 3 3 4 2 2 4 2" xfId="16706"/>
    <cellStyle name="常规 11 3 3 4 2 2 5" xfId="16707"/>
    <cellStyle name="常规 11 3 3 4 2 2 6" xfId="16709"/>
    <cellStyle name="常规 11 3 3 4 2 2 7" xfId="16710"/>
    <cellStyle name="常规 11 3 3 4 2 3" xfId="10778"/>
    <cellStyle name="常规 11 3 3 4 2 3 2" xfId="16711"/>
    <cellStyle name="常规 11 3 3 4 2 3 2 2" xfId="16712"/>
    <cellStyle name="常规 11 3 3 4 2 3 2 2 2" xfId="4275"/>
    <cellStyle name="常规 11 3 3 4 2 3 2 3" xfId="16714"/>
    <cellStyle name="常规 11 3 3 4 2 3 2 4" xfId="16715"/>
    <cellStyle name="常规 11 3 3 4 2 3 3" xfId="16716"/>
    <cellStyle name="常规 11 3 3 4 2 3 3 2" xfId="16718"/>
    <cellStyle name="常规 11 3 3 4 2 3 4" xfId="16719"/>
    <cellStyle name="常规 11 3 3 4 2 3 5" xfId="16720"/>
    <cellStyle name="常规 11 3 3 4 2 3 6" xfId="16721"/>
    <cellStyle name="常规 11 3 3 4 2 4" xfId="10780"/>
    <cellStyle name="常规 11 3 3 4 2 4 2" xfId="16722"/>
    <cellStyle name="常规 11 3 3 4 2 4 2 2" xfId="16723"/>
    <cellStyle name="常规 11 3 3 4 2 4 3" xfId="16724"/>
    <cellStyle name="常规 11 3 3 4 2 4 4" xfId="8027"/>
    <cellStyle name="常规 11 3 3 4 2 4 5" xfId="11246"/>
    <cellStyle name="常规 11 3 3 4 2 5" xfId="10782"/>
    <cellStyle name="常规 11 3 3 4 2 5 2" xfId="16725"/>
    <cellStyle name="常规 11 3 3 4 2 6" xfId="15431"/>
    <cellStyle name="常规 11 3 3 4 2 7" xfId="15435"/>
    <cellStyle name="常规 11 3 3 4 2 8" xfId="15438"/>
    <cellStyle name="常规 11 3 3 4 3" xfId="16726"/>
    <cellStyle name="常规 11 3 3 4 3 2" xfId="16727"/>
    <cellStyle name="常规 11 3 3 4 3 2 2" xfId="16729"/>
    <cellStyle name="常规 11 3 3 4 3 2 2 2" xfId="1570"/>
    <cellStyle name="常规 11 3 3 4 3 2 2 3" xfId="1579"/>
    <cellStyle name="常规 11 3 3 4 3 2 3" xfId="16731"/>
    <cellStyle name="常规 11 3 3 4 3 2 3 2" xfId="1621"/>
    <cellStyle name="常规 11 3 3 4 3 2 4" xfId="16733"/>
    <cellStyle name="常规 11 3 3 4 3 2 5" xfId="16735"/>
    <cellStyle name="常规 11 3 3 4 3 3" xfId="16736"/>
    <cellStyle name="常规 11 3 3 4 3 3 2" xfId="16738"/>
    <cellStyle name="常规 11 3 3 4 3 3 2 2" xfId="1051"/>
    <cellStyle name="常规 11 3 3 4 3 3 3" xfId="16740"/>
    <cellStyle name="常规 11 3 3 4 3 3 4" xfId="16741"/>
    <cellStyle name="常规 11 3 3 4 3 3 5" xfId="16742"/>
    <cellStyle name="常规 11 3 3 4 3 4" xfId="16743"/>
    <cellStyle name="常规 11 3 3 4 3 4 2" xfId="16745"/>
    <cellStyle name="常规 11 3 3 4 3 4 3" xfId="16747"/>
    <cellStyle name="常规 11 3 3 4 3 5" xfId="16749"/>
    <cellStyle name="常规 11 3 3 4 3 6" xfId="15442"/>
    <cellStyle name="常规 11 3 3 4 3 7" xfId="15446"/>
    <cellStyle name="常规 11 3 3 4 4" xfId="16750"/>
    <cellStyle name="常规 11 3 3 4 4 2" xfId="16751"/>
    <cellStyle name="常规 11 3 3 4 4 2 2" xfId="12760"/>
    <cellStyle name="常规 11 3 3 4 4 2 2 2" xfId="5427"/>
    <cellStyle name="常规 11 3 3 4 4 2 3" xfId="12763"/>
    <cellStyle name="常规 11 3 3 4 4 2 4" xfId="12766"/>
    <cellStyle name="常规 11 3 3 4 4 2 5" xfId="16752"/>
    <cellStyle name="常规 11 3 3 4 4 3" xfId="16753"/>
    <cellStyle name="常规 11 3 3 4 4 3 2" xfId="12772"/>
    <cellStyle name="常规 11 3 3 4 4 3 2 2" xfId="16754"/>
    <cellStyle name="常规 11 3 3 4 4 3 3" xfId="12775"/>
    <cellStyle name="常规 11 3 3 4 4 3 4" xfId="12777"/>
    <cellStyle name="常规 11 3 3 4 4 3 5" xfId="16755"/>
    <cellStyle name="常规 11 3 3 4 4 4" xfId="16756"/>
    <cellStyle name="常规 11 3 3 4 4 4 2" xfId="12785"/>
    <cellStyle name="常规 11 3 3 4 4 5" xfId="16758"/>
    <cellStyle name="常规 11 3 3 4 4 6" xfId="15451"/>
    <cellStyle name="常规 11 3 3 4 4 7" xfId="15453"/>
    <cellStyle name="常规 11 3 3 4 5" xfId="16759"/>
    <cellStyle name="常规 11 3 3 4 5 2" xfId="16760"/>
    <cellStyle name="常规 11 3 3 4 5 2 2" xfId="12796"/>
    <cellStyle name="常规 11 3 3 4 5 2 2 2" xfId="5762"/>
    <cellStyle name="常规 11 3 3 4 5 2 3" xfId="12799"/>
    <cellStyle name="常规 11 3 3 4 5 2 4" xfId="12801"/>
    <cellStyle name="常规 11 3 3 4 5 3" xfId="16761"/>
    <cellStyle name="常规 11 3 3 4 5 3 2" xfId="12807"/>
    <cellStyle name="常规 11 3 3 4 5 4" xfId="16762"/>
    <cellStyle name="常规 11 3 3 4 5 5" xfId="16763"/>
    <cellStyle name="常规 11 3 3 4 5 6" xfId="16764"/>
    <cellStyle name="常规 11 3 3 4 6" xfId="16766"/>
    <cellStyle name="常规 11 3 3 4 6 2" xfId="16769"/>
    <cellStyle name="常规 11 3 3 4 6 2 2" xfId="12823"/>
    <cellStyle name="常规 11 3 3 4 6 3" xfId="16772"/>
    <cellStyle name="常规 11 3 3 4 6 4" xfId="16774"/>
    <cellStyle name="常规 11 3 3 4 6 5" xfId="16776"/>
    <cellStyle name="常规 11 3 3 4 7" xfId="16778"/>
    <cellStyle name="常规 11 3 3 4 7 2" xfId="16781"/>
    <cellStyle name="常规 11 3 3 4 7 3" xfId="16783"/>
    <cellStyle name="常规 11 3 3 4 7 4" xfId="16784"/>
    <cellStyle name="常规 11 3 3 4 7 5" xfId="16785"/>
    <cellStyle name="常规 11 3 3 4 8" xfId="16787"/>
    <cellStyle name="常规 11 3 3 4 9" xfId="16789"/>
    <cellStyle name="常规 11 3 3 5" xfId="16790"/>
    <cellStyle name="常规 11 3 3 5 2" xfId="16792"/>
    <cellStyle name="常规 11 3 3 5 2 2" xfId="11051"/>
    <cellStyle name="常规 11 3 3 5 2 2 2" xfId="16794"/>
    <cellStyle name="常规 11 3 3 5 2 2 2 2" xfId="16795"/>
    <cellStyle name="常规 11 3 3 5 2 2 2 3" xfId="16796"/>
    <cellStyle name="常规 11 3 3 5 2 2 3" xfId="16798"/>
    <cellStyle name="常规 11 3 3 5 2 2 3 2" xfId="16800"/>
    <cellStyle name="常规 11 3 3 5 2 2 4" xfId="16801"/>
    <cellStyle name="常规 11 3 3 5 2 2 5" xfId="16802"/>
    <cellStyle name="常规 11 3 3 5 2 3" xfId="11054"/>
    <cellStyle name="常规 11 3 3 5 2 3 2" xfId="16804"/>
    <cellStyle name="常规 11 3 3 5 2 3 2 2" xfId="6415"/>
    <cellStyle name="常规 11 3 3 5 2 3 3" xfId="16805"/>
    <cellStyle name="常规 11 3 3 5 2 3 4" xfId="16806"/>
    <cellStyle name="常规 11 3 3 5 2 3 5" xfId="5671"/>
    <cellStyle name="常规 11 3 3 5 2 4" xfId="16809"/>
    <cellStyle name="常规 11 3 3 5 2 4 2" xfId="16810"/>
    <cellStyle name="常规 11 3 3 5 2 4 3" xfId="16811"/>
    <cellStyle name="常规 11 3 3 5 2 5" xfId="16813"/>
    <cellStyle name="常规 11 3 3 5 2 6" xfId="15460"/>
    <cellStyle name="常规 11 3 3 5 2 7" xfId="15463"/>
    <cellStyle name="常规 11 3 3 5 3" xfId="16815"/>
    <cellStyle name="常规 11 3 3 5 3 2" xfId="16817"/>
    <cellStyle name="常规 11 3 3 5 3 2 2" xfId="16821"/>
    <cellStyle name="常规 11 3 3 5 3 2 2 2" xfId="2347"/>
    <cellStyle name="常规 11 3 3 5 3 2 3" xfId="16824"/>
    <cellStyle name="常规 11 3 3 5 3 2 4" xfId="16826"/>
    <cellStyle name="常规 11 3 3 5 3 2 5" xfId="16828"/>
    <cellStyle name="常规 11 3 3 5 3 3" xfId="16830"/>
    <cellStyle name="常规 11 3 3 5 3 3 2" xfId="16834"/>
    <cellStyle name="常规 11 3 3 5 3 3 2 2" xfId="16836"/>
    <cellStyle name="常规 11 3 3 5 3 3 3" xfId="16839"/>
    <cellStyle name="常规 11 3 3 5 3 3 4" xfId="16841"/>
    <cellStyle name="常规 11 3 3 5 3 3 5" xfId="4509"/>
    <cellStyle name="常规 11 3 3 5 3 4" xfId="16843"/>
    <cellStyle name="常规 11 3 3 5 3 4 2" xfId="16846"/>
    <cellStyle name="常规 11 3 3 5 3 5" xfId="16848"/>
    <cellStyle name="常规 11 3 3 5 3 6" xfId="15467"/>
    <cellStyle name="常规 11 3 3 5 3 7" xfId="15471"/>
    <cellStyle name="常规 11 3 3 5 4" xfId="16851"/>
    <cellStyle name="常规 11 3 3 5 4 2" xfId="16853"/>
    <cellStyle name="常规 11 3 3 5 4 2 2" xfId="16856"/>
    <cellStyle name="常规 11 3 3 5 4 2 2 2" xfId="6344"/>
    <cellStyle name="常规 11 3 3 5 4 2 3" xfId="16857"/>
    <cellStyle name="常规 11 3 3 5 4 2 4" xfId="16858"/>
    <cellStyle name="常规 11 3 3 5 4 3" xfId="16860"/>
    <cellStyle name="常规 11 3 3 5 4 3 2" xfId="16862"/>
    <cellStyle name="常规 11 3 3 5 4 4" xfId="16864"/>
    <cellStyle name="常规 11 3 3 5 4 5" xfId="16865"/>
    <cellStyle name="常规 11 3 3 5 4 6" xfId="15476"/>
    <cellStyle name="常规 11 3 3 5 5" xfId="7094"/>
    <cellStyle name="常规 11 3 3 5 5 2" xfId="7102"/>
    <cellStyle name="常规 11 3 3 5 5 2 2" xfId="7106"/>
    <cellStyle name="常规 11 3 3 5 5 3" xfId="7116"/>
    <cellStyle name="常规 11 3 3 5 5 4" xfId="6002"/>
    <cellStyle name="常规 11 3 3 5 5 5" xfId="6011"/>
    <cellStyle name="常规 11 3 3 5 6" xfId="7124"/>
    <cellStyle name="常规 11 3 3 5 6 2" xfId="7128"/>
    <cellStyle name="常规 11 3 3 5 7" xfId="7099"/>
    <cellStyle name="常规 11 3 3 5 8" xfId="7113"/>
    <cellStyle name="常规 11 3 3 5 9" xfId="5999"/>
    <cellStyle name="常规 11 3 3 6" xfId="16866"/>
    <cellStyle name="常规 11 3 3 6 2" xfId="16867"/>
    <cellStyle name="常规 11 3 3 6 2 2" xfId="16674"/>
    <cellStyle name="常规 11 3 3 6 2 2 2" xfId="16868"/>
    <cellStyle name="常规 11 3 3 6 2 2 2 2" xfId="16869"/>
    <cellStyle name="常规 11 3 3 6 2 2 2 3" xfId="16870"/>
    <cellStyle name="常规 11 3 3 6 2 2 3" xfId="16872"/>
    <cellStyle name="常规 11 3 3 6 2 2 3 2" xfId="16874"/>
    <cellStyle name="常规 11 3 3 6 2 2 4" xfId="16875"/>
    <cellStyle name="常规 11 3 3 6 2 2 5" xfId="16876"/>
    <cellStyle name="常规 11 3 3 6 2 3" xfId="16877"/>
    <cellStyle name="常规 11 3 3 6 2 3 2" xfId="16878"/>
    <cellStyle name="常规 11 3 3 6 2 3 2 2" xfId="16879"/>
    <cellStyle name="常规 11 3 3 6 2 3 3" xfId="16880"/>
    <cellStyle name="常规 11 3 3 6 2 3 4" xfId="16881"/>
    <cellStyle name="常规 11 3 3 6 2 3 5" xfId="5211"/>
    <cellStyle name="常规 11 3 3 6 2 4" xfId="12162"/>
    <cellStyle name="常规 11 3 3 6 2 4 2" xfId="16882"/>
    <cellStyle name="常规 11 3 3 6 2 4 3" xfId="16883"/>
    <cellStyle name="常规 11 3 3 6 2 5" xfId="16884"/>
    <cellStyle name="常规 11 3 3 6 2 6" xfId="15483"/>
    <cellStyle name="常规 11 3 3 6 2 7" xfId="15486"/>
    <cellStyle name="常规 11 3 3 6 3" xfId="16885"/>
    <cellStyle name="常规 11 3 3 6 3 2" xfId="16886"/>
    <cellStyle name="常规 11 3 3 6 3 2 2" xfId="16888"/>
    <cellStyle name="常规 11 3 3 6 3 2 2 2" xfId="16889"/>
    <cellStyle name="常规 11 3 3 6 3 2 3" xfId="16891"/>
    <cellStyle name="常规 11 3 3 6 3 2 4" xfId="16892"/>
    <cellStyle name="常规 11 3 3 6 3 2 5" xfId="16893"/>
    <cellStyle name="常规 11 3 3 6 3 3" xfId="16894"/>
    <cellStyle name="常规 11 3 3 6 3 3 2" xfId="16896"/>
    <cellStyle name="常规 11 3 3 6 3 3 2 2" xfId="16897"/>
    <cellStyle name="常规 11 3 3 6 3 3 3" xfId="16898"/>
    <cellStyle name="常规 11 3 3 6 3 3 4" xfId="16899"/>
    <cellStyle name="常规 11 3 3 6 3 3 5" xfId="16900"/>
    <cellStyle name="常规 11 3 3 6 3 4" xfId="16901"/>
    <cellStyle name="常规 11 3 3 6 3 4 2" xfId="16902"/>
    <cellStyle name="常规 11 3 3 6 3 5" xfId="16903"/>
    <cellStyle name="常规 11 3 3 6 3 6" xfId="15491"/>
    <cellStyle name="常规 11 3 3 6 3 7" xfId="15494"/>
    <cellStyle name="常规 11 3 3 6 4" xfId="16904"/>
    <cellStyle name="常规 11 3 3 6 4 2" xfId="16905"/>
    <cellStyle name="常规 11 3 3 6 4 2 2" xfId="16906"/>
    <cellStyle name="常规 11 3 3 6 4 3" xfId="16907"/>
    <cellStyle name="常规 11 3 3 6 4 4" xfId="16909"/>
    <cellStyle name="常规 11 3 3 6 4 5" xfId="16911"/>
    <cellStyle name="常规 11 3 3 6 5" xfId="16912"/>
    <cellStyle name="常规 11 3 3 6 5 2" xfId="16914"/>
    <cellStyle name="常规 11 3 3 6 5 2 2" xfId="16917"/>
    <cellStyle name="常规 11 3 3 6 5 3" xfId="16919"/>
    <cellStyle name="常规 11 3 3 6 5 4" xfId="16922"/>
    <cellStyle name="常规 11 3 3 6 5 5" xfId="16925"/>
    <cellStyle name="常规 11 3 3 6 6" xfId="16928"/>
    <cellStyle name="常规 11 3 3 6 6 2" xfId="16930"/>
    <cellStyle name="常规 11 3 3 6 7" xfId="16932"/>
    <cellStyle name="常规 11 3 3 6 8" xfId="16933"/>
    <cellStyle name="常规 11 3 3 6 9" xfId="16934"/>
    <cellStyle name="常规 11 3 3 7" xfId="16936"/>
    <cellStyle name="常规 11 3 3 7 2" xfId="16938"/>
    <cellStyle name="常规 11 3 3 7 2 2" xfId="16940"/>
    <cellStyle name="常规 11 3 3 7 2 2 2" xfId="14587"/>
    <cellStyle name="常规 11 3 3 7 2 2 3" xfId="14590"/>
    <cellStyle name="常规 11 3 3 7 2 3" xfId="16941"/>
    <cellStyle name="常规 11 3 3 7 2 3 2" xfId="16942"/>
    <cellStyle name="常规 11 3 3 7 2 4" xfId="16944"/>
    <cellStyle name="常规 11 3 3 7 2 5" xfId="16946"/>
    <cellStyle name="常规 11 3 3 7 3" xfId="16948"/>
    <cellStyle name="常规 11 3 3 7 3 2" xfId="16949"/>
    <cellStyle name="常规 11 3 3 7 3 2 2" xfId="16950"/>
    <cellStyle name="常规 11 3 3 7 3 3" xfId="16951"/>
    <cellStyle name="常规 11 3 3 7 3 4" xfId="16953"/>
    <cellStyle name="常规 11 3 3 7 3 5" xfId="16954"/>
    <cellStyle name="常规 11 3 3 7 4" xfId="16956"/>
    <cellStyle name="常规 11 3 3 7 4 2" xfId="16957"/>
    <cellStyle name="常规 11 3 3 7 4 3" xfId="16958"/>
    <cellStyle name="常规 11 3 3 7 5" xfId="16960"/>
    <cellStyle name="常规 11 3 3 7 6" xfId="16961"/>
    <cellStyle name="常规 11 3 3 7 7" xfId="16962"/>
    <cellStyle name="常规 11 3 3 8" xfId="16964"/>
    <cellStyle name="常规 11 3 3 8 2" xfId="16966"/>
    <cellStyle name="常规 11 3 3 8 2 2" xfId="16968"/>
    <cellStyle name="常规 11 3 3 8 2 2 2" xfId="16971"/>
    <cellStyle name="常规 11 3 3 8 2 2 3" xfId="16974"/>
    <cellStyle name="常规 11 3 3 8 2 3" xfId="16975"/>
    <cellStyle name="常规 11 3 3 8 2 3 2" xfId="16977"/>
    <cellStyle name="常规 11 3 3 8 2 4" xfId="16978"/>
    <cellStyle name="常规 11 3 3 8 2 5" xfId="16979"/>
    <cellStyle name="常规 11 3 3 8 3" xfId="16981"/>
    <cellStyle name="常规 11 3 3 8 3 2" xfId="16982"/>
    <cellStyle name="常规 11 3 3 8 3 2 2" xfId="16985"/>
    <cellStyle name="常规 11 3 3 8 3 3" xfId="16986"/>
    <cellStyle name="常规 11 3 3 8 3 4" xfId="16987"/>
    <cellStyle name="常规 11 3 3 8 3 5" xfId="16988"/>
    <cellStyle name="常规 11 3 3 8 4" xfId="16990"/>
    <cellStyle name="常规 11 3 3 8 4 2" xfId="16991"/>
    <cellStyle name="常规 11 3 3 8 4 3" xfId="16992"/>
    <cellStyle name="常规 11 3 3 8 5" xfId="16994"/>
    <cellStyle name="常规 11 3 3 8 6" xfId="16995"/>
    <cellStyle name="常规 11 3 3 8 7" xfId="16996"/>
    <cellStyle name="常规 11 3 3 9" xfId="16998"/>
    <cellStyle name="常规 11 3 3 9 2" xfId="17000"/>
    <cellStyle name="常规 11 3 3 9 2 2" xfId="16327"/>
    <cellStyle name="常规 11 3 3 9 2 2 2" xfId="12479"/>
    <cellStyle name="常规 11 3 3 9 2 2 3" xfId="12483"/>
    <cellStyle name="常规 11 3 3 9 2 3" xfId="6902"/>
    <cellStyle name="常规 11 3 3 9 2 3 2" xfId="12495"/>
    <cellStyle name="常规 11 3 3 9 2 4" xfId="16329"/>
    <cellStyle name="常规 11 3 3 9 2 5" xfId="17001"/>
    <cellStyle name="常规 11 3 3 9 3" xfId="17002"/>
    <cellStyle name="常规 11 3 3 9 3 2" xfId="16334"/>
    <cellStyle name="常规 11 3 3 9 3 2 2" xfId="12746"/>
    <cellStyle name="常规 11 3 3 9 3 3" xfId="17004"/>
    <cellStyle name="常规 11 3 3 9 3 4" xfId="17005"/>
    <cellStyle name="常规 11 3 3 9 3 5" xfId="17006"/>
    <cellStyle name="常规 11 3 3 9 4" xfId="17007"/>
    <cellStyle name="常规 11 3 3 9 4 2" xfId="17009"/>
    <cellStyle name="常规 11 3 3 9 4 3" xfId="17010"/>
    <cellStyle name="常规 11 3 3 9 5" xfId="17011"/>
    <cellStyle name="常规 11 3 3 9 6" xfId="17012"/>
    <cellStyle name="常规 11 3 3 9 7" xfId="17014"/>
    <cellStyle name="常规 11 3 30" xfId="15937"/>
    <cellStyle name="常规 11 3 4" xfId="17016"/>
    <cellStyle name="常规 11 3 4 10" xfId="17019"/>
    <cellStyle name="常规 11 3 4 10 2" xfId="17022"/>
    <cellStyle name="常规 11 3 4 10 2 2" xfId="5349"/>
    <cellStyle name="常规 11 3 4 10 2 2 2" xfId="17023"/>
    <cellStyle name="常规 11 3 4 10 2 3" xfId="2799"/>
    <cellStyle name="常规 11 3 4 10 2 4" xfId="4628"/>
    <cellStyle name="常规 11 3 4 10 2 5" xfId="17024"/>
    <cellStyle name="常规 11 3 4 10 3" xfId="17026"/>
    <cellStyle name="常规 11 3 4 10 3 2" xfId="5361"/>
    <cellStyle name="常规 11 3 4 10 3 2 2" xfId="17027"/>
    <cellStyle name="常规 11 3 4 10 3 3" xfId="17028"/>
    <cellStyle name="常规 11 3 4 10 3 4" xfId="17029"/>
    <cellStyle name="常规 11 3 4 10 3 5" xfId="17030"/>
    <cellStyle name="常规 11 3 4 10 4" xfId="17032"/>
    <cellStyle name="常规 11 3 4 10 4 2" xfId="17033"/>
    <cellStyle name="常规 11 3 4 10 5" xfId="17036"/>
    <cellStyle name="常规 11 3 4 10 6" xfId="17038"/>
    <cellStyle name="常规 11 3 4 10 7" xfId="17039"/>
    <cellStyle name="常规 11 3 4 11" xfId="17041"/>
    <cellStyle name="常规 11 3 4 11 2" xfId="17043"/>
    <cellStyle name="常规 11 3 4 11 2 2" xfId="5395"/>
    <cellStyle name="常规 11 3 4 11 2 2 2" xfId="17044"/>
    <cellStyle name="常规 11 3 4 11 2 3" xfId="5397"/>
    <cellStyle name="常规 11 3 4 11 2 4" xfId="5194"/>
    <cellStyle name="常规 11 3 4 11 2 5" xfId="13069"/>
    <cellStyle name="常规 11 3 4 11 3" xfId="7325"/>
    <cellStyle name="常规 11 3 4 11 3 2" xfId="17046"/>
    <cellStyle name="常规 11 3 4 11 3 2 2" xfId="17048"/>
    <cellStyle name="常规 11 3 4 11 3 3" xfId="17050"/>
    <cellStyle name="常规 11 3 4 11 3 4" xfId="17052"/>
    <cellStyle name="常规 11 3 4 11 3 5" xfId="17054"/>
    <cellStyle name="常规 11 3 4 11 4" xfId="7330"/>
    <cellStyle name="常规 11 3 4 11 4 2" xfId="17057"/>
    <cellStyle name="常规 11 3 4 11 5" xfId="17061"/>
    <cellStyle name="常规 11 3 4 11 6" xfId="17064"/>
    <cellStyle name="常规 11 3 4 11 7" xfId="17068"/>
    <cellStyle name="常规 11 3 4 12" xfId="17070"/>
    <cellStyle name="常规 11 3 4 12 2" xfId="17072"/>
    <cellStyle name="常规 11 3 4 12 2 2" xfId="17073"/>
    <cellStyle name="常规 11 3 4 12 2 3" xfId="17074"/>
    <cellStyle name="常规 11 3 4 12 3" xfId="7336"/>
    <cellStyle name="常规 11 3 4 12 3 2" xfId="17078"/>
    <cellStyle name="常规 11 3 4 12 4" xfId="14705"/>
    <cellStyle name="常规 11 3 4 12 5" xfId="17081"/>
    <cellStyle name="常规 11 3 4 13" xfId="3485"/>
    <cellStyle name="常规 11 3 4 13 2" xfId="824"/>
    <cellStyle name="常规 11 3 4 13 2 2" xfId="17083"/>
    <cellStyle name="常规 11 3 4 13 2 3" xfId="17085"/>
    <cellStyle name="常规 11 3 4 13 3" xfId="17088"/>
    <cellStyle name="常规 11 3 4 13 3 2" xfId="17090"/>
    <cellStyle name="常规 11 3 4 13 4" xfId="14934"/>
    <cellStyle name="常规 11 3 4 13 5" xfId="17092"/>
    <cellStyle name="常规 11 3 4 14" xfId="3489"/>
    <cellStyle name="常规 11 3 4 14 2" xfId="17093"/>
    <cellStyle name="常规 11 3 4 14 2 2" xfId="17096"/>
    <cellStyle name="常规 11 3 4 14 2 3" xfId="17099"/>
    <cellStyle name="常规 11 3 4 14 3" xfId="17101"/>
    <cellStyle name="常规 11 3 4 14 3 2" xfId="17102"/>
    <cellStyle name="常规 11 3 4 14 4" xfId="17105"/>
    <cellStyle name="常规 11 3 4 14 5" xfId="17107"/>
    <cellStyle name="常规 11 3 4 15" xfId="3494"/>
    <cellStyle name="常规 11 3 4 15 2" xfId="17109"/>
    <cellStyle name="常规 11 3 4 15 2 2" xfId="17110"/>
    <cellStyle name="常规 11 3 4 15 3" xfId="17112"/>
    <cellStyle name="常规 11 3 4 15 3 2" xfId="17113"/>
    <cellStyle name="常规 11 3 4 15 4" xfId="17115"/>
    <cellStyle name="常规 11 3 4 15 5" xfId="17116"/>
    <cellStyle name="常规 11 3 4 16" xfId="8414"/>
    <cellStyle name="常规 11 3 4 16 2" xfId="8417"/>
    <cellStyle name="常规 11 3 4 16 2 2" xfId="8419"/>
    <cellStyle name="常规 11 3 4 16 3" xfId="8423"/>
    <cellStyle name="常规 11 3 4 16 3 2" xfId="8425"/>
    <cellStyle name="常规 11 3 4 16 4" xfId="8427"/>
    <cellStyle name="常规 11 3 4 17" xfId="8432"/>
    <cellStyle name="常规 11 3 4 17 2" xfId="8434"/>
    <cellStyle name="常规 11 3 4 17 3" xfId="8437"/>
    <cellStyle name="常规 11 3 4 17 4" xfId="8439"/>
    <cellStyle name="常规 11 3 4 18" xfId="8444"/>
    <cellStyle name="常规 11 3 4 18 2" xfId="8446"/>
    <cellStyle name="常规 11 3 4 18 3" xfId="8448"/>
    <cellStyle name="常规 11 3 4 19" xfId="8452"/>
    <cellStyle name="常规 11 3 4 19 2" xfId="17117"/>
    <cellStyle name="常规 11 3 4 2" xfId="17119"/>
    <cellStyle name="常规 11 3 4 2 10" xfId="17121"/>
    <cellStyle name="常规 11 3 4 2 10 2" xfId="17123"/>
    <cellStyle name="常规 11 3 4 2 10 2 2" xfId="17125"/>
    <cellStyle name="常规 11 3 4 2 10 2 3" xfId="17126"/>
    <cellStyle name="常规 11 3 4 2 10 3" xfId="17128"/>
    <cellStyle name="常规 11 3 4 2 10 3 2" xfId="17129"/>
    <cellStyle name="常规 11 3 4 2 10 4" xfId="17131"/>
    <cellStyle name="常规 11 3 4 2 10 5" xfId="17133"/>
    <cellStyle name="常规 11 3 4 2 11" xfId="11603"/>
    <cellStyle name="常规 11 3 4 2 11 2" xfId="11606"/>
    <cellStyle name="常规 11 3 4 2 11 2 2" xfId="17135"/>
    <cellStyle name="常规 11 3 4 2 11 2 3" xfId="17136"/>
    <cellStyle name="常规 11 3 4 2 11 3" xfId="17138"/>
    <cellStyle name="常规 11 3 4 2 11 3 2" xfId="17139"/>
    <cellStyle name="常规 11 3 4 2 11 4" xfId="17141"/>
    <cellStyle name="常规 11 3 4 2 11 5" xfId="17142"/>
    <cellStyle name="常规 11 3 4 2 12" xfId="11608"/>
    <cellStyle name="常规 11 3 4 2 12 2" xfId="17144"/>
    <cellStyle name="常规 11 3 4 2 12 2 2" xfId="17145"/>
    <cellStyle name="常规 11 3 4 2 12 3" xfId="17147"/>
    <cellStyle name="常规 11 3 4 2 12 3 2" xfId="17148"/>
    <cellStyle name="常规 11 3 4 2 12 4" xfId="17149"/>
    <cellStyle name="常规 11 3 4 2 12 5" xfId="17150"/>
    <cellStyle name="常规 11 3 4 2 13" xfId="11611"/>
    <cellStyle name="常规 11 3 4 2 13 2" xfId="17154"/>
    <cellStyle name="常规 11 3 4 2 13 2 2" xfId="13074"/>
    <cellStyle name="常规 11 3 4 2 13 3" xfId="10095"/>
    <cellStyle name="常规 11 3 4 2 13 3 2" xfId="17157"/>
    <cellStyle name="常规 11 3 4 2 13 4" xfId="10100"/>
    <cellStyle name="常规 11 3 4 2 14" xfId="11614"/>
    <cellStyle name="常规 11 3 4 2 14 2" xfId="17160"/>
    <cellStyle name="常规 11 3 4 2 14 3" xfId="10106"/>
    <cellStyle name="常规 11 3 4 2 14 4" xfId="17163"/>
    <cellStyle name="常规 11 3 4 2 15" xfId="17166"/>
    <cellStyle name="常规 11 3 4 2 15 2" xfId="2250"/>
    <cellStyle name="常规 11 3 4 2 15 3" xfId="2266"/>
    <cellStyle name="常规 11 3 4 2 15 4" xfId="2277"/>
    <cellStyle name="常规 11 3 4 2 16" xfId="17169"/>
    <cellStyle name="常规 11 3 4 2 16 2" xfId="2352"/>
    <cellStyle name="常规 11 3 4 2 17" xfId="17172"/>
    <cellStyle name="常规 11 3 4 2 18" xfId="17175"/>
    <cellStyle name="常规 11 3 4 2 19" xfId="17177"/>
    <cellStyle name="常规 11 3 4 2 2" xfId="17178"/>
    <cellStyle name="常规 11 3 4 2 2 10" xfId="3861"/>
    <cellStyle name="常规 11 3 4 2 2 10 2" xfId="17180"/>
    <cellStyle name="常规 11 3 4 2 2 10 2 2" xfId="8074"/>
    <cellStyle name="常规 11 3 4 2 2 10 3" xfId="17182"/>
    <cellStyle name="常规 11 3 4 2 2 10 3 2" xfId="8241"/>
    <cellStyle name="常规 11 3 4 2 2 10 4" xfId="17184"/>
    <cellStyle name="常规 11 3 4 2 2 11" xfId="17186"/>
    <cellStyle name="常规 11 3 4 2 2 11 2" xfId="17188"/>
    <cellStyle name="常规 11 3 4 2 2 11 3" xfId="17190"/>
    <cellStyle name="常规 11 3 4 2 2 11 4" xfId="4994"/>
    <cellStyle name="常规 11 3 4 2 2 12" xfId="17191"/>
    <cellStyle name="常规 11 3 4 2 2 12 2" xfId="17193"/>
    <cellStyle name="常规 11 3 4 2 2 12 3" xfId="17195"/>
    <cellStyle name="常规 11 3 4 2 2 12 4" xfId="5012"/>
    <cellStyle name="常规 11 3 4 2 2 13" xfId="17196"/>
    <cellStyle name="常规 11 3 4 2 2 13 2" xfId="17199"/>
    <cellStyle name="常规 11 3 4 2 2 14" xfId="17200"/>
    <cellStyle name="常规 11 3 4 2 2 15" xfId="17202"/>
    <cellStyle name="常规 11 3 4 2 2 16" xfId="10834"/>
    <cellStyle name="常规 11 3 4 2 2 17" xfId="10843"/>
    <cellStyle name="常规 11 3 4 2 2 18" xfId="10847"/>
    <cellStyle name="常规 11 3 4 2 2 19" xfId="10849"/>
    <cellStyle name="常规 11 3 4 2 2 2" xfId="17204"/>
    <cellStyle name="常规 11 3 4 2 2 2 10" xfId="17205"/>
    <cellStyle name="常规 11 3 4 2 2 2 2" xfId="17207"/>
    <cellStyle name="常规 11 3 4 2 2 2 2 2" xfId="2093"/>
    <cellStyle name="常规 11 3 4 2 2 2 2 2 2" xfId="2096"/>
    <cellStyle name="常规 11 3 4 2 2 2 2 2 2 2" xfId="7865"/>
    <cellStyle name="常规 11 3 4 2 2 2 2 2 2 2 2" xfId="7867"/>
    <cellStyle name="常规 11 3 4 2 2 2 2 2 2 3" xfId="7892"/>
    <cellStyle name="常规 11 3 4 2 2 2 2 2 2 4" xfId="7908"/>
    <cellStyle name="常规 11 3 4 2 2 2 2 2 2 5" xfId="7914"/>
    <cellStyle name="常规 11 3 4 2 2 2 2 2 3" xfId="2100"/>
    <cellStyle name="常规 11 3 4 2 2 2 2 2 3 2" xfId="7952"/>
    <cellStyle name="常规 11 3 4 2 2 2 2 2 3 3" xfId="7961"/>
    <cellStyle name="常规 11 3 4 2 2 2 2 2 4" xfId="2104"/>
    <cellStyle name="常规 11 3 4 2 2 2 2 2 5" xfId="17208"/>
    <cellStyle name="常规 11 3 4 2 2 2 2 2 6" xfId="17210"/>
    <cellStyle name="常规 11 3 4 2 2 2 2 3" xfId="1845"/>
    <cellStyle name="常规 11 3 4 2 2 2 2 3 2" xfId="1850"/>
    <cellStyle name="常规 11 3 4 2 2 2 2 3 2 2" xfId="8127"/>
    <cellStyle name="常规 11 3 4 2 2 2 2 3 3" xfId="5733"/>
    <cellStyle name="常规 11 3 4 2 2 2 2 3 4" xfId="5737"/>
    <cellStyle name="常规 11 3 4 2 2 2 2 3 5" xfId="17211"/>
    <cellStyle name="常规 11 3 4 2 2 2 2 4" xfId="1856"/>
    <cellStyle name="常规 11 3 4 2 2 2 2 4 2" xfId="1859"/>
    <cellStyle name="常规 11 3 4 2 2 2 2 4 3" xfId="5748"/>
    <cellStyle name="常规 11 3 4 2 2 2 2 5" xfId="1863"/>
    <cellStyle name="常规 11 3 4 2 2 2 2 6" xfId="1867"/>
    <cellStyle name="常规 11 3 4 2 2 2 2 7" xfId="2106"/>
    <cellStyle name="常规 11 3 4 2 2 2 3" xfId="17213"/>
    <cellStyle name="常规 11 3 4 2 2 2 3 2" xfId="17215"/>
    <cellStyle name="常规 11 3 4 2 2 2 3 2 2" xfId="7480"/>
    <cellStyle name="常规 11 3 4 2 2 2 3 2 2 2" xfId="9444"/>
    <cellStyle name="常规 11 3 4 2 2 2 3 2 3" xfId="17217"/>
    <cellStyle name="常规 11 3 4 2 2 2 3 2 4" xfId="17219"/>
    <cellStyle name="常规 11 3 4 2 2 2 3 2 5" xfId="17220"/>
    <cellStyle name="常规 11 3 4 2 2 2 3 3" xfId="1873"/>
    <cellStyle name="常规 11 3 4 2 2 2 3 3 2" xfId="1875"/>
    <cellStyle name="常规 11 3 4 2 2 2 3 3 2 2" xfId="9648"/>
    <cellStyle name="常规 11 3 4 2 2 2 3 3 3" xfId="9577"/>
    <cellStyle name="常规 11 3 4 2 2 2 3 3 4" xfId="17221"/>
    <cellStyle name="常规 11 3 4 2 2 2 3 3 5" xfId="17222"/>
    <cellStyle name="常规 11 3 4 2 2 2 3 4" xfId="1878"/>
    <cellStyle name="常规 11 3 4 2 2 2 3 4 2" xfId="211"/>
    <cellStyle name="常规 11 3 4 2 2 2 3 5" xfId="1882"/>
    <cellStyle name="常规 11 3 4 2 2 2 3 6" xfId="17223"/>
    <cellStyle name="常规 11 3 4 2 2 2 3 7" xfId="17224"/>
    <cellStyle name="常规 11 3 4 2 2 2 4" xfId="17226"/>
    <cellStyle name="常规 11 3 4 2 2 2 4 2" xfId="17227"/>
    <cellStyle name="常规 11 3 4 2 2 2 4 2 2" xfId="7609"/>
    <cellStyle name="常规 11 3 4 2 2 2 4 2 2 2" xfId="10867"/>
    <cellStyle name="常规 11 3 4 2 2 2 4 2 3" xfId="17228"/>
    <cellStyle name="常规 11 3 4 2 2 2 4 2 4" xfId="17229"/>
    <cellStyle name="常规 11 3 4 2 2 2 4 3" xfId="1889"/>
    <cellStyle name="常规 11 3 4 2 2 2 4 3 2" xfId="5830"/>
    <cellStyle name="常规 11 3 4 2 2 2 4 4" xfId="1891"/>
    <cellStyle name="常规 11 3 4 2 2 2 4 5" xfId="367"/>
    <cellStyle name="常规 11 3 4 2 2 2 4 6" xfId="17230"/>
    <cellStyle name="常规 11 3 4 2 2 2 5" xfId="17231"/>
    <cellStyle name="常规 11 3 4 2 2 2 5 2" xfId="17232"/>
    <cellStyle name="常规 11 3 4 2 2 2 5 2 2" xfId="17233"/>
    <cellStyle name="常规 11 3 4 2 2 2 5 3" xfId="1900"/>
    <cellStyle name="常规 11 3 4 2 2 2 5 4" xfId="1903"/>
    <cellStyle name="常规 11 3 4 2 2 2 5 5" xfId="17235"/>
    <cellStyle name="常规 11 3 4 2 2 2 6" xfId="17237"/>
    <cellStyle name="常规 11 3 4 2 2 2 6 2" xfId="16414"/>
    <cellStyle name="常规 11 3 4 2 2 2 6 3" xfId="1912"/>
    <cellStyle name="常规 11 3 4 2 2 2 6 4" xfId="16445"/>
    <cellStyle name="常规 11 3 4 2 2 2 6 5" xfId="16460"/>
    <cellStyle name="常规 11 3 4 2 2 2 7" xfId="4284"/>
    <cellStyle name="常规 11 3 4 2 2 2 8" xfId="17238"/>
    <cellStyle name="常规 11 3 4 2 2 2 9" xfId="17239"/>
    <cellStyle name="常规 11 3 4 2 2 3" xfId="17241"/>
    <cellStyle name="常规 11 3 4 2 2 3 2" xfId="17243"/>
    <cellStyle name="常规 11 3 4 2 2 3 2 2" xfId="17244"/>
    <cellStyle name="常规 11 3 4 2 2 3 2 2 2" xfId="7889"/>
    <cellStyle name="常规 11 3 4 2 2 3 2 2 2 2" xfId="16545"/>
    <cellStyle name="常规 11 3 4 2 2 3 2 2 3" xfId="17246"/>
    <cellStyle name="常规 11 3 4 2 2 3 2 2 4" xfId="17248"/>
    <cellStyle name="常规 11 3 4 2 2 3 2 2 5" xfId="17249"/>
    <cellStyle name="常规 11 3 4 2 2 3 2 3" xfId="17250"/>
    <cellStyle name="常规 11 3 4 2 2 3 2 3 2" xfId="287"/>
    <cellStyle name="常规 11 3 4 2 2 3 2 3 3" xfId="298"/>
    <cellStyle name="常规 11 3 4 2 2 3 2 4" xfId="17251"/>
    <cellStyle name="常规 11 3 4 2 2 3 2 5" xfId="17253"/>
    <cellStyle name="常规 11 3 4 2 2 3 2 6" xfId="17254"/>
    <cellStyle name="常规 11 3 4 2 2 3 3" xfId="17256"/>
    <cellStyle name="常规 11 3 4 2 2 3 3 2" xfId="17257"/>
    <cellStyle name="常规 11 3 4 2 2 3 3 2 2" xfId="17259"/>
    <cellStyle name="常规 11 3 4 2 2 3 3 3" xfId="17260"/>
    <cellStyle name="常规 11 3 4 2 2 3 3 4" xfId="17261"/>
    <cellStyle name="常规 11 3 4 2 2 3 3 5" xfId="17262"/>
    <cellStyle name="常规 11 3 4 2 2 3 4" xfId="17264"/>
    <cellStyle name="常规 11 3 4 2 2 3 4 2" xfId="17265"/>
    <cellStyle name="常规 11 3 4 2 2 3 4 3" xfId="17266"/>
    <cellStyle name="常规 11 3 4 2 2 3 5" xfId="17267"/>
    <cellStyle name="常规 11 3 4 2 2 3 6" xfId="17268"/>
    <cellStyle name="常规 11 3 4 2 2 3 7" xfId="17270"/>
    <cellStyle name="常规 11 3 4 2 2 4" xfId="17272"/>
    <cellStyle name="常规 11 3 4 2 2 4 2" xfId="17274"/>
    <cellStyle name="常规 11 3 4 2 2 4 2 2" xfId="17276"/>
    <cellStyle name="常规 11 3 4 2 2 4 2 2 2" xfId="17277"/>
    <cellStyle name="常规 11 3 4 2 2 4 2 2 3" xfId="17278"/>
    <cellStyle name="常规 11 3 4 2 2 4 2 3" xfId="17280"/>
    <cellStyle name="常规 11 3 4 2 2 4 2 3 2" xfId="347"/>
    <cellStyle name="常规 11 3 4 2 2 4 2 4" xfId="17282"/>
    <cellStyle name="常规 11 3 4 2 2 4 2 5" xfId="17283"/>
    <cellStyle name="常规 11 3 4 2 2 4 3" xfId="17284"/>
    <cellStyle name="常规 11 3 4 2 2 4 3 2" xfId="17286"/>
    <cellStyle name="常规 11 3 4 2 2 4 3 2 2" xfId="13892"/>
    <cellStyle name="常规 11 3 4 2 2 4 3 3" xfId="17287"/>
    <cellStyle name="常规 11 3 4 2 2 4 3 4" xfId="17288"/>
    <cellStyle name="常规 11 3 4 2 2 4 3 5" xfId="17289"/>
    <cellStyle name="常规 11 3 4 2 2 4 4" xfId="8185"/>
    <cellStyle name="常规 11 3 4 2 2 4 4 2" xfId="17290"/>
    <cellStyle name="常规 11 3 4 2 2 4 4 3" xfId="17291"/>
    <cellStyle name="常规 11 3 4 2 2 4 5" xfId="17292"/>
    <cellStyle name="常规 11 3 4 2 2 4 6" xfId="17293"/>
    <cellStyle name="常规 11 3 4 2 2 4 7" xfId="17294"/>
    <cellStyle name="常规 11 3 4 2 2 5" xfId="17297"/>
    <cellStyle name="常规 11 3 4 2 2 5 2" xfId="17298"/>
    <cellStyle name="常规 11 3 4 2 2 5 2 2" xfId="17300"/>
    <cellStyle name="常规 11 3 4 2 2 5 2 2 2" xfId="5213"/>
    <cellStyle name="常规 11 3 4 2 2 5 2 3" xfId="17303"/>
    <cellStyle name="常规 11 3 4 2 2 5 2 4" xfId="17306"/>
    <cellStyle name="常规 11 3 4 2 2 5 2 5" xfId="17308"/>
    <cellStyle name="常规 11 3 4 2 2 5 3" xfId="17309"/>
    <cellStyle name="常规 11 3 4 2 2 5 3 2" xfId="17310"/>
    <cellStyle name="常规 11 3 4 2 2 5 3 2 2" xfId="17311"/>
    <cellStyle name="常规 11 3 4 2 2 5 3 3" xfId="17313"/>
    <cellStyle name="常规 11 3 4 2 2 5 3 4" xfId="17315"/>
    <cellStyle name="常规 11 3 4 2 2 5 3 5" xfId="17318"/>
    <cellStyle name="常规 11 3 4 2 2 5 4" xfId="17319"/>
    <cellStyle name="常规 11 3 4 2 2 5 4 2" xfId="17320"/>
    <cellStyle name="常规 11 3 4 2 2 5 5" xfId="17321"/>
    <cellStyle name="常规 11 3 4 2 2 5 6" xfId="17322"/>
    <cellStyle name="常规 11 3 4 2 2 5 7" xfId="17323"/>
    <cellStyle name="常规 11 3 4 2 2 6" xfId="15574"/>
    <cellStyle name="常规 11 3 4 2 2 6 2" xfId="15576"/>
    <cellStyle name="常规 11 3 4 2 2 6 2 2" xfId="17324"/>
    <cellStyle name="常规 11 3 4 2 2 6 2 2 2" xfId="17325"/>
    <cellStyle name="常规 11 3 4 2 2 6 2 3" xfId="17327"/>
    <cellStyle name="常规 11 3 4 2 2 6 2 4" xfId="17329"/>
    <cellStyle name="常规 11 3 4 2 2 6 2 5" xfId="17331"/>
    <cellStyle name="常规 11 3 4 2 2 6 3" xfId="15578"/>
    <cellStyle name="常规 11 3 4 2 2 6 3 2" xfId="17332"/>
    <cellStyle name="常规 11 3 4 2 2 6 3 2 2" xfId="17333"/>
    <cellStyle name="常规 11 3 4 2 2 6 3 3" xfId="17335"/>
    <cellStyle name="常规 11 3 4 2 2 6 3 4" xfId="17337"/>
    <cellStyle name="常规 11 3 4 2 2 6 3 5" xfId="17340"/>
    <cellStyle name="常规 11 3 4 2 2 6 4" xfId="17341"/>
    <cellStyle name="常规 11 3 4 2 2 6 4 2" xfId="17342"/>
    <cellStyle name="常规 11 3 4 2 2 6 5" xfId="17343"/>
    <cellStyle name="常规 11 3 4 2 2 6 6" xfId="17344"/>
    <cellStyle name="常规 11 3 4 2 2 6 7" xfId="17345"/>
    <cellStyle name="常规 11 3 4 2 2 7" xfId="15581"/>
    <cellStyle name="常规 11 3 4 2 2 7 2" xfId="15583"/>
    <cellStyle name="常规 11 3 4 2 2 7 2 2" xfId="17346"/>
    <cellStyle name="常规 11 3 4 2 2 7 2 3" xfId="661"/>
    <cellStyle name="常规 11 3 4 2 2 7 3" xfId="17347"/>
    <cellStyle name="常规 11 3 4 2 2 7 3 2" xfId="17348"/>
    <cellStyle name="常规 11 3 4 2 2 7 4" xfId="17349"/>
    <cellStyle name="常规 11 3 4 2 2 7 5" xfId="17350"/>
    <cellStyle name="常规 11 3 4 2 2 8" xfId="15586"/>
    <cellStyle name="常规 11 3 4 2 2 8 2" xfId="17351"/>
    <cellStyle name="常规 11 3 4 2 2 8 2 2" xfId="17352"/>
    <cellStyle name="常规 11 3 4 2 2 8 2 3" xfId="17354"/>
    <cellStyle name="常规 11 3 4 2 2 8 3" xfId="17355"/>
    <cellStyle name="常规 11 3 4 2 2 8 3 2" xfId="17356"/>
    <cellStyle name="常规 11 3 4 2 2 8 4" xfId="17357"/>
    <cellStyle name="常规 11 3 4 2 2 8 5" xfId="17358"/>
    <cellStyle name="常规 11 3 4 2 2 9" xfId="15589"/>
    <cellStyle name="常规 11 3 4 2 2 9 2" xfId="17359"/>
    <cellStyle name="常规 11 3 4 2 2 9 2 2" xfId="17360"/>
    <cellStyle name="常规 11 3 4 2 2 9 3" xfId="17362"/>
    <cellStyle name="常规 11 3 4 2 2 9 3 2" xfId="17364"/>
    <cellStyle name="常规 11 3 4 2 2 9 4" xfId="17366"/>
    <cellStyle name="常规 11 3 4 2 2 9 5" xfId="17368"/>
    <cellStyle name="常规 11 3 4 2 20" xfId="17165"/>
    <cellStyle name="常规 11 3 4 2 21" xfId="17168"/>
    <cellStyle name="常规 11 3 4 2 22" xfId="17171"/>
    <cellStyle name="常规 11 3 4 2 3" xfId="17369"/>
    <cellStyle name="常规 11 3 4 2 3 10" xfId="17370"/>
    <cellStyle name="常规 11 3 4 2 3 2" xfId="17371"/>
    <cellStyle name="常规 11 3 4 2 3 2 2" xfId="17372"/>
    <cellStyle name="常规 11 3 4 2 3 2 2 2" xfId="17374"/>
    <cellStyle name="常规 11 3 4 2 3 2 2 2 2" xfId="8989"/>
    <cellStyle name="常规 11 3 4 2 3 2 2 2 2 2" xfId="11525"/>
    <cellStyle name="常规 11 3 4 2 3 2 2 2 3" xfId="17375"/>
    <cellStyle name="常规 11 3 4 2 3 2 2 2 4" xfId="17376"/>
    <cellStyle name="常规 11 3 4 2 3 2 2 2 5" xfId="17377"/>
    <cellStyle name="常规 11 3 4 2 3 2 2 3" xfId="17379"/>
    <cellStyle name="常规 11 3 4 2 3 2 2 3 2" xfId="2944"/>
    <cellStyle name="常规 11 3 4 2 3 2 2 3 3" xfId="17380"/>
    <cellStyle name="常规 11 3 4 2 3 2 2 4" xfId="17382"/>
    <cellStyle name="常规 11 3 4 2 3 2 2 5" xfId="17383"/>
    <cellStyle name="常规 11 3 4 2 3 2 2 6" xfId="17384"/>
    <cellStyle name="常规 11 3 4 2 3 2 3" xfId="8834"/>
    <cellStyle name="常规 11 3 4 2 3 2 3 2" xfId="17386"/>
    <cellStyle name="常规 11 3 4 2 3 2 3 2 2" xfId="6961"/>
    <cellStyle name="常规 11 3 4 2 3 2 3 3" xfId="17387"/>
    <cellStyle name="常规 11 3 4 2 3 2 3 4" xfId="17388"/>
    <cellStyle name="常规 11 3 4 2 3 2 3 5" xfId="17124"/>
    <cellStyle name="常规 11 3 4 2 3 2 4" xfId="17389"/>
    <cellStyle name="常规 11 3 4 2 3 2 4 2" xfId="17391"/>
    <cellStyle name="常规 11 3 4 2 3 2 4 3" xfId="17393"/>
    <cellStyle name="常规 11 3 4 2 3 2 5" xfId="15865"/>
    <cellStyle name="常规 11 3 4 2 3 2 6" xfId="15869"/>
    <cellStyle name="常规 11 3 4 2 3 2 7" xfId="17395"/>
    <cellStyle name="常规 11 3 4 2 3 3" xfId="17396"/>
    <cellStyle name="常规 11 3 4 2 3 3 2" xfId="17397"/>
    <cellStyle name="常规 11 3 4 2 3 3 2 2" xfId="17398"/>
    <cellStyle name="常规 11 3 4 2 3 3 2 2 2" xfId="9466"/>
    <cellStyle name="常规 11 3 4 2 3 3 2 3" xfId="17399"/>
    <cellStyle name="常规 11 3 4 2 3 3 2 4" xfId="17400"/>
    <cellStyle name="常规 11 3 4 2 3 3 2 5" xfId="17402"/>
    <cellStyle name="常规 11 3 4 2 3 3 3" xfId="17403"/>
    <cellStyle name="常规 11 3 4 2 3 3 3 2" xfId="17404"/>
    <cellStyle name="常规 11 3 4 2 3 3 3 2 2" xfId="17405"/>
    <cellStyle name="常规 11 3 4 2 3 3 3 3" xfId="17406"/>
    <cellStyle name="常规 11 3 4 2 3 3 3 4" xfId="17407"/>
    <cellStyle name="常规 11 3 4 2 3 3 3 5" xfId="17134"/>
    <cellStyle name="常规 11 3 4 2 3 3 4" xfId="17408"/>
    <cellStyle name="常规 11 3 4 2 3 3 4 2" xfId="17410"/>
    <cellStyle name="常规 11 3 4 2 3 3 5" xfId="15872"/>
    <cellStyle name="常规 11 3 4 2 3 3 6" xfId="17412"/>
    <cellStyle name="常规 11 3 4 2 3 3 7" xfId="17413"/>
    <cellStyle name="常规 11 3 4 2 3 4" xfId="17415"/>
    <cellStyle name="常规 11 3 4 2 3 4 2" xfId="17416"/>
    <cellStyle name="常规 11 3 4 2 3 4 2 2" xfId="4576"/>
    <cellStyle name="常规 11 3 4 2 3 4 2 2 2" xfId="17417"/>
    <cellStyle name="常规 11 3 4 2 3 4 2 3" xfId="4590"/>
    <cellStyle name="常规 11 3 4 2 3 4 2 4" xfId="4606"/>
    <cellStyle name="常规 11 3 4 2 3 4 3" xfId="17418"/>
    <cellStyle name="常规 11 3 4 2 3 4 3 2" xfId="2798"/>
    <cellStyle name="常规 11 3 4 2 3 4 4" xfId="8192"/>
    <cellStyle name="常规 11 3 4 2 3 4 5" xfId="17419"/>
    <cellStyle name="常规 11 3 4 2 3 4 6" xfId="17420"/>
    <cellStyle name="常规 11 3 4 2 3 5" xfId="17421"/>
    <cellStyle name="常规 11 3 4 2 3 5 2" xfId="17422"/>
    <cellStyle name="常规 11 3 4 2 3 5 2 2" xfId="5390"/>
    <cellStyle name="常规 11 3 4 2 3 5 3" xfId="17423"/>
    <cellStyle name="常规 11 3 4 2 3 5 4" xfId="17424"/>
    <cellStyle name="常规 11 3 4 2 3 5 5" xfId="17425"/>
    <cellStyle name="常规 11 3 4 2 3 6" xfId="15592"/>
    <cellStyle name="常规 11 3 4 2 3 6 2" xfId="15594"/>
    <cellStyle name="常规 11 3 4 2 3 6 3" xfId="17426"/>
    <cellStyle name="常规 11 3 4 2 3 6 4" xfId="17427"/>
    <cellStyle name="常规 11 3 4 2 3 6 5" xfId="15241"/>
    <cellStyle name="常规 11 3 4 2 3 7" xfId="15596"/>
    <cellStyle name="常规 11 3 4 2 3 8" xfId="15598"/>
    <cellStyle name="常规 11 3 4 2 3 9" xfId="15600"/>
    <cellStyle name="常规 11 3 4 2 4" xfId="17429"/>
    <cellStyle name="常规 11 3 4 2 4 2" xfId="17430"/>
    <cellStyle name="常规 11 3 4 2 4 2 2" xfId="17432"/>
    <cellStyle name="常规 11 3 4 2 4 2 2 2" xfId="13435"/>
    <cellStyle name="常规 11 3 4 2 4 2 2 2 2" xfId="10395"/>
    <cellStyle name="常规 11 3 4 2 4 2 2 2 3" xfId="13438"/>
    <cellStyle name="常规 11 3 4 2 4 2 2 3" xfId="13446"/>
    <cellStyle name="常规 11 3 4 2 4 2 2 3 2" xfId="10429"/>
    <cellStyle name="常规 11 3 4 2 4 2 2 4" xfId="13450"/>
    <cellStyle name="常规 11 3 4 2 4 2 2 5" xfId="13453"/>
    <cellStyle name="常规 11 3 4 2 4 2 3" xfId="17434"/>
    <cellStyle name="常规 11 3 4 2 4 2 3 2" xfId="13480"/>
    <cellStyle name="常规 11 3 4 2 4 2 3 2 2" xfId="10573"/>
    <cellStyle name="常规 11 3 4 2 4 2 3 3" xfId="13482"/>
    <cellStyle name="常规 11 3 4 2 4 2 3 4" xfId="17435"/>
    <cellStyle name="常规 11 3 4 2 4 2 3 5" xfId="17436"/>
    <cellStyle name="常规 11 3 4 2 4 2 4" xfId="17438"/>
    <cellStyle name="常规 11 3 4 2 4 2 4 2" xfId="13506"/>
    <cellStyle name="常规 11 3 4 2 4 2 4 3" xfId="13508"/>
    <cellStyle name="常规 11 3 4 2 4 2 5" xfId="15880"/>
    <cellStyle name="常规 11 3 4 2 4 2 6" xfId="17440"/>
    <cellStyle name="常规 11 3 4 2 4 2 7" xfId="17441"/>
    <cellStyle name="常规 11 3 4 2 4 3" xfId="17442"/>
    <cellStyle name="常规 11 3 4 2 4 3 2" xfId="17444"/>
    <cellStyle name="常规 11 3 4 2 4 3 2 2" xfId="13622"/>
    <cellStyle name="常规 11 3 4 2 4 3 2 2 2" xfId="10882"/>
    <cellStyle name="常规 11 3 4 2 4 3 2 3" xfId="13624"/>
    <cellStyle name="常规 11 3 4 2 4 3 2 4" xfId="17445"/>
    <cellStyle name="常规 11 3 4 2 4 3 2 5" xfId="17447"/>
    <cellStyle name="常规 11 3 4 2 4 3 3" xfId="17449"/>
    <cellStyle name="常规 11 3 4 2 4 3 3 2" xfId="13643"/>
    <cellStyle name="常规 11 3 4 2 4 3 3 2 2" xfId="17450"/>
    <cellStyle name="常规 11 3 4 2 4 3 3 3" xfId="13645"/>
    <cellStyle name="常规 11 3 4 2 4 3 3 4" xfId="17451"/>
    <cellStyle name="常规 11 3 4 2 4 3 3 5" xfId="17453"/>
    <cellStyle name="常规 11 3 4 2 4 3 4" xfId="17455"/>
    <cellStyle name="常规 11 3 4 2 4 3 4 2" xfId="13660"/>
    <cellStyle name="常规 11 3 4 2 4 3 5" xfId="17457"/>
    <cellStyle name="常规 11 3 4 2 4 3 6" xfId="17458"/>
    <cellStyle name="常规 11 3 4 2 4 3 7" xfId="17459"/>
    <cellStyle name="常规 11 3 4 2 4 4" xfId="17460"/>
    <cellStyle name="常规 11 3 4 2 4 4 2" xfId="17462"/>
    <cellStyle name="常规 11 3 4 2 4 4 2 2" xfId="3391"/>
    <cellStyle name="常规 11 3 4 2 4 4 2 2 2" xfId="17463"/>
    <cellStyle name="常规 11 3 4 2 4 4 2 3" xfId="5495"/>
    <cellStyle name="常规 11 3 4 2 4 4 2 4" xfId="17464"/>
    <cellStyle name="常规 11 3 4 2 4 4 3" xfId="17466"/>
    <cellStyle name="常规 11 3 4 2 4 4 3 2" xfId="13725"/>
    <cellStyle name="常规 11 3 4 2 4 4 4" xfId="17468"/>
    <cellStyle name="常规 11 3 4 2 4 4 5" xfId="17469"/>
    <cellStyle name="常规 11 3 4 2 4 4 6" xfId="17470"/>
    <cellStyle name="常规 11 3 4 2 4 5" xfId="17471"/>
    <cellStyle name="常规 11 3 4 2 4 5 2" xfId="17473"/>
    <cellStyle name="常规 11 3 4 2 4 5 2 2" xfId="17474"/>
    <cellStyle name="常规 11 3 4 2 4 5 3" xfId="17476"/>
    <cellStyle name="常规 11 3 4 2 4 5 4" xfId="17478"/>
    <cellStyle name="常规 11 3 4 2 4 5 5" xfId="17479"/>
    <cellStyle name="常规 11 3 4 2 4 6" xfId="15604"/>
    <cellStyle name="常规 11 3 4 2 4 6 2" xfId="17480"/>
    <cellStyle name="常规 11 3 4 2 4 7" xfId="15606"/>
    <cellStyle name="常规 11 3 4 2 4 8" xfId="7723"/>
    <cellStyle name="常规 11 3 4 2 4 9" xfId="17481"/>
    <cellStyle name="常规 11 3 4 2 5" xfId="17482"/>
    <cellStyle name="常规 11 3 4 2 5 2" xfId="17483"/>
    <cellStyle name="常规 11 3 4 2 5 2 2" xfId="17485"/>
    <cellStyle name="常规 11 3 4 2 5 2 2 2" xfId="13917"/>
    <cellStyle name="常规 11 3 4 2 5 2 2 3" xfId="13919"/>
    <cellStyle name="常规 11 3 4 2 5 2 3" xfId="17487"/>
    <cellStyle name="常规 11 3 4 2 5 2 3 2" xfId="13954"/>
    <cellStyle name="常规 11 3 4 2 5 2 4" xfId="17489"/>
    <cellStyle name="常规 11 3 4 2 5 2 5" xfId="17490"/>
    <cellStyle name="常规 11 3 4 2 5 3" xfId="17491"/>
    <cellStyle name="常规 11 3 4 2 5 3 2" xfId="17493"/>
    <cellStyle name="常规 11 3 4 2 5 3 2 2" xfId="14014"/>
    <cellStyle name="常规 11 3 4 2 5 3 3" xfId="17495"/>
    <cellStyle name="常规 11 3 4 2 5 3 4" xfId="17497"/>
    <cellStyle name="常规 11 3 4 2 5 3 5" xfId="17498"/>
    <cellStyle name="常规 11 3 4 2 5 4" xfId="17499"/>
    <cellStyle name="常规 11 3 4 2 5 4 2" xfId="17501"/>
    <cellStyle name="常规 11 3 4 2 5 4 3" xfId="17502"/>
    <cellStyle name="常规 11 3 4 2 5 5" xfId="17503"/>
    <cellStyle name="常规 11 3 4 2 5 6" xfId="17505"/>
    <cellStyle name="常规 11 3 4 2 5 7" xfId="17506"/>
    <cellStyle name="常规 11 3 4 2 6" xfId="17508"/>
    <cellStyle name="常规 11 3 4 2 6 2" xfId="17509"/>
    <cellStyle name="常规 11 3 4 2 6 2 2" xfId="17511"/>
    <cellStyle name="常规 11 3 4 2 6 2 2 2" xfId="14198"/>
    <cellStyle name="常规 11 3 4 2 6 2 2 3" xfId="14200"/>
    <cellStyle name="常规 11 3 4 2 6 2 3" xfId="17513"/>
    <cellStyle name="常规 11 3 4 2 6 2 3 2" xfId="14219"/>
    <cellStyle name="常规 11 3 4 2 6 2 4" xfId="17515"/>
    <cellStyle name="常规 11 3 4 2 6 2 5" xfId="17517"/>
    <cellStyle name="常规 11 3 4 2 6 3" xfId="17518"/>
    <cellStyle name="常规 11 3 4 2 6 3 2" xfId="17520"/>
    <cellStyle name="常规 11 3 4 2 6 3 2 2" xfId="17522"/>
    <cellStyle name="常规 11 3 4 2 6 3 3" xfId="17524"/>
    <cellStyle name="常规 11 3 4 2 6 3 4" xfId="17526"/>
    <cellStyle name="常规 11 3 4 2 6 3 5" xfId="17527"/>
    <cellStyle name="常规 11 3 4 2 6 4" xfId="17529"/>
    <cellStyle name="常规 11 3 4 2 6 4 2" xfId="17530"/>
    <cellStyle name="常规 11 3 4 2 6 4 3" xfId="17531"/>
    <cellStyle name="常规 11 3 4 2 6 5" xfId="17532"/>
    <cellStyle name="常规 11 3 4 2 6 6" xfId="15173"/>
    <cellStyle name="常规 11 3 4 2 6 7" xfId="17533"/>
    <cellStyle name="常规 11 3 4 2 7" xfId="17534"/>
    <cellStyle name="常规 11 3 4 2 7 2" xfId="17535"/>
    <cellStyle name="常规 11 3 4 2 7 2 2" xfId="17537"/>
    <cellStyle name="常规 11 3 4 2 7 2 2 2" xfId="4719"/>
    <cellStyle name="常规 11 3 4 2 7 2 2 3" xfId="4725"/>
    <cellStyle name="常规 11 3 4 2 7 2 3" xfId="17540"/>
    <cellStyle name="常规 11 3 4 2 7 2 3 2" xfId="17541"/>
    <cellStyle name="常规 11 3 4 2 7 2 4" xfId="17543"/>
    <cellStyle name="常规 11 3 4 2 7 2 5" xfId="17544"/>
    <cellStyle name="常规 11 3 4 2 7 3" xfId="17545"/>
    <cellStyle name="常规 11 3 4 2 7 3 2" xfId="17547"/>
    <cellStyle name="常规 11 3 4 2 7 3 2 2" xfId="17549"/>
    <cellStyle name="常规 11 3 4 2 7 3 3" xfId="17550"/>
    <cellStyle name="常规 11 3 4 2 7 3 4" xfId="17551"/>
    <cellStyle name="常规 11 3 4 2 7 3 5" xfId="17552"/>
    <cellStyle name="常规 11 3 4 2 7 4" xfId="17553"/>
    <cellStyle name="常规 11 3 4 2 7 4 2" xfId="17555"/>
    <cellStyle name="常规 11 3 4 2 7 4 3" xfId="17557"/>
    <cellStyle name="常规 11 3 4 2 7 5" xfId="17558"/>
    <cellStyle name="常规 11 3 4 2 7 6" xfId="17559"/>
    <cellStyle name="常规 11 3 4 2 7 7" xfId="17560"/>
    <cellStyle name="常规 11 3 4 2 8" xfId="17561"/>
    <cellStyle name="常规 11 3 4 2 8 2" xfId="17562"/>
    <cellStyle name="常规 11 3 4 2 8 2 2" xfId="17564"/>
    <cellStyle name="常规 11 3 4 2 8 2 2 2" xfId="17565"/>
    <cellStyle name="常规 11 3 4 2 8 2 3" xfId="13148"/>
    <cellStyle name="常规 11 3 4 2 8 2 4" xfId="13152"/>
    <cellStyle name="常规 11 3 4 2 8 2 5" xfId="13155"/>
    <cellStyle name="常规 11 3 4 2 8 3" xfId="17566"/>
    <cellStyle name="常规 11 3 4 2 8 3 2" xfId="17567"/>
    <cellStyle name="常规 11 3 4 2 8 3 2 2" xfId="17569"/>
    <cellStyle name="常规 11 3 4 2 8 3 3" xfId="13160"/>
    <cellStyle name="常规 11 3 4 2 8 3 4" xfId="13162"/>
    <cellStyle name="常规 11 3 4 2 8 3 5" xfId="13164"/>
    <cellStyle name="常规 11 3 4 2 8 4" xfId="17570"/>
    <cellStyle name="常规 11 3 4 2 8 4 2" xfId="17572"/>
    <cellStyle name="常规 11 3 4 2 8 5" xfId="17573"/>
    <cellStyle name="常规 11 3 4 2 8 6" xfId="17574"/>
    <cellStyle name="常规 11 3 4 2 8 7" xfId="17575"/>
    <cellStyle name="常规 11 3 4 2 9" xfId="17576"/>
    <cellStyle name="常规 11 3 4 2 9 2" xfId="17577"/>
    <cellStyle name="常规 11 3 4 2 9 2 2" xfId="17579"/>
    <cellStyle name="常规 11 3 4 2 9 2 2 2" xfId="17580"/>
    <cellStyle name="常规 11 3 4 2 9 2 3" xfId="17581"/>
    <cellStyle name="常规 11 3 4 2 9 2 4" xfId="17582"/>
    <cellStyle name="常规 11 3 4 2 9 2 5" xfId="17583"/>
    <cellStyle name="常规 11 3 4 2 9 3" xfId="17584"/>
    <cellStyle name="常规 11 3 4 2 9 3 2" xfId="17585"/>
    <cellStyle name="常规 11 3 4 2 9 3 2 2" xfId="17587"/>
    <cellStyle name="常规 11 3 4 2 9 3 3" xfId="17589"/>
    <cellStyle name="常规 11 3 4 2 9 3 4" xfId="17591"/>
    <cellStyle name="常规 11 3 4 2 9 3 5" xfId="17593"/>
    <cellStyle name="常规 11 3 4 2 9 4" xfId="17595"/>
    <cellStyle name="常规 11 3 4 2 9 4 2" xfId="2525"/>
    <cellStyle name="常规 11 3 4 2 9 5" xfId="17597"/>
    <cellStyle name="常规 11 3 4 2 9 6" xfId="17599"/>
    <cellStyle name="常规 11 3 4 2 9 7" xfId="12611"/>
    <cellStyle name="常规 11 3 4 20" xfId="3493"/>
    <cellStyle name="常规 11 3 4 20 2" xfId="17108"/>
    <cellStyle name="常规 11 3 4 21" xfId="8413"/>
    <cellStyle name="常规 11 3 4 22" xfId="8431"/>
    <cellStyle name="常规 11 3 4 23" xfId="8443"/>
    <cellStyle name="常规 11 3 4 24" xfId="8451"/>
    <cellStyle name="常规 11 3 4 25" xfId="8456"/>
    <cellStyle name="常规 11 3 4 26" xfId="8460"/>
    <cellStyle name="常规 11 3 4 3" xfId="17600"/>
    <cellStyle name="常规 11 3 4 3 10" xfId="11449"/>
    <cellStyle name="常规 11 3 4 3 10 2" xfId="17602"/>
    <cellStyle name="常规 11 3 4 3 10 2 2" xfId="17604"/>
    <cellStyle name="常规 11 3 4 3 10 3" xfId="17606"/>
    <cellStyle name="常规 11 3 4 3 10 3 2" xfId="17607"/>
    <cellStyle name="常规 11 3 4 3 10 4" xfId="17610"/>
    <cellStyle name="常规 11 3 4 3 10 5" xfId="17612"/>
    <cellStyle name="常规 11 3 4 3 11" xfId="17613"/>
    <cellStyle name="常规 11 3 4 3 11 2" xfId="17615"/>
    <cellStyle name="常规 11 3 4 3 11 2 2" xfId="17617"/>
    <cellStyle name="常规 11 3 4 3 11 3" xfId="17619"/>
    <cellStyle name="常规 11 3 4 3 11 3 2" xfId="17620"/>
    <cellStyle name="常规 11 3 4 3 11 4" xfId="17622"/>
    <cellStyle name="常规 11 3 4 3 12" xfId="17623"/>
    <cellStyle name="常规 11 3 4 3 12 2" xfId="17625"/>
    <cellStyle name="常规 11 3 4 3 12 3" xfId="17627"/>
    <cellStyle name="常规 11 3 4 3 12 4" xfId="17629"/>
    <cellStyle name="常规 11 3 4 3 13" xfId="12508"/>
    <cellStyle name="常规 11 3 4 3 13 2" xfId="17631"/>
    <cellStyle name="常规 11 3 4 3 13 3" xfId="8956"/>
    <cellStyle name="常规 11 3 4 3 13 4" xfId="17633"/>
    <cellStyle name="常规 11 3 4 3 14" xfId="12511"/>
    <cellStyle name="常规 11 3 4 3 14 2" xfId="17635"/>
    <cellStyle name="常规 11 3 4 3 15" xfId="12514"/>
    <cellStyle name="常规 11 3 4 3 16" xfId="2416"/>
    <cellStyle name="常规 11 3 4 3 17" xfId="3262"/>
    <cellStyle name="常规 11 3 4 3 18" xfId="13811"/>
    <cellStyle name="常规 11 3 4 3 19" xfId="17636"/>
    <cellStyle name="常规 11 3 4 3 2" xfId="17638"/>
    <cellStyle name="常规 11 3 4 3 2 10" xfId="8310"/>
    <cellStyle name="常规 11 3 4 3 2 2" xfId="17639"/>
    <cellStyle name="常规 11 3 4 3 2 2 2" xfId="17640"/>
    <cellStyle name="常规 11 3 4 3 2 2 2 2" xfId="17642"/>
    <cellStyle name="常规 11 3 4 3 2 2 2 2 2" xfId="16208"/>
    <cellStyle name="常规 11 3 4 3 2 2 2 2 2 2" xfId="17644"/>
    <cellStyle name="常规 11 3 4 3 2 2 2 2 3" xfId="17645"/>
    <cellStyle name="常规 11 3 4 3 2 2 2 2 4" xfId="17646"/>
    <cellStyle name="常规 11 3 4 3 2 2 2 2 5" xfId="17647"/>
    <cellStyle name="常规 11 3 4 3 2 2 2 3" xfId="17649"/>
    <cellStyle name="常规 11 3 4 3 2 2 2 3 2" xfId="16234"/>
    <cellStyle name="常规 11 3 4 3 2 2 2 3 3" xfId="10995"/>
    <cellStyle name="常规 11 3 4 3 2 2 2 4" xfId="10549"/>
    <cellStyle name="常规 11 3 4 3 2 2 2 5" xfId="10551"/>
    <cellStyle name="常规 11 3 4 3 2 2 2 6" xfId="17651"/>
    <cellStyle name="常规 11 3 4 3 2 2 3" xfId="17652"/>
    <cellStyle name="常规 11 3 4 3 2 2 3 2" xfId="6632"/>
    <cellStyle name="常规 11 3 4 3 2 2 3 2 2" xfId="16366"/>
    <cellStyle name="常规 11 3 4 3 2 2 3 3" xfId="17653"/>
    <cellStyle name="常规 11 3 4 3 2 2 3 4" xfId="17654"/>
    <cellStyle name="常规 11 3 4 3 2 2 3 5" xfId="17655"/>
    <cellStyle name="常规 11 3 4 3 2 2 4" xfId="17656"/>
    <cellStyle name="常规 11 3 4 3 2 2 4 2" xfId="17657"/>
    <cellStyle name="常规 11 3 4 3 2 2 4 3" xfId="17658"/>
    <cellStyle name="常规 11 3 4 3 2 2 5" xfId="16121"/>
    <cellStyle name="常规 11 3 4 3 2 2 6" xfId="16124"/>
    <cellStyle name="常规 11 3 4 3 2 2 7" xfId="16126"/>
    <cellStyle name="常规 11 3 4 3 2 3" xfId="17659"/>
    <cellStyle name="常规 11 3 4 3 2 3 2" xfId="17660"/>
    <cellStyle name="常规 11 3 4 3 2 3 2 2" xfId="17662"/>
    <cellStyle name="常规 11 3 4 3 2 3 2 2 2" xfId="16563"/>
    <cellStyle name="常规 11 3 4 3 2 3 2 3" xfId="17663"/>
    <cellStyle name="常规 11 3 4 3 2 3 2 4" xfId="10568"/>
    <cellStyle name="常规 11 3 4 3 2 3 2 5" xfId="17664"/>
    <cellStyle name="常规 11 3 4 3 2 3 3" xfId="17665"/>
    <cellStyle name="常规 11 3 4 3 2 3 3 2" xfId="17667"/>
    <cellStyle name="常规 11 3 4 3 2 3 3 2 2" xfId="17668"/>
    <cellStyle name="常规 11 3 4 3 2 3 3 3" xfId="17669"/>
    <cellStyle name="常规 11 3 4 3 2 3 3 4" xfId="17670"/>
    <cellStyle name="常规 11 3 4 3 2 3 3 5" xfId="17671"/>
    <cellStyle name="常规 11 3 4 3 2 3 4" xfId="17672"/>
    <cellStyle name="常规 11 3 4 3 2 3 4 2" xfId="17674"/>
    <cellStyle name="常规 11 3 4 3 2 3 5" xfId="16131"/>
    <cellStyle name="常规 11 3 4 3 2 3 6" xfId="16133"/>
    <cellStyle name="常规 11 3 4 3 2 3 7" xfId="17675"/>
    <cellStyle name="常规 11 3 4 3 2 4" xfId="17676"/>
    <cellStyle name="常规 11 3 4 3 2 4 2" xfId="17677"/>
    <cellStyle name="常规 11 3 4 3 2 4 2 2" xfId="17679"/>
    <cellStyle name="常规 11 3 4 3 2 4 2 2 2" xfId="17680"/>
    <cellStyle name="常规 11 3 4 3 2 4 2 3" xfId="17681"/>
    <cellStyle name="常规 11 3 4 3 2 4 2 4" xfId="17682"/>
    <cellStyle name="常规 11 3 4 3 2 4 3" xfId="17683"/>
    <cellStyle name="常规 11 3 4 3 2 4 3 2" xfId="17685"/>
    <cellStyle name="常规 11 3 4 3 2 4 4" xfId="8205"/>
    <cellStyle name="常规 11 3 4 3 2 4 5" xfId="17686"/>
    <cellStyle name="常规 11 3 4 3 2 4 6" xfId="17687"/>
    <cellStyle name="常规 11 3 4 3 2 5" xfId="17688"/>
    <cellStyle name="常规 11 3 4 3 2 5 2" xfId="17689"/>
    <cellStyle name="常规 11 3 4 3 2 5 2 2" xfId="17690"/>
    <cellStyle name="常规 11 3 4 3 2 5 3" xfId="17691"/>
    <cellStyle name="常规 11 3 4 3 2 5 4" xfId="17692"/>
    <cellStyle name="常规 11 3 4 3 2 5 5" xfId="17693"/>
    <cellStyle name="常规 11 3 4 3 2 6" xfId="15612"/>
    <cellStyle name="常规 11 3 4 3 2 6 2" xfId="15614"/>
    <cellStyle name="常规 11 3 4 3 2 6 3" xfId="17694"/>
    <cellStyle name="常规 11 3 4 3 2 6 4" xfId="17695"/>
    <cellStyle name="常规 11 3 4 3 2 6 5" xfId="17696"/>
    <cellStyle name="常规 11 3 4 3 2 7" xfId="15616"/>
    <cellStyle name="常规 11 3 4 3 2 8" xfId="15618"/>
    <cellStyle name="常规 11 3 4 3 2 9" xfId="15620"/>
    <cellStyle name="常规 11 3 4 3 20" xfId="12513"/>
    <cellStyle name="常规 11 3 4 3 3" xfId="8870"/>
    <cellStyle name="常规 11 3 4 3 3 2" xfId="17697"/>
    <cellStyle name="常规 11 3 4 3 3 2 2" xfId="17700"/>
    <cellStyle name="常规 11 3 4 3 3 2 2 2" xfId="7190"/>
    <cellStyle name="常规 11 3 4 3 3 2 2 2 2" xfId="17269"/>
    <cellStyle name="常规 11 3 4 3 3 2 2 3" xfId="6275"/>
    <cellStyle name="常规 11 3 4 3 3 2 2 4" xfId="2557"/>
    <cellStyle name="常规 11 3 4 3 3 2 2 5" xfId="10621"/>
    <cellStyle name="常规 11 3 4 3 3 2 3" xfId="17704"/>
    <cellStyle name="常规 11 3 4 3 3 2 3 2" xfId="6942"/>
    <cellStyle name="常规 11 3 4 3 3 2 3 3" xfId="4119"/>
    <cellStyle name="常规 11 3 4 3 3 2 4" xfId="17707"/>
    <cellStyle name="常规 11 3 4 3 3 2 5" xfId="15902"/>
    <cellStyle name="常规 11 3 4 3 3 2 6" xfId="15905"/>
    <cellStyle name="常规 11 3 4 3 3 3" xfId="17708"/>
    <cellStyle name="常规 11 3 4 3 3 3 2" xfId="17711"/>
    <cellStyle name="常规 11 3 4 3 3 3 2 2" xfId="17713"/>
    <cellStyle name="常规 11 3 4 3 3 3 3" xfId="17715"/>
    <cellStyle name="常规 11 3 4 3 3 3 4" xfId="17716"/>
    <cellStyle name="常规 11 3 4 3 3 3 5" xfId="15908"/>
    <cellStyle name="常规 11 3 4 3 3 4" xfId="17717"/>
    <cellStyle name="常规 11 3 4 3 3 4 2" xfId="17719"/>
    <cellStyle name="常规 11 3 4 3 3 4 3" xfId="17721"/>
    <cellStyle name="常规 11 3 4 3 3 5" xfId="17722"/>
    <cellStyle name="常规 11 3 4 3 3 6" xfId="15623"/>
    <cellStyle name="常规 11 3 4 3 3 7" xfId="15627"/>
    <cellStyle name="常规 11 3 4 3 4" xfId="17723"/>
    <cellStyle name="常规 11 3 4 3 4 2" xfId="17725"/>
    <cellStyle name="常规 11 3 4 3 4 2 2" xfId="17729"/>
    <cellStyle name="常规 11 3 4 3 4 2 2 2" xfId="14732"/>
    <cellStyle name="常规 11 3 4 3 4 2 2 3" xfId="14735"/>
    <cellStyle name="常规 11 3 4 3 4 2 3" xfId="17733"/>
    <cellStyle name="常规 11 3 4 3 4 2 3 2" xfId="14767"/>
    <cellStyle name="常规 11 3 4 3 4 2 4" xfId="17736"/>
    <cellStyle name="常规 11 3 4 3 4 2 5" xfId="15919"/>
    <cellStyle name="常规 11 3 4 3 4 3" xfId="17738"/>
    <cellStyle name="常规 11 3 4 3 4 3 2" xfId="17742"/>
    <cellStyle name="常规 11 3 4 3 4 3 2 2" xfId="14817"/>
    <cellStyle name="常规 11 3 4 3 4 3 3" xfId="17746"/>
    <cellStyle name="常规 11 3 4 3 4 3 4" xfId="17749"/>
    <cellStyle name="常规 11 3 4 3 4 3 5" xfId="17751"/>
    <cellStyle name="常规 11 3 4 3 4 4" xfId="17753"/>
    <cellStyle name="常规 11 3 4 3 4 4 2" xfId="17757"/>
    <cellStyle name="常规 11 3 4 3 4 4 3" xfId="17759"/>
    <cellStyle name="常规 11 3 4 3 4 5" xfId="17761"/>
    <cellStyle name="常规 11 3 4 3 4 6" xfId="15634"/>
    <cellStyle name="常规 11 3 4 3 4 7" xfId="17764"/>
    <cellStyle name="常规 11 3 4 3 5" xfId="17765"/>
    <cellStyle name="常规 11 3 4 3 5 2" xfId="17766"/>
    <cellStyle name="常规 11 3 4 3 5 2 2" xfId="17769"/>
    <cellStyle name="常规 11 3 4 3 5 2 2 2" xfId="13789"/>
    <cellStyle name="常规 11 3 4 3 5 2 2 3" xfId="10312"/>
    <cellStyle name="常规 11 3 4 3 5 2 3" xfId="17772"/>
    <cellStyle name="常规 11 3 4 3 5 2 3 2" xfId="13823"/>
    <cellStyle name="常规 11 3 4 3 5 2 4" xfId="17774"/>
    <cellStyle name="常规 11 3 4 3 5 2 5" xfId="17775"/>
    <cellStyle name="常规 11 3 4 3 5 3" xfId="17776"/>
    <cellStyle name="常规 11 3 4 3 5 3 2" xfId="17779"/>
    <cellStyle name="常规 11 3 4 3 5 3 2 2" xfId="14123"/>
    <cellStyle name="常规 11 3 4 3 5 3 3" xfId="17782"/>
    <cellStyle name="常规 11 3 4 3 5 3 4" xfId="17784"/>
    <cellStyle name="常规 11 3 4 3 5 3 5" xfId="17785"/>
    <cellStyle name="常规 11 3 4 3 5 4" xfId="17786"/>
    <cellStyle name="常规 11 3 4 3 5 4 2" xfId="17788"/>
    <cellStyle name="常规 11 3 4 3 5 4 3" xfId="17789"/>
    <cellStyle name="常规 11 3 4 3 5 5" xfId="17790"/>
    <cellStyle name="常规 11 3 4 3 5 6" xfId="17791"/>
    <cellStyle name="常规 11 3 4 3 5 7" xfId="17792"/>
    <cellStyle name="常规 11 3 4 3 6" xfId="17793"/>
    <cellStyle name="常规 11 3 4 3 6 2" xfId="17794"/>
    <cellStyle name="常规 11 3 4 3 6 2 2" xfId="17796"/>
    <cellStyle name="常规 11 3 4 3 6 2 2 2" xfId="14925"/>
    <cellStyle name="常规 11 3 4 3 6 2 3" xfId="17798"/>
    <cellStyle name="常规 11 3 4 3 6 2 4" xfId="17799"/>
    <cellStyle name="常规 11 3 4 3 6 2 5" xfId="17800"/>
    <cellStyle name="常规 11 3 4 3 6 3" xfId="17801"/>
    <cellStyle name="常规 11 3 4 3 6 3 2" xfId="17802"/>
    <cellStyle name="常规 11 3 4 3 6 3 2 2" xfId="17803"/>
    <cellStyle name="常规 11 3 4 3 6 3 3" xfId="17804"/>
    <cellStyle name="常规 11 3 4 3 6 3 4" xfId="17805"/>
    <cellStyle name="常规 11 3 4 3 6 3 5" xfId="17806"/>
    <cellStyle name="常规 11 3 4 3 6 4" xfId="17807"/>
    <cellStyle name="常规 11 3 4 3 6 4 2" xfId="17808"/>
    <cellStyle name="常规 11 3 4 3 6 5" xfId="17809"/>
    <cellStyle name="常规 11 3 4 3 6 6" xfId="17810"/>
    <cellStyle name="常规 11 3 4 3 6 7" xfId="17811"/>
    <cellStyle name="常规 11 3 4 3 7" xfId="17812"/>
    <cellStyle name="常规 11 3 4 3 7 2" xfId="17813"/>
    <cellStyle name="常规 11 3 4 3 7 2 2" xfId="17815"/>
    <cellStyle name="常规 11 3 4 3 7 2 2 2" xfId="17817"/>
    <cellStyle name="常规 11 3 4 3 7 2 3" xfId="17819"/>
    <cellStyle name="常规 11 3 4 3 7 2 4" xfId="17821"/>
    <cellStyle name="常规 11 3 4 3 7 2 5" xfId="17822"/>
    <cellStyle name="常规 11 3 4 3 7 3" xfId="17823"/>
    <cellStyle name="常规 11 3 4 3 7 3 2" xfId="17825"/>
    <cellStyle name="常规 11 3 4 3 7 3 2 2" xfId="17827"/>
    <cellStyle name="常规 11 3 4 3 7 3 3" xfId="17829"/>
    <cellStyle name="常规 11 3 4 3 7 3 4" xfId="17831"/>
    <cellStyle name="常规 11 3 4 3 7 3 5" xfId="17832"/>
    <cellStyle name="常规 11 3 4 3 7 4" xfId="17834"/>
    <cellStyle name="常规 11 3 4 3 7 4 2" xfId="17837"/>
    <cellStyle name="常规 11 3 4 3 7 5" xfId="17838"/>
    <cellStyle name="常规 11 3 4 3 7 6" xfId="17839"/>
    <cellStyle name="常规 11 3 4 3 7 7" xfId="17840"/>
    <cellStyle name="常规 11 3 4 3 8" xfId="17841"/>
    <cellStyle name="常规 11 3 4 3 8 2" xfId="17842"/>
    <cellStyle name="常规 11 3 4 3 8 2 2" xfId="17843"/>
    <cellStyle name="常规 11 3 4 3 8 2 3" xfId="17844"/>
    <cellStyle name="常规 11 3 4 3 8 3" xfId="17845"/>
    <cellStyle name="常规 11 3 4 3 8 3 2" xfId="17846"/>
    <cellStyle name="常规 11 3 4 3 8 4" xfId="17847"/>
    <cellStyle name="常规 11 3 4 3 8 5" xfId="17848"/>
    <cellStyle name="常规 11 3 4 3 9" xfId="17849"/>
    <cellStyle name="常规 11 3 4 3 9 2" xfId="17851"/>
    <cellStyle name="常规 11 3 4 3 9 2 2" xfId="17853"/>
    <cellStyle name="常规 11 3 4 3 9 2 3" xfId="17855"/>
    <cellStyle name="常规 11 3 4 3 9 3" xfId="17857"/>
    <cellStyle name="常规 11 3 4 3 9 3 2" xfId="17859"/>
    <cellStyle name="常规 11 3 4 3 9 4" xfId="17862"/>
    <cellStyle name="常规 11 3 4 3 9 5" xfId="17865"/>
    <cellStyle name="常规 11 3 4 4" xfId="4114"/>
    <cellStyle name="常规 11 3 4 4 10" xfId="3404"/>
    <cellStyle name="常规 11 3 4 4 11" xfId="3409"/>
    <cellStyle name="常规 11 3 4 4 2" xfId="4122"/>
    <cellStyle name="常规 11 3 4 4 2 2" xfId="11780"/>
    <cellStyle name="常规 11 3 4 4 2 2 2" xfId="17866"/>
    <cellStyle name="常规 11 3 4 4 2 2 2 2" xfId="17867"/>
    <cellStyle name="常规 11 3 4 4 2 2 2 2 2" xfId="17869"/>
    <cellStyle name="常规 11 3 4 4 2 2 2 3" xfId="17870"/>
    <cellStyle name="常规 11 3 4 4 2 2 2 4" xfId="17871"/>
    <cellStyle name="常规 11 3 4 4 2 2 2 5" xfId="17872"/>
    <cellStyle name="常规 11 3 4 4 2 2 3" xfId="17873"/>
    <cellStyle name="常规 11 3 4 4 2 2 3 2" xfId="17874"/>
    <cellStyle name="常规 11 3 4 4 2 2 3 2 2" xfId="17875"/>
    <cellStyle name="常规 11 3 4 4 2 2 3 3" xfId="17876"/>
    <cellStyle name="常规 11 3 4 4 2 2 3 4" xfId="17877"/>
    <cellStyle name="常规 11 3 4 4 2 2 3 5" xfId="13137"/>
    <cellStyle name="常规 11 3 4 4 2 2 4" xfId="17878"/>
    <cellStyle name="常规 11 3 4 4 2 2 4 2" xfId="17879"/>
    <cellStyle name="常规 11 3 4 4 2 2 5" xfId="16190"/>
    <cellStyle name="常规 11 3 4 4 2 2 6" xfId="16193"/>
    <cellStyle name="常规 11 3 4 4 2 2 7" xfId="17881"/>
    <cellStyle name="常规 11 3 4 4 2 3" xfId="11782"/>
    <cellStyle name="常规 11 3 4 4 2 3 2" xfId="17882"/>
    <cellStyle name="常规 11 3 4 4 2 3 2 2" xfId="14405"/>
    <cellStyle name="常规 11 3 4 4 2 3 2 2 2" xfId="8908"/>
    <cellStyle name="常规 11 3 4 4 2 3 2 3" xfId="14407"/>
    <cellStyle name="常规 11 3 4 4 2 3 2 4" xfId="14409"/>
    <cellStyle name="常规 11 3 4 4 2 3 3" xfId="17883"/>
    <cellStyle name="常规 11 3 4 4 2 3 3 2" xfId="14415"/>
    <cellStyle name="常规 11 3 4 4 2 3 4" xfId="17884"/>
    <cellStyle name="常规 11 3 4 4 2 3 5" xfId="17885"/>
    <cellStyle name="常规 11 3 4 4 2 3 6" xfId="17887"/>
    <cellStyle name="常规 11 3 4 4 2 4" xfId="17888"/>
    <cellStyle name="常规 11 3 4 4 2 4 2" xfId="17890"/>
    <cellStyle name="常规 11 3 4 4 2 4 2 2" xfId="9280"/>
    <cellStyle name="常规 11 3 4 4 2 4 3" xfId="17892"/>
    <cellStyle name="常规 11 3 4 4 2 4 4" xfId="17895"/>
    <cellStyle name="常规 11 3 4 4 2 4 5" xfId="11331"/>
    <cellStyle name="常规 11 3 4 4 2 5" xfId="17896"/>
    <cellStyle name="常规 11 3 4 4 2 5 2" xfId="17898"/>
    <cellStyle name="常规 11 3 4 4 2 6" xfId="15640"/>
    <cellStyle name="常规 11 3 4 4 2 7" xfId="15644"/>
    <cellStyle name="常规 11 3 4 4 2 8" xfId="15646"/>
    <cellStyle name="常规 11 3 4 4 3" xfId="17899"/>
    <cellStyle name="常规 11 3 4 4 3 2" xfId="17900"/>
    <cellStyle name="常规 11 3 4 4 3 2 2" xfId="17902"/>
    <cellStyle name="常规 11 3 4 4 3 2 2 2" xfId="17903"/>
    <cellStyle name="常规 11 3 4 4 3 2 2 3" xfId="17904"/>
    <cellStyle name="常规 11 3 4 4 3 2 3" xfId="17906"/>
    <cellStyle name="常规 11 3 4 4 3 2 3 2" xfId="17907"/>
    <cellStyle name="常规 11 3 4 4 3 2 4" xfId="17908"/>
    <cellStyle name="常规 11 3 4 4 3 2 5" xfId="17909"/>
    <cellStyle name="常规 11 3 4 4 3 3" xfId="17910"/>
    <cellStyle name="常规 11 3 4 4 3 3 2" xfId="17912"/>
    <cellStyle name="常规 11 3 4 4 3 3 2 2" xfId="14483"/>
    <cellStyle name="常规 11 3 4 4 3 3 3" xfId="17914"/>
    <cellStyle name="常规 11 3 4 4 3 3 4" xfId="17915"/>
    <cellStyle name="常规 11 3 4 4 3 3 5" xfId="17916"/>
    <cellStyle name="常规 11 3 4 4 3 4" xfId="17917"/>
    <cellStyle name="常规 11 3 4 4 3 4 2" xfId="17920"/>
    <cellStyle name="常规 11 3 4 4 3 4 3" xfId="17922"/>
    <cellStyle name="常规 11 3 4 4 3 5" xfId="17923"/>
    <cellStyle name="常规 11 3 4 4 3 6" xfId="15652"/>
    <cellStyle name="常规 11 3 4 4 3 7" xfId="15655"/>
    <cellStyle name="常规 11 3 4 4 4" xfId="17924"/>
    <cellStyle name="常规 11 3 4 4 4 2" xfId="17925"/>
    <cellStyle name="常规 11 3 4 4 4 2 2" xfId="17928"/>
    <cellStyle name="常规 11 3 4 4 4 2 2 2" xfId="15318"/>
    <cellStyle name="常规 11 3 4 4 4 2 3" xfId="17931"/>
    <cellStyle name="常规 11 3 4 4 4 2 4" xfId="17934"/>
    <cellStyle name="常规 11 3 4 4 4 2 5" xfId="17935"/>
    <cellStyle name="常规 11 3 4 4 4 3" xfId="17936"/>
    <cellStyle name="常规 11 3 4 4 4 3 2" xfId="17938"/>
    <cellStyle name="常规 11 3 4 4 4 3 2 2" xfId="14520"/>
    <cellStyle name="常规 11 3 4 4 4 3 3" xfId="17941"/>
    <cellStyle name="常规 11 3 4 4 4 3 4" xfId="17943"/>
    <cellStyle name="常规 11 3 4 4 4 3 5" xfId="17944"/>
    <cellStyle name="常规 11 3 4 4 4 4" xfId="17945"/>
    <cellStyle name="常规 11 3 4 4 4 4 2" xfId="17948"/>
    <cellStyle name="常规 11 3 4 4 4 5" xfId="17949"/>
    <cellStyle name="常规 11 3 4 4 4 6" xfId="17951"/>
    <cellStyle name="常规 11 3 4 4 4 7" xfId="17953"/>
    <cellStyle name="常规 11 3 4 4 5" xfId="17954"/>
    <cellStyle name="常规 11 3 4 4 5 2" xfId="17955"/>
    <cellStyle name="常规 11 3 4 4 5 2 2" xfId="17957"/>
    <cellStyle name="常规 11 3 4 4 5 2 2 2" xfId="16278"/>
    <cellStyle name="常规 11 3 4 4 5 2 3" xfId="17959"/>
    <cellStyle name="常规 11 3 4 4 5 2 4" xfId="17961"/>
    <cellStyle name="常规 11 3 4 4 5 3" xfId="17962"/>
    <cellStyle name="常规 11 3 4 4 5 3 2" xfId="17964"/>
    <cellStyle name="常规 11 3 4 4 5 4" xfId="17965"/>
    <cellStyle name="常规 11 3 4 4 5 5" xfId="17966"/>
    <cellStyle name="常规 11 3 4 4 5 6" xfId="17968"/>
    <cellStyle name="常规 11 3 4 4 6" xfId="8535"/>
    <cellStyle name="常规 11 3 4 4 6 2" xfId="17970"/>
    <cellStyle name="常规 11 3 4 4 6 2 2" xfId="17971"/>
    <cellStyle name="常规 11 3 4 4 6 3" xfId="17972"/>
    <cellStyle name="常规 11 3 4 4 6 4" xfId="17973"/>
    <cellStyle name="常规 11 3 4 4 6 5" xfId="17974"/>
    <cellStyle name="常规 11 3 4 4 7" xfId="17976"/>
    <cellStyle name="常规 11 3 4 4 7 2" xfId="17977"/>
    <cellStyle name="常规 11 3 4 4 7 3" xfId="17978"/>
    <cellStyle name="常规 11 3 4 4 7 4" xfId="17979"/>
    <cellStyle name="常规 11 3 4 4 7 5" xfId="17980"/>
    <cellStyle name="常规 11 3 4 4 8" xfId="17982"/>
    <cellStyle name="常规 11 3 4 4 9" xfId="17985"/>
    <cellStyle name="常规 11 3 4 5" xfId="4129"/>
    <cellStyle name="常规 11 3 4 5 2" xfId="17986"/>
    <cellStyle name="常规 11 3 4 5 2 2" xfId="17987"/>
    <cellStyle name="常规 11 3 4 5 2 2 2" xfId="17988"/>
    <cellStyle name="常规 11 3 4 5 2 2 2 2" xfId="17989"/>
    <cellStyle name="常规 11 3 4 5 2 2 2 3" xfId="17990"/>
    <cellStyle name="常规 11 3 4 5 2 2 3" xfId="17991"/>
    <cellStyle name="常规 11 3 4 5 2 2 3 2" xfId="17992"/>
    <cellStyle name="常规 11 3 4 5 2 2 4" xfId="17993"/>
    <cellStyle name="常规 11 3 4 5 2 2 5" xfId="16220"/>
    <cellStyle name="常规 11 3 4 5 2 3" xfId="17994"/>
    <cellStyle name="常规 11 3 4 5 2 3 2" xfId="17996"/>
    <cellStyle name="常规 11 3 4 5 2 3 2 2" xfId="15160"/>
    <cellStyle name="常规 11 3 4 5 2 3 3" xfId="17998"/>
    <cellStyle name="常规 11 3 4 5 2 3 4" xfId="18001"/>
    <cellStyle name="常规 11 3 4 5 2 3 5" xfId="12531"/>
    <cellStyle name="常规 11 3 4 5 2 4" xfId="18003"/>
    <cellStyle name="常规 11 3 4 5 2 4 2" xfId="18004"/>
    <cellStyle name="常规 11 3 4 5 2 4 3" xfId="18005"/>
    <cellStyle name="常规 11 3 4 5 2 5" xfId="18006"/>
    <cellStyle name="常规 11 3 4 5 2 6" xfId="15665"/>
    <cellStyle name="常规 11 3 4 5 2 7" xfId="15667"/>
    <cellStyle name="常规 11 3 4 5 3" xfId="18007"/>
    <cellStyle name="常规 11 3 4 5 3 2" xfId="18008"/>
    <cellStyle name="常规 11 3 4 5 3 2 2" xfId="18010"/>
    <cellStyle name="常规 11 3 4 5 3 2 2 2" xfId="18012"/>
    <cellStyle name="常规 11 3 4 5 3 2 3" xfId="18014"/>
    <cellStyle name="常规 11 3 4 5 3 2 4" xfId="18015"/>
    <cellStyle name="常规 11 3 4 5 3 2 5" xfId="18016"/>
    <cellStyle name="常规 11 3 4 5 3 3" xfId="18017"/>
    <cellStyle name="常规 11 3 4 5 3 3 2" xfId="38"/>
    <cellStyle name="常规 11 3 4 5 3 3 2 2" xfId="15190"/>
    <cellStyle name="常规 11 3 4 5 3 3 3" xfId="6642"/>
    <cellStyle name="常规 11 3 4 5 3 3 4" xfId="6644"/>
    <cellStyle name="常规 11 3 4 5 3 3 5" xfId="12755"/>
    <cellStyle name="常规 11 3 4 5 3 4" xfId="18018"/>
    <cellStyle name="常规 11 3 4 5 3 4 2" xfId="2142"/>
    <cellStyle name="常规 11 3 4 5 3 5" xfId="18019"/>
    <cellStyle name="常规 11 3 4 5 3 6" xfId="18020"/>
    <cellStyle name="常规 11 3 4 5 3 7" xfId="18021"/>
    <cellStyle name="常规 11 3 4 5 4" xfId="18022"/>
    <cellStyle name="常规 11 3 4 5 4 2" xfId="18023"/>
    <cellStyle name="常规 11 3 4 5 4 2 2" xfId="18024"/>
    <cellStyle name="常规 11 3 4 5 4 2 2 2" xfId="18025"/>
    <cellStyle name="常规 11 3 4 5 4 2 3" xfId="18026"/>
    <cellStyle name="常规 11 3 4 5 4 2 4" xfId="18027"/>
    <cellStyle name="常规 11 3 4 5 4 3" xfId="18028"/>
    <cellStyle name="常规 11 3 4 5 4 3 2" xfId="18029"/>
    <cellStyle name="常规 11 3 4 5 4 4" xfId="18031"/>
    <cellStyle name="常规 11 3 4 5 4 5" xfId="18033"/>
    <cellStyle name="常规 11 3 4 5 4 6" xfId="18035"/>
    <cellStyle name="常规 11 3 4 5 5" xfId="18036"/>
    <cellStyle name="常规 11 3 4 5 5 2" xfId="18037"/>
    <cellStyle name="常规 11 3 4 5 5 2 2" xfId="18038"/>
    <cellStyle name="常规 11 3 4 5 5 3" xfId="18039"/>
    <cellStyle name="常规 11 3 4 5 5 4" xfId="18040"/>
    <cellStyle name="常规 11 3 4 5 5 5" xfId="18042"/>
    <cellStyle name="常规 11 3 4 5 6" xfId="18044"/>
    <cellStyle name="常规 11 3 4 5 6 2" xfId="18046"/>
    <cellStyle name="常规 11 3 4 5 7" xfId="18048"/>
    <cellStyle name="常规 11 3 4 5 8" xfId="2896"/>
    <cellStyle name="常规 11 3 4 5 9" xfId="2902"/>
    <cellStyle name="常规 11 3 4 6" xfId="4135"/>
    <cellStyle name="常规 11 3 4 6 2" xfId="18049"/>
    <cellStyle name="常规 11 3 4 6 2 2" xfId="18050"/>
    <cellStyle name="常规 11 3 4 6 2 2 2" xfId="18051"/>
    <cellStyle name="常规 11 3 4 6 2 2 2 2" xfId="18052"/>
    <cellStyle name="常规 11 3 4 6 2 2 2 3" xfId="18053"/>
    <cellStyle name="常规 11 3 4 6 2 2 3" xfId="4762"/>
    <cellStyle name="常规 11 3 4 6 2 2 3 2" xfId="4764"/>
    <cellStyle name="常规 11 3 4 6 2 2 4" xfId="4766"/>
    <cellStyle name="常规 11 3 4 6 2 2 5" xfId="4769"/>
    <cellStyle name="常规 11 3 4 6 2 3" xfId="18054"/>
    <cellStyle name="常规 11 3 4 6 2 3 2" xfId="18055"/>
    <cellStyle name="常规 11 3 4 6 2 3 2 2" xfId="18056"/>
    <cellStyle name="常规 11 3 4 6 2 3 3" xfId="632"/>
    <cellStyle name="常规 11 3 4 6 2 3 4" xfId="634"/>
    <cellStyle name="常规 11 3 4 6 2 3 5" xfId="18059"/>
    <cellStyle name="常规 11 3 4 6 2 4" xfId="18060"/>
    <cellStyle name="常规 11 3 4 6 2 4 2" xfId="18061"/>
    <cellStyle name="常规 11 3 4 6 2 4 3" xfId="18062"/>
    <cellStyle name="常规 11 3 4 6 2 5" xfId="18063"/>
    <cellStyle name="常规 11 3 4 6 2 6" xfId="15674"/>
    <cellStyle name="常规 11 3 4 6 2 7" xfId="15676"/>
    <cellStyle name="常规 11 3 4 6 3" xfId="18064"/>
    <cellStyle name="常规 11 3 4 6 3 2" xfId="18065"/>
    <cellStyle name="常规 11 3 4 6 3 2 2" xfId="18066"/>
    <cellStyle name="常规 11 3 4 6 3 2 2 2" xfId="18067"/>
    <cellStyle name="常规 11 3 4 6 3 2 3" xfId="4786"/>
    <cellStyle name="常规 11 3 4 6 3 2 4" xfId="4789"/>
    <cellStyle name="常规 11 3 4 6 3 2 5" xfId="4792"/>
    <cellStyle name="常规 11 3 4 6 3 3" xfId="18068"/>
    <cellStyle name="常规 11 3 4 6 3 3 2" xfId="18069"/>
    <cellStyle name="常规 11 3 4 6 3 3 2 2" xfId="18070"/>
    <cellStyle name="常规 11 3 4 6 3 3 3" xfId="806"/>
    <cellStyle name="常规 11 3 4 6 3 3 4" xfId="18071"/>
    <cellStyle name="常规 11 3 4 6 3 3 5" xfId="18074"/>
    <cellStyle name="常规 11 3 4 6 3 4" xfId="18075"/>
    <cellStyle name="常规 11 3 4 6 3 4 2" xfId="18076"/>
    <cellStyle name="常规 11 3 4 6 3 5" xfId="18077"/>
    <cellStyle name="常规 11 3 4 6 3 6" xfId="18078"/>
    <cellStyle name="常规 11 3 4 6 3 7" xfId="18080"/>
    <cellStyle name="常规 11 3 4 6 4" xfId="18081"/>
    <cellStyle name="常规 11 3 4 6 4 2" xfId="18082"/>
    <cellStyle name="常规 11 3 4 6 4 2 2" xfId="18083"/>
    <cellStyle name="常规 11 3 4 6 4 3" xfId="18084"/>
    <cellStyle name="常规 11 3 4 6 4 4" xfId="18086"/>
    <cellStyle name="常规 11 3 4 6 4 5" xfId="18089"/>
    <cellStyle name="常规 11 3 4 6 5" xfId="18090"/>
    <cellStyle name="常规 11 3 4 6 5 2" xfId="18092"/>
    <cellStyle name="常规 11 3 4 6 5 2 2" xfId="18094"/>
    <cellStyle name="常规 11 3 4 6 5 3" xfId="18096"/>
    <cellStyle name="常规 11 3 4 6 5 4" xfId="18099"/>
    <cellStyle name="常规 11 3 4 6 5 5" xfId="18103"/>
    <cellStyle name="常规 11 3 4 6 6" xfId="18105"/>
    <cellStyle name="常规 11 3 4 6 6 2" xfId="18107"/>
    <cellStyle name="常规 11 3 4 6 7" xfId="18108"/>
    <cellStyle name="常规 11 3 4 6 8" xfId="2912"/>
    <cellStyle name="常规 11 3 4 6 9" xfId="18109"/>
    <cellStyle name="常规 11 3 4 7" xfId="933"/>
    <cellStyle name="常规 11 3 4 7 2" xfId="18111"/>
    <cellStyle name="常规 11 3 4 7 2 2" xfId="18114"/>
    <cellStyle name="常规 11 3 4 7 2 2 2" xfId="18115"/>
    <cellStyle name="常规 11 3 4 7 2 2 3" xfId="3119"/>
    <cellStyle name="常规 11 3 4 7 2 3" xfId="18116"/>
    <cellStyle name="常规 11 3 4 7 2 3 2" xfId="18117"/>
    <cellStyle name="常规 11 3 4 7 2 4" xfId="11567"/>
    <cellStyle name="常规 11 3 4 7 2 5" xfId="11570"/>
    <cellStyle name="常规 11 3 4 7 3" xfId="18119"/>
    <cellStyle name="常规 11 3 4 7 3 2" xfId="18121"/>
    <cellStyle name="常规 11 3 4 7 3 2 2" xfId="18122"/>
    <cellStyle name="常规 11 3 4 7 3 3" xfId="18123"/>
    <cellStyle name="常规 11 3 4 7 3 4" xfId="11575"/>
    <cellStyle name="常规 11 3 4 7 3 5" xfId="11577"/>
    <cellStyle name="常规 11 3 4 7 4" xfId="18125"/>
    <cellStyle name="常规 11 3 4 7 4 2" xfId="18127"/>
    <cellStyle name="常规 11 3 4 7 4 3" xfId="18128"/>
    <cellStyle name="常规 11 3 4 7 5" xfId="18129"/>
    <cellStyle name="常规 11 3 4 7 6" xfId="7490"/>
    <cellStyle name="常规 11 3 4 7 7" xfId="18130"/>
    <cellStyle name="常规 11 3 4 8" xfId="18132"/>
    <cellStyle name="常规 11 3 4 8 2" xfId="18134"/>
    <cellStyle name="常规 11 3 4 8 2 2" xfId="18135"/>
    <cellStyle name="常规 11 3 4 8 2 2 2" xfId="18137"/>
    <cellStyle name="常规 11 3 4 8 2 2 3" xfId="3735"/>
    <cellStyle name="常规 11 3 4 8 2 3" xfId="18138"/>
    <cellStyle name="常规 11 3 4 8 2 3 2" xfId="18140"/>
    <cellStyle name="常规 11 3 4 8 2 4" xfId="11588"/>
    <cellStyle name="常规 11 3 4 8 2 5" xfId="18141"/>
    <cellStyle name="常规 11 3 4 8 3" xfId="18142"/>
    <cellStyle name="常规 11 3 4 8 3 2" xfId="18143"/>
    <cellStyle name="常规 11 3 4 8 3 2 2" xfId="18144"/>
    <cellStyle name="常规 11 3 4 8 3 3" xfId="18145"/>
    <cellStyle name="常规 11 3 4 8 3 4" xfId="18146"/>
    <cellStyle name="常规 11 3 4 8 3 5" xfId="18147"/>
    <cellStyle name="常规 11 3 4 8 4" xfId="18148"/>
    <cellStyle name="常规 11 3 4 8 4 2" xfId="18150"/>
    <cellStyle name="常规 11 3 4 8 4 3" xfId="18152"/>
    <cellStyle name="常规 11 3 4 8 5" xfId="18153"/>
    <cellStyle name="常规 11 3 4 8 6" xfId="18154"/>
    <cellStyle name="常规 11 3 4 8 7" xfId="18155"/>
    <cellStyle name="常规 11 3 4 9" xfId="18157"/>
    <cellStyle name="常规 11 3 4 9 2" xfId="18158"/>
    <cellStyle name="常规 11 3 4 9 2 2" xfId="12211"/>
    <cellStyle name="常规 11 3 4 9 2 2 2" xfId="12861"/>
    <cellStyle name="常规 11 3 4 9 2 2 3" xfId="12879"/>
    <cellStyle name="常规 11 3 4 9 2 3" xfId="6191"/>
    <cellStyle name="常规 11 3 4 9 2 3 2" xfId="12901"/>
    <cellStyle name="常规 11 3 4 9 2 4" xfId="12940"/>
    <cellStyle name="常规 11 3 4 9 2 5" xfId="12969"/>
    <cellStyle name="常规 11 3 4 9 3" xfId="18159"/>
    <cellStyle name="常规 11 3 4 9 3 2" xfId="16393"/>
    <cellStyle name="常规 11 3 4 9 3 2 2" xfId="18161"/>
    <cellStyle name="常规 11 3 4 9 3 3" xfId="18162"/>
    <cellStyle name="常规 11 3 4 9 3 4" xfId="18163"/>
    <cellStyle name="常规 11 3 4 9 3 5" xfId="18164"/>
    <cellStyle name="常规 11 3 4 9 4" xfId="18165"/>
    <cellStyle name="常规 11 3 4 9 4 2" xfId="18166"/>
    <cellStyle name="常规 11 3 4 9 4 3" xfId="18167"/>
    <cellStyle name="常规 11 3 4 9 5" xfId="18168"/>
    <cellStyle name="常规 11 3 4 9 6" xfId="18169"/>
    <cellStyle name="常规 11 3 4 9 7" xfId="18170"/>
    <cellStyle name="常规 11 3 5" xfId="18172"/>
    <cellStyle name="常规 11 3 5 10" xfId="8506"/>
    <cellStyle name="常规 11 3 5 10 2" xfId="18173"/>
    <cellStyle name="常规 11 3 5 10 2 2" xfId="18175"/>
    <cellStyle name="常规 11 3 5 10 2 3" xfId="18177"/>
    <cellStyle name="常规 11 3 5 10 3" xfId="18178"/>
    <cellStyle name="常规 11 3 5 10 3 2" xfId="18180"/>
    <cellStyle name="常规 11 3 5 10 4" xfId="18181"/>
    <cellStyle name="常规 11 3 5 10 5" xfId="18182"/>
    <cellStyle name="常规 11 3 5 11" xfId="18183"/>
    <cellStyle name="常规 11 3 5 11 2" xfId="18184"/>
    <cellStyle name="常规 11 3 5 11 2 2" xfId="1496"/>
    <cellStyle name="常规 11 3 5 11 2 3" xfId="18185"/>
    <cellStyle name="常规 11 3 5 11 3" xfId="18186"/>
    <cellStyle name="常规 11 3 5 11 3 2" xfId="1528"/>
    <cellStyle name="常规 11 3 5 11 4" xfId="18188"/>
    <cellStyle name="常规 11 3 5 11 5" xfId="18190"/>
    <cellStyle name="常规 11 3 5 12" xfId="18192"/>
    <cellStyle name="常规 11 3 5 12 2" xfId="18194"/>
    <cellStyle name="常规 11 3 5 12 2 2" xfId="18195"/>
    <cellStyle name="常规 11 3 5 12 2 3" xfId="18196"/>
    <cellStyle name="常规 11 3 5 12 3" xfId="18197"/>
    <cellStyle name="常规 11 3 5 12 3 2" xfId="18198"/>
    <cellStyle name="常规 11 3 5 12 4" xfId="18200"/>
    <cellStyle name="常规 11 3 5 12 5" xfId="18202"/>
    <cellStyle name="常规 11 3 5 13" xfId="18204"/>
    <cellStyle name="常规 11 3 5 13 2" xfId="18205"/>
    <cellStyle name="常规 11 3 5 13 2 2" xfId="18206"/>
    <cellStyle name="常规 11 3 5 13 3" xfId="18207"/>
    <cellStyle name="常规 11 3 5 13 3 2" xfId="18208"/>
    <cellStyle name="常规 11 3 5 13 4" xfId="18210"/>
    <cellStyle name="常规 11 3 5 13 5" xfId="18211"/>
    <cellStyle name="常规 11 3 5 14" xfId="18213"/>
    <cellStyle name="常规 11 3 5 14 2" xfId="18214"/>
    <cellStyle name="常规 11 3 5 14 2 2" xfId="18215"/>
    <cellStyle name="常规 11 3 5 14 3" xfId="18216"/>
    <cellStyle name="常规 11 3 5 14 3 2" xfId="18217"/>
    <cellStyle name="常规 11 3 5 14 4" xfId="18218"/>
    <cellStyle name="常规 11 3 5 15" xfId="11540"/>
    <cellStyle name="常规 11 3 5 15 2" xfId="2316"/>
    <cellStyle name="常规 11 3 5 15 3" xfId="2318"/>
    <cellStyle name="常规 11 3 5 15 4" xfId="18219"/>
    <cellStyle name="常规 11 3 5 16" xfId="11543"/>
    <cellStyle name="常规 11 3 5 16 2" xfId="2339"/>
    <cellStyle name="常规 11 3 5 16 3" xfId="18220"/>
    <cellStyle name="常规 11 3 5 17" xfId="11546"/>
    <cellStyle name="常规 11 3 5 17 2" xfId="18222"/>
    <cellStyle name="常规 11 3 5 18" xfId="18224"/>
    <cellStyle name="常规 11 3 5 18 2" xfId="18226"/>
    <cellStyle name="常规 11 3 5 19" xfId="9080"/>
    <cellStyle name="常规 11 3 5 2" xfId="18227"/>
    <cellStyle name="常规 11 3 5 2 10" xfId="18228"/>
    <cellStyle name="常规 11 3 5 2 10 2" xfId="18230"/>
    <cellStyle name="常规 11 3 5 2 10 2 2" xfId="18232"/>
    <cellStyle name="常规 11 3 5 2 10 3" xfId="18233"/>
    <cellStyle name="常规 11 3 5 2 10 3 2" xfId="18235"/>
    <cellStyle name="常规 11 3 5 2 10 4" xfId="18236"/>
    <cellStyle name="常规 11 3 5 2 11" xfId="18238"/>
    <cellStyle name="常规 11 3 5 2 11 2" xfId="18239"/>
    <cellStyle name="常规 11 3 5 2 11 3" xfId="18240"/>
    <cellStyle name="常规 11 3 5 2 11 4" xfId="18241"/>
    <cellStyle name="常规 11 3 5 2 12" xfId="18243"/>
    <cellStyle name="常规 11 3 5 2 12 2" xfId="18244"/>
    <cellStyle name="常规 11 3 5 2 12 3" xfId="18245"/>
    <cellStyle name="常规 11 3 5 2 12 4" xfId="18246"/>
    <cellStyle name="常规 11 3 5 2 13" xfId="18249"/>
    <cellStyle name="常规 11 3 5 2 13 2" xfId="6661"/>
    <cellStyle name="常规 11 3 5 2 14" xfId="18252"/>
    <cellStyle name="常规 11 3 5 2 15" xfId="18254"/>
    <cellStyle name="常规 11 3 5 2 16" xfId="18256"/>
    <cellStyle name="常规 11 3 5 2 17" xfId="18257"/>
    <cellStyle name="常规 11 3 5 2 18" xfId="18258"/>
    <cellStyle name="常规 11 3 5 2 19" xfId="18260"/>
    <cellStyle name="常规 11 3 5 2 2" xfId="18261"/>
    <cellStyle name="常规 11 3 5 2 2 10" xfId="16566"/>
    <cellStyle name="常规 11 3 5 2 2 2" xfId="16301"/>
    <cellStyle name="常规 11 3 5 2 2 2 2" xfId="16305"/>
    <cellStyle name="常规 11 3 5 2 2 2 2 2" xfId="18263"/>
    <cellStyle name="常规 11 3 5 2 2 2 2 2 2" xfId="14889"/>
    <cellStyle name="常规 11 3 5 2 2 2 2 2 2 2" xfId="18264"/>
    <cellStyle name="常规 11 3 5 2 2 2 2 2 3" xfId="14892"/>
    <cellStyle name="常规 11 3 5 2 2 2 2 2 4" xfId="14894"/>
    <cellStyle name="常规 11 3 5 2 2 2 2 2 5" xfId="10718"/>
    <cellStyle name="常规 11 3 5 2 2 2 2 3" xfId="18265"/>
    <cellStyle name="常规 11 3 5 2 2 2 2 3 2" xfId="14921"/>
    <cellStyle name="常规 11 3 5 2 2 2 2 3 3" xfId="14924"/>
    <cellStyle name="常规 11 3 5 2 2 2 2 4" xfId="18266"/>
    <cellStyle name="常规 11 3 5 2 2 2 2 5" xfId="18267"/>
    <cellStyle name="常规 11 3 5 2 2 2 2 6" xfId="18268"/>
    <cellStyle name="常规 11 3 5 2 2 2 3" xfId="18271"/>
    <cellStyle name="常规 11 3 5 2 2 2 3 2" xfId="18273"/>
    <cellStyle name="常规 11 3 5 2 2 2 3 2 2" xfId="14393"/>
    <cellStyle name="常规 11 3 5 2 2 2 3 3" xfId="18274"/>
    <cellStyle name="常规 11 3 5 2 2 2 3 4" xfId="18276"/>
    <cellStyle name="常规 11 3 5 2 2 2 3 5" xfId="18278"/>
    <cellStyle name="常规 11 3 5 2 2 2 4" xfId="166"/>
    <cellStyle name="常规 11 3 5 2 2 2 4 2" xfId="18280"/>
    <cellStyle name="常规 11 3 5 2 2 2 4 3" xfId="18282"/>
    <cellStyle name="常规 11 3 5 2 2 2 5" xfId="175"/>
    <cellStyle name="常规 11 3 5 2 2 2 6" xfId="29"/>
    <cellStyle name="常规 11 3 5 2 2 2 7" xfId="201"/>
    <cellStyle name="常规 11 3 5 2 2 3" xfId="16307"/>
    <cellStyle name="常规 11 3 5 2 2 3 2" xfId="18284"/>
    <cellStyle name="常规 11 3 5 2 2 3 2 2" xfId="11083"/>
    <cellStyle name="常规 11 3 5 2 2 3 2 2 2" xfId="11085"/>
    <cellStyle name="常规 11 3 5 2 2 3 2 3" xfId="11088"/>
    <cellStyle name="常规 11 3 5 2 2 3 2 4" xfId="11090"/>
    <cellStyle name="常规 11 3 5 2 2 3 2 5" xfId="11092"/>
    <cellStyle name="常规 11 3 5 2 2 3 3" xfId="18287"/>
    <cellStyle name="常规 11 3 5 2 2 3 3 2" xfId="11097"/>
    <cellStyle name="常规 11 3 5 2 2 3 3 2 2" xfId="18288"/>
    <cellStyle name="常规 11 3 5 2 2 3 3 3" xfId="6744"/>
    <cellStyle name="常规 11 3 5 2 2 3 3 4" xfId="11100"/>
    <cellStyle name="常规 11 3 5 2 2 3 3 5" xfId="18289"/>
    <cellStyle name="常规 11 3 5 2 2 3 4" xfId="18290"/>
    <cellStyle name="常规 11 3 5 2 2 3 4 2" xfId="18291"/>
    <cellStyle name="常规 11 3 5 2 2 3 5" xfId="8703"/>
    <cellStyle name="常规 11 3 5 2 2 3 6" xfId="8705"/>
    <cellStyle name="常规 11 3 5 2 2 3 7" xfId="8708"/>
    <cellStyle name="常规 11 3 5 2 2 4" xfId="16309"/>
    <cellStyle name="常规 11 3 5 2 2 4 2" xfId="18293"/>
    <cellStyle name="常规 11 3 5 2 2 4 2 2" xfId="11125"/>
    <cellStyle name="常规 11 3 5 2 2 4 2 2 2" xfId="18295"/>
    <cellStyle name="常规 11 3 5 2 2 4 2 3" xfId="11127"/>
    <cellStyle name="常规 11 3 5 2 2 4 2 4" xfId="11129"/>
    <cellStyle name="常规 11 3 5 2 2 4 3" xfId="18296"/>
    <cellStyle name="常规 11 3 5 2 2 4 3 2" xfId="11132"/>
    <cellStyle name="常规 11 3 5 2 2 4 4" xfId="8306"/>
    <cellStyle name="常规 11 3 5 2 2 4 5" xfId="8712"/>
    <cellStyle name="常规 11 3 5 2 2 4 6" xfId="8714"/>
    <cellStyle name="常规 11 3 5 2 2 5" xfId="18297"/>
    <cellStyle name="常规 11 3 5 2 2 5 2" xfId="18298"/>
    <cellStyle name="常规 11 3 5 2 2 5 2 2" xfId="11158"/>
    <cellStyle name="常规 11 3 5 2 2 5 3" xfId="18299"/>
    <cellStyle name="常规 11 3 5 2 2 5 4" xfId="18300"/>
    <cellStyle name="常规 11 3 5 2 2 5 5" xfId="8718"/>
    <cellStyle name="常规 11 3 5 2 2 6" xfId="15714"/>
    <cellStyle name="常规 11 3 5 2 2 6 2" xfId="15716"/>
    <cellStyle name="常规 11 3 5 2 2 6 3" xfId="18302"/>
    <cellStyle name="常规 11 3 5 2 2 6 4" xfId="18304"/>
    <cellStyle name="常规 11 3 5 2 2 6 5" xfId="18305"/>
    <cellStyle name="常规 11 3 5 2 2 7" xfId="15719"/>
    <cellStyle name="常规 11 3 5 2 2 8" xfId="15721"/>
    <cellStyle name="常规 11 3 5 2 2 9" xfId="15723"/>
    <cellStyle name="常规 11 3 5 2 3" xfId="18306"/>
    <cellStyle name="常规 11 3 5 2 3 2" xfId="18307"/>
    <cellStyle name="常规 11 3 5 2 3 2 2" xfId="18308"/>
    <cellStyle name="常规 11 3 5 2 3 2 2 2" xfId="18309"/>
    <cellStyle name="常规 11 3 5 2 3 2 2 2 2" xfId="16578"/>
    <cellStyle name="常规 11 3 5 2 3 2 2 3" xfId="18310"/>
    <cellStyle name="常规 11 3 5 2 3 2 2 4" xfId="18311"/>
    <cellStyle name="常规 11 3 5 2 3 2 2 5" xfId="18312"/>
    <cellStyle name="常规 11 3 5 2 3 2 3" xfId="18314"/>
    <cellStyle name="常规 11 3 5 2 3 2 3 2" xfId="18315"/>
    <cellStyle name="常规 11 3 5 2 3 2 3 3" xfId="18316"/>
    <cellStyle name="常规 11 3 5 2 3 2 4" xfId="18318"/>
    <cellStyle name="常规 11 3 5 2 3 2 5" xfId="16970"/>
    <cellStyle name="常规 11 3 5 2 3 2 6" xfId="16973"/>
    <cellStyle name="常规 11 3 5 2 3 3" xfId="18319"/>
    <cellStyle name="常规 11 3 5 2 3 3 2" xfId="18320"/>
    <cellStyle name="常规 11 3 5 2 3 3 2 2" xfId="11248"/>
    <cellStyle name="常规 11 3 5 2 3 3 3" xfId="18321"/>
    <cellStyle name="常规 11 3 5 2 3 3 4" xfId="18322"/>
    <cellStyle name="常规 11 3 5 2 3 3 5" xfId="16976"/>
    <cellStyle name="常规 11 3 5 2 3 4" xfId="18323"/>
    <cellStyle name="常规 11 3 5 2 3 4 2" xfId="18324"/>
    <cellStyle name="常规 11 3 5 2 3 4 3" xfId="18325"/>
    <cellStyle name="常规 11 3 5 2 3 5" xfId="18326"/>
    <cellStyle name="常规 11 3 5 2 3 6" xfId="15726"/>
    <cellStyle name="常规 11 3 5 2 3 7" xfId="15729"/>
    <cellStyle name="常规 11 3 5 2 4" xfId="363"/>
    <cellStyle name="常规 11 3 5 2 4 2" xfId="18327"/>
    <cellStyle name="常规 11 3 5 2 4 2 2" xfId="18329"/>
    <cellStyle name="常规 11 3 5 2 4 2 2 2" xfId="16137"/>
    <cellStyle name="常规 11 3 5 2 4 2 2 3" xfId="16139"/>
    <cellStyle name="常规 11 3 5 2 4 2 3" xfId="18332"/>
    <cellStyle name="常规 11 3 5 2 4 2 3 2" xfId="15911"/>
    <cellStyle name="常规 11 3 5 2 4 2 4" xfId="18335"/>
    <cellStyle name="常规 11 3 5 2 4 2 5" xfId="16984"/>
    <cellStyle name="常规 11 3 5 2 4 3" xfId="18336"/>
    <cellStyle name="常规 11 3 5 2 4 3 2" xfId="18338"/>
    <cellStyle name="常规 11 3 5 2 4 3 2 2" xfId="11333"/>
    <cellStyle name="常规 11 3 5 2 4 3 3" xfId="18340"/>
    <cellStyle name="常规 11 3 5 2 4 3 4" xfId="18342"/>
    <cellStyle name="常规 11 3 5 2 4 3 5" xfId="18343"/>
    <cellStyle name="常规 11 3 5 2 4 4" xfId="18344"/>
    <cellStyle name="常规 11 3 5 2 4 4 2" xfId="18346"/>
    <cellStyle name="常规 11 3 5 2 4 4 3" xfId="18347"/>
    <cellStyle name="常规 11 3 5 2 4 5" xfId="8142"/>
    <cellStyle name="常规 11 3 5 2 4 6" xfId="1601"/>
    <cellStyle name="常规 11 3 5 2 4 7" xfId="18348"/>
    <cellStyle name="常规 11 3 5 2 5" xfId="18349"/>
    <cellStyle name="常规 11 3 5 2 5 2" xfId="18350"/>
    <cellStyle name="常规 11 3 5 2 5 2 2" xfId="18352"/>
    <cellStyle name="常规 11 3 5 2 5 2 2 2" xfId="16322"/>
    <cellStyle name="常规 11 3 5 2 5 2 3" xfId="18355"/>
    <cellStyle name="常规 11 3 5 2 5 2 4" xfId="18357"/>
    <cellStyle name="常规 11 3 5 2 5 2 5" xfId="18358"/>
    <cellStyle name="常规 11 3 5 2 5 3" xfId="18359"/>
    <cellStyle name="常规 11 3 5 2 5 3 2" xfId="18361"/>
    <cellStyle name="常规 11 3 5 2 5 3 2 2" xfId="18363"/>
    <cellStyle name="常规 11 3 5 2 5 3 3" xfId="18365"/>
    <cellStyle name="常规 11 3 5 2 5 3 4" xfId="18367"/>
    <cellStyle name="常规 11 3 5 2 5 3 5" xfId="18368"/>
    <cellStyle name="常规 11 3 5 2 5 4" xfId="18369"/>
    <cellStyle name="常规 11 3 5 2 5 4 2" xfId="18370"/>
    <cellStyle name="常规 11 3 5 2 5 5" xfId="18371"/>
    <cellStyle name="常规 11 3 5 2 5 6" xfId="1617"/>
    <cellStyle name="常规 11 3 5 2 5 7" xfId="18372"/>
    <cellStyle name="常规 11 3 5 2 6" xfId="18374"/>
    <cellStyle name="常规 11 3 5 2 6 2" xfId="18375"/>
    <cellStyle name="常规 11 3 5 2 6 2 2" xfId="18376"/>
    <cellStyle name="常规 11 3 5 2 6 2 2 2" xfId="18377"/>
    <cellStyle name="常规 11 3 5 2 6 2 3" xfId="18378"/>
    <cellStyle name="常规 11 3 5 2 6 2 4" xfId="18379"/>
    <cellStyle name="常规 11 3 5 2 6 2 5" xfId="18380"/>
    <cellStyle name="常规 11 3 5 2 6 3" xfId="18381"/>
    <cellStyle name="常规 11 3 5 2 6 3 2" xfId="18382"/>
    <cellStyle name="常规 11 3 5 2 6 3 2 2" xfId="18383"/>
    <cellStyle name="常规 11 3 5 2 6 3 3" xfId="18384"/>
    <cellStyle name="常规 11 3 5 2 6 3 4" xfId="18385"/>
    <cellStyle name="常规 11 3 5 2 6 3 5" xfId="18386"/>
    <cellStyle name="常规 11 3 5 2 6 4" xfId="18387"/>
    <cellStyle name="常规 11 3 5 2 6 4 2" xfId="18388"/>
    <cellStyle name="常规 11 3 5 2 6 5" xfId="5936"/>
    <cellStyle name="常规 11 3 5 2 6 6" xfId="4896"/>
    <cellStyle name="常规 11 3 5 2 6 7" xfId="18389"/>
    <cellStyle name="常规 11 3 5 2 7" xfId="18390"/>
    <cellStyle name="常规 11 3 5 2 7 2" xfId="18391"/>
    <cellStyle name="常规 11 3 5 2 7 2 2" xfId="18393"/>
    <cellStyle name="常规 11 3 5 2 7 2 3" xfId="18394"/>
    <cellStyle name="常规 11 3 5 2 7 3" xfId="18395"/>
    <cellStyle name="常规 11 3 5 2 7 3 2" xfId="18396"/>
    <cellStyle name="常规 11 3 5 2 7 4" xfId="18397"/>
    <cellStyle name="常规 11 3 5 2 7 5" xfId="567"/>
    <cellStyle name="常规 11 3 5 2 8" xfId="18398"/>
    <cellStyle name="常规 11 3 5 2 8 2" xfId="18399"/>
    <cellStyle name="常规 11 3 5 2 8 2 2" xfId="18400"/>
    <cellStyle name="常规 11 3 5 2 8 2 3" xfId="18401"/>
    <cellStyle name="常规 11 3 5 2 8 3" xfId="18402"/>
    <cellStyle name="常规 11 3 5 2 8 3 2" xfId="18403"/>
    <cellStyle name="常规 11 3 5 2 8 4" xfId="18404"/>
    <cellStyle name="常规 11 3 5 2 8 5" xfId="306"/>
    <cellStyle name="常规 11 3 5 2 9" xfId="18405"/>
    <cellStyle name="常规 11 3 5 2 9 2" xfId="18406"/>
    <cellStyle name="常规 11 3 5 2 9 2 2" xfId="18407"/>
    <cellStyle name="常规 11 3 5 2 9 3" xfId="18408"/>
    <cellStyle name="常规 11 3 5 2 9 3 2" xfId="18409"/>
    <cellStyle name="常规 11 3 5 2 9 4" xfId="18411"/>
    <cellStyle name="常规 11 3 5 2 9 5" xfId="18413"/>
    <cellStyle name="常规 11 3 5 20" xfId="11539"/>
    <cellStyle name="常规 11 3 5 21" xfId="11542"/>
    <cellStyle name="常规 11 3 5 22" xfId="11545"/>
    <cellStyle name="常规 11 3 5 23" xfId="18223"/>
    <cellStyle name="常规 11 3 5 24" xfId="9079"/>
    <cellStyle name="常规 11 3 5 3" xfId="18414"/>
    <cellStyle name="常规 11 3 5 3 10" xfId="18415"/>
    <cellStyle name="常规 11 3 5 3 2" xfId="18416"/>
    <cellStyle name="常规 11 3 5 3 2 2" xfId="18417"/>
    <cellStyle name="常规 11 3 5 3 2 2 2" xfId="18418"/>
    <cellStyle name="常规 11 3 5 3 2 2 2 2" xfId="18419"/>
    <cellStyle name="常规 11 3 5 3 2 2 2 2 2" xfId="3479"/>
    <cellStyle name="常规 11 3 5 3 2 2 2 3" xfId="18420"/>
    <cellStyle name="常规 11 3 5 3 2 2 2 4" xfId="18421"/>
    <cellStyle name="常规 11 3 5 3 2 2 2 5" xfId="18422"/>
    <cellStyle name="常规 11 3 5 3 2 2 3" xfId="12034"/>
    <cellStyle name="常规 11 3 5 3 2 2 3 2" xfId="12036"/>
    <cellStyle name="常规 11 3 5 3 2 2 3 3" xfId="12039"/>
    <cellStyle name="常规 11 3 5 3 2 2 4" xfId="12043"/>
    <cellStyle name="常规 11 3 5 3 2 2 5" xfId="12050"/>
    <cellStyle name="常规 11 3 5 3 2 2 6" xfId="12055"/>
    <cellStyle name="常规 11 3 5 3 2 3" xfId="18423"/>
    <cellStyle name="常规 11 3 5 3 2 3 2" xfId="18424"/>
    <cellStyle name="常规 11 3 5 3 2 3 2 2" xfId="11876"/>
    <cellStyle name="常规 11 3 5 3 2 3 3" xfId="12062"/>
    <cellStyle name="常规 11 3 5 3 2 3 4" xfId="12068"/>
    <cellStyle name="常规 11 3 5 3 2 3 5" xfId="12075"/>
    <cellStyle name="常规 11 3 5 3 2 4" xfId="18425"/>
    <cellStyle name="常规 11 3 5 3 2 4 2" xfId="18426"/>
    <cellStyle name="常规 11 3 5 3 2 4 3" xfId="18427"/>
    <cellStyle name="常规 11 3 5 3 2 5" xfId="18428"/>
    <cellStyle name="常规 11 3 5 3 2 6" xfId="15736"/>
    <cellStyle name="常规 11 3 5 3 2 7" xfId="15739"/>
    <cellStyle name="常规 11 3 5 3 3" xfId="8877"/>
    <cellStyle name="常规 11 3 5 3 3 2" xfId="13257"/>
    <cellStyle name="常规 11 3 5 3 3 2 2" xfId="13262"/>
    <cellStyle name="常规 11 3 5 3 3 2 2 2" xfId="8914"/>
    <cellStyle name="常规 11 3 5 3 3 2 3" xfId="12469"/>
    <cellStyle name="常规 11 3 5 3 3 2 4" xfId="12474"/>
    <cellStyle name="常规 11 3 5 3 3 2 5" xfId="12478"/>
    <cellStyle name="常规 11 3 5 3 3 3" xfId="13264"/>
    <cellStyle name="常规 11 3 5 3 3 3 2" xfId="13268"/>
    <cellStyle name="常规 11 3 5 3 3 3 2 2" xfId="18429"/>
    <cellStyle name="常规 11 3 5 3 3 3 3" xfId="12487"/>
    <cellStyle name="常规 11 3 5 3 3 3 4" xfId="12491"/>
    <cellStyle name="常规 11 3 5 3 3 3 5" xfId="12494"/>
    <cellStyle name="常规 11 3 5 3 3 4" xfId="13869"/>
    <cellStyle name="常规 11 3 5 3 3 4 2" xfId="18431"/>
    <cellStyle name="常规 11 3 5 3 3 5" xfId="13871"/>
    <cellStyle name="常规 11 3 5 3 3 6" xfId="15744"/>
    <cellStyle name="常规 11 3 5 3 3 7" xfId="15746"/>
    <cellStyle name="常规 11 3 5 3 4" xfId="18432"/>
    <cellStyle name="常规 11 3 5 3 4 2" xfId="18433"/>
    <cellStyle name="常规 11 3 5 3 4 2 2" xfId="18436"/>
    <cellStyle name="常规 11 3 5 3 4 2 2 2" xfId="16527"/>
    <cellStyle name="常规 11 3 5 3 4 2 3" xfId="12738"/>
    <cellStyle name="常规 11 3 5 3 4 2 4" xfId="12742"/>
    <cellStyle name="常规 11 3 5 3 4 3" xfId="18437"/>
    <cellStyle name="常规 11 3 5 3 4 3 2" xfId="18439"/>
    <cellStyle name="常规 11 3 5 3 4 4" xfId="18440"/>
    <cellStyle name="常规 11 3 5 3 4 5" xfId="10002"/>
    <cellStyle name="常规 11 3 5 3 4 6" xfId="10007"/>
    <cellStyle name="常规 11 3 5 3 5" xfId="18441"/>
    <cellStyle name="常规 11 3 5 3 5 2" xfId="18442"/>
    <cellStyle name="常规 11 3 5 3 5 2 2" xfId="18444"/>
    <cellStyle name="常规 11 3 5 3 5 3" xfId="18445"/>
    <cellStyle name="常规 11 3 5 3 5 4" xfId="18446"/>
    <cellStyle name="常规 11 3 5 3 5 5" xfId="10014"/>
    <cellStyle name="常规 11 3 5 3 6" xfId="18447"/>
    <cellStyle name="常规 11 3 5 3 6 2" xfId="18448"/>
    <cellStyle name="常规 11 3 5 3 6 3" xfId="18449"/>
    <cellStyle name="常规 11 3 5 3 6 4" xfId="18450"/>
    <cellStyle name="常规 11 3 5 3 6 5" xfId="5949"/>
    <cellStyle name="常规 11 3 5 3 7" xfId="18451"/>
    <cellStyle name="常规 11 3 5 3 8" xfId="18452"/>
    <cellStyle name="常规 11 3 5 3 9" xfId="18453"/>
    <cellStyle name="常规 11 3 5 4" xfId="4147"/>
    <cellStyle name="常规 11 3 5 4 2" xfId="18454"/>
    <cellStyle name="常规 11 3 5 4 2 2" xfId="18455"/>
    <cellStyle name="常规 11 3 5 4 2 2 2" xfId="18456"/>
    <cellStyle name="常规 11 3 5 4 2 2 2 2" xfId="18457"/>
    <cellStyle name="常规 11 3 5 4 2 2 2 3" xfId="18458"/>
    <cellStyle name="常规 11 3 5 4 2 2 3" xfId="18460"/>
    <cellStyle name="常规 11 3 5 4 2 2 3 2" xfId="18463"/>
    <cellStyle name="常规 11 3 5 4 2 2 4" xfId="18465"/>
    <cellStyle name="常规 11 3 5 4 2 2 5" xfId="18468"/>
    <cellStyle name="常规 11 3 5 4 2 3" xfId="18469"/>
    <cellStyle name="常规 11 3 5 4 2 3 2" xfId="18470"/>
    <cellStyle name="常规 11 3 5 4 2 3 2 2" xfId="16431"/>
    <cellStyle name="常规 11 3 5 4 2 3 3" xfId="18473"/>
    <cellStyle name="常规 11 3 5 4 2 3 4" xfId="18475"/>
    <cellStyle name="常规 11 3 5 4 2 3 5" xfId="18478"/>
    <cellStyle name="常规 11 3 5 4 2 4" xfId="18479"/>
    <cellStyle name="常规 11 3 5 4 2 4 2" xfId="18480"/>
    <cellStyle name="常规 11 3 5 4 2 4 3" xfId="18481"/>
    <cellStyle name="常规 11 3 5 4 2 5" xfId="18482"/>
    <cellStyle name="常规 11 3 5 4 2 6" xfId="15752"/>
    <cellStyle name="常规 11 3 5 4 2 7" xfId="15755"/>
    <cellStyle name="常规 11 3 5 4 3" xfId="18483"/>
    <cellStyle name="常规 11 3 5 4 3 2" xfId="18484"/>
    <cellStyle name="常规 11 3 5 4 3 2 2" xfId="18486"/>
    <cellStyle name="常规 11 3 5 4 3 2 2 2" xfId="18487"/>
    <cellStyle name="常规 11 3 5 4 3 2 3" xfId="18490"/>
    <cellStyle name="常规 11 3 5 4 3 2 4" xfId="18492"/>
    <cellStyle name="常规 11 3 5 4 3 2 5" xfId="18495"/>
    <cellStyle name="常规 11 3 5 4 3 3" xfId="18496"/>
    <cellStyle name="常规 11 3 5 4 3 3 2" xfId="18498"/>
    <cellStyle name="常规 11 3 5 4 3 3 2 2" xfId="16448"/>
    <cellStyle name="常规 11 3 5 4 3 3 3" xfId="18501"/>
    <cellStyle name="常规 11 3 5 4 3 3 4" xfId="18503"/>
    <cellStyle name="常规 11 3 5 4 3 3 5" xfId="18506"/>
    <cellStyle name="常规 11 3 5 4 3 4" xfId="18507"/>
    <cellStyle name="常规 11 3 5 4 3 4 2" xfId="18509"/>
    <cellStyle name="常规 11 3 5 4 3 5" xfId="18510"/>
    <cellStyle name="常规 11 3 5 4 3 6" xfId="18512"/>
    <cellStyle name="常规 11 3 5 4 3 7" xfId="18514"/>
    <cellStyle name="常规 11 3 5 4 4" xfId="18515"/>
    <cellStyle name="常规 11 3 5 4 4 2" xfId="18516"/>
    <cellStyle name="常规 11 3 5 4 4 2 2" xfId="18519"/>
    <cellStyle name="常规 11 3 5 4 4 2 2 2" xfId="18520"/>
    <cellStyle name="常规 11 3 5 4 4 2 3" xfId="18521"/>
    <cellStyle name="常规 11 3 5 4 4 2 4" xfId="18522"/>
    <cellStyle name="常规 11 3 5 4 4 3" xfId="18523"/>
    <cellStyle name="常规 11 3 5 4 4 3 2" xfId="18524"/>
    <cellStyle name="常规 11 3 5 4 4 4" xfId="18525"/>
    <cellStyle name="常规 11 3 5 4 4 5" xfId="10024"/>
    <cellStyle name="常规 11 3 5 4 4 6" xfId="10029"/>
    <cellStyle name="常规 11 3 5 4 5" xfId="18526"/>
    <cellStyle name="常规 11 3 5 4 5 2" xfId="18527"/>
    <cellStyle name="常规 11 3 5 4 5 2 2" xfId="13278"/>
    <cellStyle name="常规 11 3 5 4 5 3" xfId="18528"/>
    <cellStyle name="常规 11 3 5 4 5 4" xfId="18529"/>
    <cellStyle name="常规 11 3 5 4 5 5" xfId="10039"/>
    <cellStyle name="常规 11 3 5 4 6" xfId="8550"/>
    <cellStyle name="常规 11 3 5 4 6 2" xfId="18532"/>
    <cellStyle name="常规 11 3 5 4 7" xfId="18534"/>
    <cellStyle name="常规 11 3 5 4 8" xfId="18536"/>
    <cellStyle name="常规 11 3 5 4 9" xfId="18538"/>
    <cellStyle name="常规 11 3 5 5" xfId="4151"/>
    <cellStyle name="常规 11 3 5 5 2" xfId="18539"/>
    <cellStyle name="常规 11 3 5 5 2 2" xfId="18540"/>
    <cellStyle name="常规 11 3 5 5 2 2 2" xfId="18541"/>
    <cellStyle name="常规 11 3 5 5 2 2 3" xfId="18543"/>
    <cellStyle name="常规 11 3 5 5 2 3" xfId="18544"/>
    <cellStyle name="常规 11 3 5 5 2 3 2" xfId="18545"/>
    <cellStyle name="常规 11 3 5 5 2 4" xfId="18546"/>
    <cellStyle name="常规 11 3 5 5 2 5" xfId="18547"/>
    <cellStyle name="常规 11 3 5 5 3" xfId="18548"/>
    <cellStyle name="常规 11 3 5 5 3 2" xfId="18549"/>
    <cellStyle name="常规 11 3 5 5 3 2 2" xfId="18551"/>
    <cellStyle name="常规 11 3 5 5 3 3" xfId="18552"/>
    <cellStyle name="常规 11 3 5 5 3 4" xfId="18553"/>
    <cellStyle name="常规 11 3 5 5 3 5" xfId="18554"/>
    <cellStyle name="常规 11 3 5 5 4" xfId="18555"/>
    <cellStyle name="常规 11 3 5 5 4 2" xfId="18556"/>
    <cellStyle name="常规 11 3 5 5 4 3" xfId="18557"/>
    <cellStyle name="常规 11 3 5 5 5" xfId="18558"/>
    <cellStyle name="常规 11 3 5 5 6" xfId="18560"/>
    <cellStyle name="常规 11 3 5 5 7" xfId="18561"/>
    <cellStyle name="常规 11 3 5 6" xfId="18562"/>
    <cellStyle name="常规 11 3 5 6 2" xfId="18563"/>
    <cellStyle name="常规 11 3 5 6 2 2" xfId="18564"/>
    <cellStyle name="常规 11 3 5 6 2 2 2" xfId="18565"/>
    <cellStyle name="常规 11 3 5 6 2 2 3" xfId="4974"/>
    <cellStyle name="常规 11 3 5 6 2 3" xfId="18566"/>
    <cellStyle name="常规 11 3 5 6 2 3 2" xfId="17252"/>
    <cellStyle name="常规 11 3 5 6 2 4" xfId="18567"/>
    <cellStyle name="常规 11 3 5 6 2 5" xfId="18568"/>
    <cellStyle name="常规 11 3 5 6 3" xfId="18569"/>
    <cellStyle name="常规 11 3 5 6 3 2" xfId="18570"/>
    <cellStyle name="常规 11 3 5 6 3 2 2" xfId="18571"/>
    <cellStyle name="常规 11 3 5 6 3 3" xfId="18572"/>
    <cellStyle name="常规 11 3 5 6 3 4" xfId="18573"/>
    <cellStyle name="常规 11 3 5 6 3 5" xfId="18574"/>
    <cellStyle name="常规 11 3 5 6 4" xfId="18575"/>
    <cellStyle name="常规 11 3 5 6 4 2" xfId="18576"/>
    <cellStyle name="常规 11 3 5 6 4 3" xfId="18577"/>
    <cellStyle name="常规 11 3 5 6 5" xfId="18578"/>
    <cellStyle name="常规 11 3 5 6 6" xfId="18579"/>
    <cellStyle name="常规 11 3 5 6 7" xfId="18580"/>
    <cellStyle name="常规 11 3 5 7" xfId="18582"/>
    <cellStyle name="常规 11 3 5 7 2" xfId="18584"/>
    <cellStyle name="常规 11 3 5 7 2 2" xfId="18585"/>
    <cellStyle name="常规 11 3 5 7 2 2 2" xfId="18586"/>
    <cellStyle name="常规 11 3 5 7 2 2 3" xfId="18587"/>
    <cellStyle name="常规 11 3 5 7 2 3" xfId="18588"/>
    <cellStyle name="常规 11 3 5 7 2 3 2" xfId="17401"/>
    <cellStyle name="常规 11 3 5 7 2 4" xfId="11605"/>
    <cellStyle name="常规 11 3 5 7 2 5" xfId="17137"/>
    <cellStyle name="常规 11 3 5 7 3" xfId="18589"/>
    <cellStyle name="常规 11 3 5 7 3 2" xfId="18590"/>
    <cellStyle name="常规 11 3 5 7 3 2 2" xfId="18591"/>
    <cellStyle name="常规 11 3 5 7 3 3" xfId="18592"/>
    <cellStyle name="常规 11 3 5 7 3 4" xfId="17143"/>
    <cellStyle name="常规 11 3 5 7 3 5" xfId="17146"/>
    <cellStyle name="常规 11 3 5 7 4" xfId="549"/>
    <cellStyle name="常规 11 3 5 7 4 2" xfId="18593"/>
    <cellStyle name="常规 11 3 5 7 4 3" xfId="18596"/>
    <cellStyle name="常规 11 3 5 7 5" xfId="18597"/>
    <cellStyle name="常规 11 3 5 7 6" xfId="18598"/>
    <cellStyle name="常规 11 3 5 7 7" xfId="18599"/>
    <cellStyle name="常规 11 3 5 8" xfId="18601"/>
    <cellStyle name="常规 11 3 5 8 2" xfId="18602"/>
    <cellStyle name="常规 11 3 5 8 2 2" xfId="18604"/>
    <cellStyle name="常规 11 3 5 8 2 2 2" xfId="18608"/>
    <cellStyle name="常规 11 3 5 8 2 3" xfId="18610"/>
    <cellStyle name="常规 11 3 5 8 2 4" xfId="11621"/>
    <cellStyle name="常规 11 3 5 8 2 5" xfId="18611"/>
    <cellStyle name="常规 11 3 5 8 3" xfId="18612"/>
    <cellStyle name="常规 11 3 5 8 3 2" xfId="16069"/>
    <cellStyle name="常规 11 3 5 8 3 2 2" xfId="18615"/>
    <cellStyle name="常规 11 3 5 8 3 3" xfId="16072"/>
    <cellStyle name="常规 11 3 5 8 3 4" xfId="18617"/>
    <cellStyle name="常规 11 3 5 8 3 5" xfId="18618"/>
    <cellStyle name="常规 11 3 5 8 4" xfId="18619"/>
    <cellStyle name="常规 11 3 5 8 4 2" xfId="18621"/>
    <cellStyle name="常规 11 3 5 8 5" xfId="18622"/>
    <cellStyle name="常规 11 3 5 8 6" xfId="18623"/>
    <cellStyle name="常规 11 3 5 8 7" xfId="18624"/>
    <cellStyle name="常规 11 3 5 9" xfId="18627"/>
    <cellStyle name="常规 11 3 5 9 2" xfId="18629"/>
    <cellStyle name="常规 11 3 5 9 2 2" xfId="18632"/>
    <cellStyle name="常规 11 3 5 9 2 2 2" xfId="18635"/>
    <cellStyle name="常规 11 3 5 9 2 3" xfId="18637"/>
    <cellStyle name="常规 11 3 5 9 2 4" xfId="18639"/>
    <cellStyle name="常规 11 3 5 9 2 5" xfId="18640"/>
    <cellStyle name="常规 11 3 5 9 3" xfId="18642"/>
    <cellStyle name="常规 11 3 5 9 3 2" xfId="18644"/>
    <cellStyle name="常规 11 3 5 9 3 2 2" xfId="18647"/>
    <cellStyle name="常规 11 3 5 9 3 3" xfId="18649"/>
    <cellStyle name="常规 11 3 5 9 3 4" xfId="18651"/>
    <cellStyle name="常规 11 3 5 9 3 5" xfId="18653"/>
    <cellStyle name="常规 11 3 5 9 4" xfId="18655"/>
    <cellStyle name="常规 11 3 5 9 4 2" xfId="18657"/>
    <cellStyle name="常规 11 3 5 9 5" xfId="18659"/>
    <cellStyle name="常规 11 3 5 9 6" xfId="18660"/>
    <cellStyle name="常规 11 3 5 9 7" xfId="18661"/>
    <cellStyle name="常规 11 3 6" xfId="18662"/>
    <cellStyle name="常规 11 3 6 10" xfId="18663"/>
    <cellStyle name="常规 11 3 6 10 2" xfId="18664"/>
    <cellStyle name="常规 11 3 6 10 2 2" xfId="5167"/>
    <cellStyle name="常规 11 3 6 10 2 3" xfId="5177"/>
    <cellStyle name="常规 11 3 6 10 3" xfId="18665"/>
    <cellStyle name="常规 11 3 6 10 3 2" xfId="18666"/>
    <cellStyle name="常规 11 3 6 10 4" xfId="18667"/>
    <cellStyle name="常规 11 3 6 10 5" xfId="18668"/>
    <cellStyle name="常规 11 3 6 11" xfId="11261"/>
    <cellStyle name="常规 11 3 6 11 2" xfId="11264"/>
    <cellStyle name="常规 11 3 6 11 2 2" xfId="13131"/>
    <cellStyle name="常规 11 3 6 11 3" xfId="18670"/>
    <cellStyle name="常规 11 3 6 11 3 2" xfId="13143"/>
    <cellStyle name="常规 11 3 6 11 4" xfId="13394"/>
    <cellStyle name="常规 11 3 6 11 5" xfId="18672"/>
    <cellStyle name="常规 11 3 6 12" xfId="11266"/>
    <cellStyle name="常规 11 3 6 12 2" xfId="18673"/>
    <cellStyle name="常规 11 3 6 12 2 2" xfId="18675"/>
    <cellStyle name="常规 11 3 6 12 3" xfId="18676"/>
    <cellStyle name="常规 11 3 6 12 3 2" xfId="18678"/>
    <cellStyle name="常规 11 3 6 12 4" xfId="18679"/>
    <cellStyle name="常规 11 3 6 13" xfId="11268"/>
    <cellStyle name="常规 11 3 6 13 2" xfId="18680"/>
    <cellStyle name="常规 11 3 6 13 3" xfId="18681"/>
    <cellStyle name="常规 11 3 6 13 4" xfId="18683"/>
    <cellStyle name="常规 11 3 6 14" xfId="11270"/>
    <cellStyle name="常规 11 3 6 14 2" xfId="18684"/>
    <cellStyle name="常规 11 3 6 14 3" xfId="18685"/>
    <cellStyle name="常规 11 3 6 15" xfId="18687"/>
    <cellStyle name="常规 11 3 6 15 2" xfId="18688"/>
    <cellStyle name="常规 11 3 6 16" xfId="18690"/>
    <cellStyle name="常规 11 3 6 16 2" xfId="17703"/>
    <cellStyle name="常规 11 3 6 17" xfId="18692"/>
    <cellStyle name="常规 11 3 6 18" xfId="18693"/>
    <cellStyle name="常规 11 3 6 19" xfId="18694"/>
    <cellStyle name="常规 11 3 6 2" xfId="18695"/>
    <cellStyle name="常规 11 3 6 2 10" xfId="18696"/>
    <cellStyle name="常规 11 3 6 2 2" xfId="18697"/>
    <cellStyle name="常规 11 3 6 2 2 2" xfId="18698"/>
    <cellStyle name="常规 11 3 6 2 2 2 2" xfId="18626"/>
    <cellStyle name="常规 11 3 6 2 2 2 2 2" xfId="18628"/>
    <cellStyle name="常规 11 3 6 2 2 2 2 2 2" xfId="18631"/>
    <cellStyle name="常规 11 3 6 2 2 2 2 3" xfId="18641"/>
    <cellStyle name="常规 11 3 6 2 2 2 2 4" xfId="18654"/>
    <cellStyle name="常规 11 3 6 2 2 2 2 5" xfId="18658"/>
    <cellStyle name="常规 11 3 6 2 2 2 3" xfId="18700"/>
    <cellStyle name="常规 11 3 6 2 2 2 3 2" xfId="18701"/>
    <cellStyle name="常规 11 3 6 2 2 2 3 3" xfId="18702"/>
    <cellStyle name="常规 11 3 6 2 2 2 4" xfId="18703"/>
    <cellStyle name="常规 11 3 6 2 2 2 5" xfId="18704"/>
    <cellStyle name="常规 11 3 6 2 2 2 6" xfId="18705"/>
    <cellStyle name="常规 11 3 6 2 2 3" xfId="18706"/>
    <cellStyle name="常规 11 3 6 2 2 3 2" xfId="18708"/>
    <cellStyle name="常规 11 3 6 2 2 3 2 2" xfId="18472"/>
    <cellStyle name="常规 11 3 6 2 2 3 3" xfId="18709"/>
    <cellStyle name="常规 11 3 6 2 2 3 4" xfId="18710"/>
    <cellStyle name="常规 11 3 6 2 2 3 5" xfId="18711"/>
    <cellStyle name="常规 11 3 6 2 2 4" xfId="18712"/>
    <cellStyle name="常规 11 3 6 2 2 4 2" xfId="18714"/>
    <cellStyle name="常规 11 3 6 2 2 4 3" xfId="18715"/>
    <cellStyle name="常规 11 3 6 2 2 5" xfId="18716"/>
    <cellStyle name="常规 11 3 6 2 2 6" xfId="1090"/>
    <cellStyle name="常规 11 3 6 2 2 7" xfId="15810"/>
    <cellStyle name="常规 11 3 6 2 3" xfId="18717"/>
    <cellStyle name="常规 11 3 6 2 3 2" xfId="18718"/>
    <cellStyle name="常规 11 3 6 2 3 2 2" xfId="18720"/>
    <cellStyle name="常规 11 3 6 2 3 2 2 2" xfId="18722"/>
    <cellStyle name="常规 11 3 6 2 3 2 3" xfId="18723"/>
    <cellStyle name="常规 11 3 6 2 3 2 4" xfId="18724"/>
    <cellStyle name="常规 11 3 6 2 3 2 5" xfId="18136"/>
    <cellStyle name="常规 11 3 6 2 3 3" xfId="18725"/>
    <cellStyle name="常规 11 3 6 2 3 3 2" xfId="18727"/>
    <cellStyle name="常规 11 3 6 2 3 3 2 2" xfId="18728"/>
    <cellStyle name="常规 11 3 6 2 3 3 3" xfId="18729"/>
    <cellStyle name="常规 11 3 6 2 3 3 4" xfId="18730"/>
    <cellStyle name="常规 11 3 6 2 3 3 5" xfId="18139"/>
    <cellStyle name="常规 11 3 6 2 3 4" xfId="18731"/>
    <cellStyle name="常规 11 3 6 2 3 4 2" xfId="18733"/>
    <cellStyle name="常规 11 3 6 2 3 5" xfId="18734"/>
    <cellStyle name="常规 11 3 6 2 3 6" xfId="15814"/>
    <cellStyle name="常规 11 3 6 2 3 7" xfId="15817"/>
    <cellStyle name="常规 11 3 6 2 4" xfId="18736"/>
    <cellStyle name="常规 11 3 6 2 4 2" xfId="18738"/>
    <cellStyle name="常规 11 3 6 2 4 2 2" xfId="18741"/>
    <cellStyle name="常规 11 3 6 2 4 2 2 2" xfId="1866"/>
    <cellStyle name="常规 11 3 6 2 4 2 3" xfId="18742"/>
    <cellStyle name="常规 11 3 6 2 4 2 4" xfId="18743"/>
    <cellStyle name="常规 11 3 6 2 4 3" xfId="18744"/>
    <cellStyle name="常规 11 3 6 2 4 3 2" xfId="2159"/>
    <cellStyle name="常规 11 3 6 2 4 4" xfId="18745"/>
    <cellStyle name="常规 11 3 6 2 4 5" xfId="18746"/>
    <cellStyle name="常规 11 3 6 2 4 6" xfId="15821"/>
    <cellStyle name="常规 11 3 6 2 5" xfId="18748"/>
    <cellStyle name="常规 11 3 6 2 5 2" xfId="18749"/>
    <cellStyle name="常规 11 3 6 2 5 2 2" xfId="18751"/>
    <cellStyle name="常规 11 3 6 2 5 3" xfId="18752"/>
    <cellStyle name="常规 11 3 6 2 5 4" xfId="18753"/>
    <cellStyle name="常规 11 3 6 2 5 5" xfId="18754"/>
    <cellStyle name="常规 11 3 6 2 6" xfId="18757"/>
    <cellStyle name="常规 11 3 6 2 6 2" xfId="18758"/>
    <cellStyle name="常规 11 3 6 2 6 3" xfId="15564"/>
    <cellStyle name="常规 11 3 6 2 6 4" xfId="18759"/>
    <cellStyle name="常规 11 3 6 2 6 5" xfId="5968"/>
    <cellStyle name="常规 11 3 6 2 7" xfId="18761"/>
    <cellStyle name="常规 11 3 6 2 8" xfId="18762"/>
    <cellStyle name="常规 11 3 6 2 9" xfId="18763"/>
    <cellStyle name="常规 11 3 6 20" xfId="18686"/>
    <cellStyle name="常规 11 3 6 21" xfId="18689"/>
    <cellStyle name="常规 11 3 6 22" xfId="18691"/>
    <cellStyle name="常规 11 3 6 3" xfId="18764"/>
    <cellStyle name="常规 11 3 6 3 2" xfId="10252"/>
    <cellStyle name="常规 11 3 6 3 2 2" xfId="18766"/>
    <cellStyle name="常规 11 3 6 3 2 2 2" xfId="18767"/>
    <cellStyle name="常规 11 3 6 3 2 2 2 2" xfId="18768"/>
    <cellStyle name="常规 11 3 6 3 2 2 3" xfId="18769"/>
    <cellStyle name="常规 11 3 6 3 2 2 4" xfId="18770"/>
    <cellStyle name="常规 11 3 6 3 2 2 5" xfId="16387"/>
    <cellStyle name="常规 11 3 6 3 2 3" xfId="18771"/>
    <cellStyle name="常规 11 3 6 3 2 3 2" xfId="18772"/>
    <cellStyle name="常规 11 3 6 3 2 3 3" xfId="18773"/>
    <cellStyle name="常规 11 3 6 3 2 4" xfId="18774"/>
    <cellStyle name="常规 11 3 6 3 2 5" xfId="18775"/>
    <cellStyle name="常规 11 3 6 3 2 6" xfId="15828"/>
    <cellStyle name="常规 11 3 6 3 3" xfId="10255"/>
    <cellStyle name="常规 11 3 6 3 3 2" xfId="18776"/>
    <cellStyle name="常规 11 3 6 3 3 2 2" xfId="18778"/>
    <cellStyle name="常规 11 3 6 3 3 3" xfId="18779"/>
    <cellStyle name="常规 11 3 6 3 3 4" xfId="18780"/>
    <cellStyle name="常规 11 3 6 3 3 5" xfId="18781"/>
    <cellStyle name="常规 11 3 6 3 4" xfId="10258"/>
    <cellStyle name="常规 11 3 6 3 4 2" xfId="18782"/>
    <cellStyle name="常规 11 3 6 3 4 3" xfId="18783"/>
    <cellStyle name="常规 11 3 6 3 5" xfId="18785"/>
    <cellStyle name="常规 11 3 6 3 6" xfId="18786"/>
    <cellStyle name="常规 11 3 6 3 7" xfId="18787"/>
    <cellStyle name="常规 11 3 6 4" xfId="18788"/>
    <cellStyle name="常规 11 3 6 4 2" xfId="10262"/>
    <cellStyle name="常规 11 3 6 4 2 2" xfId="18789"/>
    <cellStyle name="常规 11 3 6 4 2 2 2" xfId="18790"/>
    <cellStyle name="常规 11 3 6 4 2 2 3" xfId="4067"/>
    <cellStyle name="常规 11 3 6 4 2 3" xfId="18791"/>
    <cellStyle name="常规 11 3 6 4 2 3 2" xfId="18792"/>
    <cellStyle name="常规 11 3 6 4 2 4" xfId="18793"/>
    <cellStyle name="常规 11 3 6 4 2 5" xfId="18794"/>
    <cellStyle name="常规 11 3 6 4 3" xfId="18795"/>
    <cellStyle name="常规 11 3 6 4 3 2" xfId="18796"/>
    <cellStyle name="常规 11 3 6 4 3 2 2" xfId="18798"/>
    <cellStyle name="常规 11 3 6 4 3 3" xfId="18799"/>
    <cellStyle name="常规 11 3 6 4 3 4" xfId="18800"/>
    <cellStyle name="常规 11 3 6 4 3 5" xfId="18801"/>
    <cellStyle name="常规 11 3 6 4 4" xfId="18802"/>
    <cellStyle name="常规 11 3 6 4 4 2" xfId="18803"/>
    <cellStyle name="常规 11 3 6 4 4 3" xfId="18804"/>
    <cellStyle name="常规 11 3 6 4 5" xfId="18805"/>
    <cellStyle name="常规 11 3 6 4 6" xfId="18807"/>
    <cellStyle name="常规 11 3 6 4 7" xfId="18808"/>
    <cellStyle name="常规 11 3 6 5" xfId="18809"/>
    <cellStyle name="常规 11 3 6 5 2" xfId="942"/>
    <cellStyle name="常规 11 3 6 5 2 2" xfId="18810"/>
    <cellStyle name="常规 11 3 6 5 2 2 2" xfId="10378"/>
    <cellStyle name="常规 11 3 6 5 2 2 3" xfId="10380"/>
    <cellStyle name="常规 11 3 6 5 2 3" xfId="18811"/>
    <cellStyle name="常规 11 3 6 5 2 3 2" xfId="10387"/>
    <cellStyle name="常规 11 3 6 5 2 4" xfId="18812"/>
    <cellStyle name="常规 11 3 6 5 2 5" xfId="18813"/>
    <cellStyle name="常规 11 3 6 5 3" xfId="18814"/>
    <cellStyle name="常规 11 3 6 5 3 2" xfId="18815"/>
    <cellStyle name="常规 11 3 6 5 3 2 2" xfId="10418"/>
    <cellStyle name="常规 11 3 6 5 3 3" xfId="18816"/>
    <cellStyle name="常规 11 3 6 5 3 4" xfId="18817"/>
    <cellStyle name="常规 11 3 6 5 3 5" xfId="18818"/>
    <cellStyle name="常规 11 3 6 5 4" xfId="18821"/>
    <cellStyle name="常规 11 3 6 5 4 2" xfId="18824"/>
    <cellStyle name="常规 11 3 6 5 4 3" xfId="18827"/>
    <cellStyle name="常规 11 3 6 5 5" xfId="18829"/>
    <cellStyle name="常规 11 3 6 5 6" xfId="14848"/>
    <cellStyle name="常规 11 3 6 5 7" xfId="14851"/>
    <cellStyle name="常规 11 3 6 6" xfId="18830"/>
    <cellStyle name="常规 11 3 6 6 2" xfId="1152"/>
    <cellStyle name="常规 11 3 6 6 2 2" xfId="18831"/>
    <cellStyle name="常规 11 3 6 6 2 2 2" xfId="10565"/>
    <cellStyle name="常规 11 3 6 6 2 3" xfId="18832"/>
    <cellStyle name="常规 11 3 6 6 2 4" xfId="18833"/>
    <cellStyle name="常规 11 3 6 6 2 5" xfId="18834"/>
    <cellStyle name="常规 11 3 6 6 3" xfId="18835"/>
    <cellStyle name="常规 11 3 6 6 3 2" xfId="18836"/>
    <cellStyle name="常规 11 3 6 6 3 2 2" xfId="18837"/>
    <cellStyle name="常规 11 3 6 6 3 3" xfId="18838"/>
    <cellStyle name="常规 11 3 6 6 3 4" xfId="18839"/>
    <cellStyle name="常规 11 3 6 6 3 5" xfId="18840"/>
    <cellStyle name="常规 11 3 6 6 4" xfId="18841"/>
    <cellStyle name="常规 11 3 6 6 4 2" xfId="18843"/>
    <cellStyle name="常规 11 3 6 6 5" xfId="18844"/>
    <cellStyle name="常规 11 3 6 6 6" xfId="14855"/>
    <cellStyle name="常规 11 3 6 6 7" xfId="18845"/>
    <cellStyle name="常规 11 3 6 7" xfId="18847"/>
    <cellStyle name="常规 11 3 6 7 2" xfId="18848"/>
    <cellStyle name="常规 11 3 6 7 2 2" xfId="18849"/>
    <cellStyle name="常规 11 3 6 7 2 2 2" xfId="10637"/>
    <cellStyle name="常规 11 3 6 7 2 3" xfId="18850"/>
    <cellStyle name="常规 11 3 6 7 2 4" xfId="11637"/>
    <cellStyle name="常规 11 3 6 7 2 5" xfId="18851"/>
    <cellStyle name="常规 11 3 6 7 3" xfId="18852"/>
    <cellStyle name="常规 11 3 6 7 3 2" xfId="18853"/>
    <cellStyle name="常规 11 3 6 7 3 2 2" xfId="18854"/>
    <cellStyle name="常规 11 3 6 7 3 3" xfId="18855"/>
    <cellStyle name="常规 11 3 6 7 3 4" xfId="18856"/>
    <cellStyle name="常规 11 3 6 7 3 5" xfId="18857"/>
    <cellStyle name="常规 11 3 6 7 4" xfId="16344"/>
    <cellStyle name="常规 11 3 6 7 4 2" xfId="18859"/>
    <cellStyle name="常规 11 3 6 7 5" xfId="18860"/>
    <cellStyle name="常规 11 3 6 7 6" xfId="18861"/>
    <cellStyle name="常规 11 3 6 7 7" xfId="18862"/>
    <cellStyle name="常规 11 3 6 8" xfId="18863"/>
    <cellStyle name="常规 11 3 6 8 2" xfId="18459"/>
    <cellStyle name="常规 11 3 6 8 2 2" xfId="18462"/>
    <cellStyle name="常规 11 3 6 8 2 3" xfId="18865"/>
    <cellStyle name="常规 11 3 6 8 3" xfId="18464"/>
    <cellStyle name="常规 11 3 6 8 3 2" xfId="18867"/>
    <cellStyle name="常规 11 3 6 8 4" xfId="18467"/>
    <cellStyle name="常规 11 3 6 8 5" xfId="18868"/>
    <cellStyle name="常规 11 3 6 9" xfId="18707"/>
    <cellStyle name="常规 11 3 6 9 2" xfId="18471"/>
    <cellStyle name="常规 11 3 6 9 2 2" xfId="18870"/>
    <cellStyle name="常规 11 3 6 9 2 3" xfId="18872"/>
    <cellStyle name="常规 11 3 6 9 3" xfId="18474"/>
    <cellStyle name="常规 11 3 6 9 3 2" xfId="18874"/>
    <cellStyle name="常规 11 3 6 9 4" xfId="18477"/>
    <cellStyle name="常规 11 3 6 9 5" xfId="18875"/>
    <cellStyle name="常规 11 3 7" xfId="18876"/>
    <cellStyle name="常规 11 3 7 10" xfId="18878"/>
    <cellStyle name="常规 11 3 7 10 2" xfId="18879"/>
    <cellStyle name="常规 11 3 7 10 3" xfId="18880"/>
    <cellStyle name="常规 11 3 7 10 4" xfId="18881"/>
    <cellStyle name="常规 11 3 7 11" xfId="18884"/>
    <cellStyle name="常规 11 3 7 11 2" xfId="18886"/>
    <cellStyle name="常规 11 3 7 11 3" xfId="18887"/>
    <cellStyle name="常规 11 3 7 11 4" xfId="18888"/>
    <cellStyle name="常规 11 3 7 12" xfId="18891"/>
    <cellStyle name="常规 11 3 7 12 2" xfId="18892"/>
    <cellStyle name="常规 11 3 7 13" xfId="18894"/>
    <cellStyle name="常规 11 3 7 13 2" xfId="18895"/>
    <cellStyle name="常规 11 3 7 14" xfId="18897"/>
    <cellStyle name="常规 11 3 7 14 2" xfId="18898"/>
    <cellStyle name="常规 11 3 7 15" xfId="18900"/>
    <cellStyle name="常规 11 3 7 16" xfId="18901"/>
    <cellStyle name="常规 11 3 7 17" xfId="18902"/>
    <cellStyle name="常规 11 3 7 18" xfId="18903"/>
    <cellStyle name="常规 11 3 7 19" xfId="18904"/>
    <cellStyle name="常规 11 3 7 2" xfId="18905"/>
    <cellStyle name="常规 11 3 7 2 2" xfId="18906"/>
    <cellStyle name="常规 11 3 7 2 2 2" xfId="18907"/>
    <cellStyle name="常规 11 3 7 2 2 2 2" xfId="18909"/>
    <cellStyle name="常规 11 3 7 2 2 2 2 2" xfId="18910"/>
    <cellStyle name="常规 11 3 7 2 2 2 3" xfId="18912"/>
    <cellStyle name="常规 11 3 7 2 2 2 4" xfId="18914"/>
    <cellStyle name="常规 11 3 7 2 2 2 5" xfId="18915"/>
    <cellStyle name="常规 11 3 7 2 2 3" xfId="17431"/>
    <cellStyle name="常规 11 3 7 2 2 3 2" xfId="13434"/>
    <cellStyle name="常规 11 3 7 2 2 3 2 2" xfId="10394"/>
    <cellStyle name="常规 11 3 7 2 2 3 3" xfId="13445"/>
    <cellStyle name="常规 11 3 7 2 2 3 4" xfId="13449"/>
    <cellStyle name="常规 11 3 7 2 2 3 5" xfId="13452"/>
    <cellStyle name="常规 11 3 7 2 2 4" xfId="17433"/>
    <cellStyle name="常规 11 3 7 2 2 4 2" xfId="13479"/>
    <cellStyle name="常规 11 3 7 2 2 5" xfId="17437"/>
    <cellStyle name="常规 11 3 7 2 2 6" xfId="15879"/>
    <cellStyle name="常规 11 3 7 2 2 7" xfId="17439"/>
    <cellStyle name="常规 11 3 7 2 3" xfId="18916"/>
    <cellStyle name="常规 11 3 7 2 3 2" xfId="18917"/>
    <cellStyle name="常规 11 3 7 2 3 2 2" xfId="18919"/>
    <cellStyle name="常规 11 3 7 2 3 2 2 2" xfId="18921"/>
    <cellStyle name="常规 11 3 7 2 3 2 3" xfId="18923"/>
    <cellStyle name="常规 11 3 7 2 3 2 4" xfId="18925"/>
    <cellStyle name="常规 11 3 7 2 3 3" xfId="17443"/>
    <cellStyle name="常规 11 3 7 2 3 3 2" xfId="13621"/>
    <cellStyle name="常规 11 3 7 2 3 4" xfId="17448"/>
    <cellStyle name="常规 11 3 7 2 3 5" xfId="17454"/>
    <cellStyle name="常规 11 3 7 2 3 6" xfId="17456"/>
    <cellStyle name="常规 11 3 7 2 4" xfId="18927"/>
    <cellStyle name="常规 11 3 7 2 4 2" xfId="18929"/>
    <cellStyle name="常规 11 3 7 2 4 2 2" xfId="18931"/>
    <cellStyle name="常规 11 3 7 2 4 3" xfId="17461"/>
    <cellStyle name="常规 11 3 7 2 4 4" xfId="17465"/>
    <cellStyle name="常规 11 3 7 2 4 5" xfId="17467"/>
    <cellStyle name="常规 11 3 7 2 5" xfId="18933"/>
    <cellStyle name="常规 11 3 7 2 5 2" xfId="18934"/>
    <cellStyle name="常规 11 3 7 2 5 3" xfId="17472"/>
    <cellStyle name="常规 11 3 7 2 5 4" xfId="17475"/>
    <cellStyle name="常规 11 3 7 2 5 5" xfId="17477"/>
    <cellStyle name="常规 11 3 7 2 6" xfId="18936"/>
    <cellStyle name="常规 11 3 7 2 7" xfId="18938"/>
    <cellStyle name="常规 11 3 7 2 8" xfId="18939"/>
    <cellStyle name="常规 11 3 7 2 9" xfId="18940"/>
    <cellStyle name="常规 11 3 7 20" xfId="18899"/>
    <cellStyle name="常规 11 3 7 3" xfId="11350"/>
    <cellStyle name="常规 11 3 7 3 2" xfId="18941"/>
    <cellStyle name="常规 11 3 7 3 2 2" xfId="18942"/>
    <cellStyle name="常规 11 3 7 3 2 2 2" xfId="18944"/>
    <cellStyle name="常规 11 3 7 3 2 2 3" xfId="18945"/>
    <cellStyle name="常规 11 3 7 3 2 3" xfId="17484"/>
    <cellStyle name="常规 11 3 7 3 2 3 2" xfId="13916"/>
    <cellStyle name="常规 11 3 7 3 2 4" xfId="17486"/>
    <cellStyle name="常规 11 3 7 3 2 5" xfId="17488"/>
    <cellStyle name="常规 11 3 7 3 3" xfId="18947"/>
    <cellStyle name="常规 11 3 7 3 3 2" xfId="18948"/>
    <cellStyle name="常规 11 3 7 3 3 2 2" xfId="18951"/>
    <cellStyle name="常规 11 3 7 3 3 3" xfId="17492"/>
    <cellStyle name="常规 11 3 7 3 3 4" xfId="17494"/>
    <cellStyle name="常规 11 3 7 3 3 5" xfId="17496"/>
    <cellStyle name="常规 11 3 7 3 4" xfId="18953"/>
    <cellStyle name="常规 11 3 7 3 4 2" xfId="18954"/>
    <cellStyle name="常规 11 3 7 3 4 3" xfId="17500"/>
    <cellStyle name="常规 11 3 7 3 5" xfId="18955"/>
    <cellStyle name="常规 11 3 7 3 6" xfId="18956"/>
    <cellStyle name="常规 11 3 7 3 7" xfId="18957"/>
    <cellStyle name="常规 11 3 7 4" xfId="18958"/>
    <cellStyle name="常规 11 3 7 4 2" xfId="18959"/>
    <cellStyle name="常规 11 3 7 4 2 2" xfId="18961"/>
    <cellStyle name="常规 11 3 7 4 2 2 2" xfId="18962"/>
    <cellStyle name="常规 11 3 7 4 2 3" xfId="17510"/>
    <cellStyle name="常规 11 3 7 4 2 4" xfId="17512"/>
    <cellStyle name="常规 11 3 7 4 2 5" xfId="17514"/>
    <cellStyle name="常规 11 3 7 4 3" xfId="18963"/>
    <cellStyle name="常规 11 3 7 4 3 2" xfId="18964"/>
    <cellStyle name="常规 11 3 7 4 3 2 2" xfId="18966"/>
    <cellStyle name="常规 11 3 7 4 3 3" xfId="17519"/>
    <cellStyle name="常规 11 3 7 4 3 4" xfId="17523"/>
    <cellStyle name="常规 11 3 7 4 3 5" xfId="17525"/>
    <cellStyle name="常规 11 3 7 4 4" xfId="18967"/>
    <cellStyle name="常规 11 3 7 4 4 2" xfId="18968"/>
    <cellStyle name="常规 11 3 7 4 5" xfId="18969"/>
    <cellStyle name="常规 11 3 7 4 6" xfId="18970"/>
    <cellStyle name="常规 11 3 7 4 7" xfId="18971"/>
    <cellStyle name="常规 11 3 7 5" xfId="18973"/>
    <cellStyle name="常规 11 3 7 5 2" xfId="18975"/>
    <cellStyle name="常规 11 3 7 5 2 2" xfId="18976"/>
    <cellStyle name="常规 11 3 7 5 2 2 2" xfId="10877"/>
    <cellStyle name="常规 11 3 7 5 2 3" xfId="17536"/>
    <cellStyle name="常规 11 3 7 5 2 4" xfId="17539"/>
    <cellStyle name="常规 11 3 7 5 2 5" xfId="17542"/>
    <cellStyle name="常规 11 3 7 5 3" xfId="18978"/>
    <cellStyle name="常规 11 3 7 5 3 2" xfId="18979"/>
    <cellStyle name="常规 11 3 7 5 3 3" xfId="17546"/>
    <cellStyle name="常规 11 3 7 5 4" xfId="18981"/>
    <cellStyle name="常规 11 3 7 5 5" xfId="18982"/>
    <cellStyle name="常规 11 3 7 5 6" xfId="14860"/>
    <cellStyle name="常规 11 3 7 6" xfId="18984"/>
    <cellStyle name="常规 11 3 7 6 2" xfId="18986"/>
    <cellStyle name="常规 11 3 7 6 2 2" xfId="18987"/>
    <cellStyle name="常规 11 3 7 6 2 3" xfId="17563"/>
    <cellStyle name="常规 11 3 7 6 3" xfId="18231"/>
    <cellStyle name="常规 11 3 7 6 3 2" xfId="127"/>
    <cellStyle name="常规 11 3 7 6 4" xfId="18988"/>
    <cellStyle name="常规 11 3 7 6 5" xfId="18989"/>
    <cellStyle name="常规 11 3 7 7" xfId="18991"/>
    <cellStyle name="常规 11 3 7 7 2" xfId="18992"/>
    <cellStyle name="常规 11 3 7 7 2 2" xfId="18993"/>
    <cellStyle name="常规 11 3 7 7 2 3" xfId="17578"/>
    <cellStyle name="常规 11 3 7 7 3" xfId="18234"/>
    <cellStyle name="常规 11 3 7 7 3 2" xfId="18994"/>
    <cellStyle name="常规 11 3 7 7 4" xfId="16354"/>
    <cellStyle name="常规 11 3 7 7 5" xfId="18995"/>
    <cellStyle name="常规 11 3 7 8" xfId="18997"/>
    <cellStyle name="常规 11 3 7 8 2" xfId="18489"/>
    <cellStyle name="常规 11 3 7 8 2 2" xfId="18999"/>
    <cellStyle name="常规 11 3 7 8 3" xfId="18491"/>
    <cellStyle name="常规 11 3 7 8 3 2" xfId="19001"/>
    <cellStyle name="常规 11 3 7 8 4" xfId="18494"/>
    <cellStyle name="常规 11 3 7 8 5" xfId="19002"/>
    <cellStyle name="常规 11 3 7 9" xfId="18713"/>
    <cellStyle name="常规 11 3 7 9 2" xfId="18500"/>
    <cellStyle name="常规 11 3 7 9 2 2" xfId="19004"/>
    <cellStyle name="常规 11 3 7 9 3" xfId="18502"/>
    <cellStyle name="常规 11 3 7 9 3 2" xfId="19006"/>
    <cellStyle name="常规 11 3 7 9 4" xfId="18505"/>
    <cellStyle name="常规 11 3 8" xfId="6317"/>
    <cellStyle name="常规 11 3 8 10" xfId="19008"/>
    <cellStyle name="常规 11 3 8 2" xfId="5384"/>
    <cellStyle name="常规 11 3 8 2 2" xfId="18058"/>
    <cellStyle name="常规 11 3 8 2 2 2" xfId="19011"/>
    <cellStyle name="常规 11 3 8 2 2 2 2" xfId="7419"/>
    <cellStyle name="常规 11 3 8 2 2 2 3" xfId="7421"/>
    <cellStyle name="常规 11 3 8 2 2 3" xfId="17728"/>
    <cellStyle name="常规 11 3 8 2 2 3 2" xfId="14731"/>
    <cellStyle name="常规 11 3 8 2 2 4" xfId="17732"/>
    <cellStyle name="常规 11 3 8 2 2 5" xfId="17735"/>
    <cellStyle name="常规 11 3 8 2 3" xfId="19013"/>
    <cellStyle name="常规 11 3 8 2 3 2" xfId="19015"/>
    <cellStyle name="常规 11 3 8 2 3 2 2" xfId="7468"/>
    <cellStyle name="常规 11 3 8 2 3 3" xfId="17741"/>
    <cellStyle name="常规 11 3 8 2 3 4" xfId="17745"/>
    <cellStyle name="常规 11 3 8 2 3 5" xfId="17748"/>
    <cellStyle name="常规 11 3 8 2 4" xfId="19018"/>
    <cellStyle name="常规 11 3 8 2 4 2" xfId="19020"/>
    <cellStyle name="常规 11 3 8 2 4 3" xfId="17756"/>
    <cellStyle name="常规 11 3 8 2 5" xfId="19022"/>
    <cellStyle name="常规 11 3 8 2 6" xfId="4564"/>
    <cellStyle name="常规 11 3 8 2 7" xfId="19023"/>
    <cellStyle name="常规 11 3 8 3" xfId="16242"/>
    <cellStyle name="常规 11 3 8 3 2" xfId="19025"/>
    <cellStyle name="常规 11 3 8 3 2 2" xfId="19027"/>
    <cellStyle name="常规 11 3 8 3 2 2 2" xfId="7547"/>
    <cellStyle name="常规 11 3 8 3 2 3" xfId="17768"/>
    <cellStyle name="常规 11 3 8 3 2 4" xfId="17771"/>
    <cellStyle name="常规 11 3 8 3 2 5" xfId="17773"/>
    <cellStyle name="常规 11 3 8 3 3" xfId="19029"/>
    <cellStyle name="常规 11 3 8 3 3 2" xfId="19031"/>
    <cellStyle name="常规 11 3 8 3 3 2 2" xfId="7594"/>
    <cellStyle name="常规 11 3 8 3 3 3" xfId="17778"/>
    <cellStyle name="常规 11 3 8 3 3 4" xfId="17781"/>
    <cellStyle name="常规 11 3 8 3 3 5" xfId="17783"/>
    <cellStyle name="常规 11 3 8 3 4" xfId="19032"/>
    <cellStyle name="常规 11 3 8 3 4 2" xfId="19034"/>
    <cellStyle name="常规 11 3 8 3 5" xfId="19035"/>
    <cellStyle name="常规 11 3 8 3 6" xfId="19036"/>
    <cellStyle name="常规 11 3 8 3 7" xfId="19037"/>
    <cellStyle name="常规 11 3 8 4" xfId="19039"/>
    <cellStyle name="常规 11 3 8 4 2" xfId="19040"/>
    <cellStyle name="常规 11 3 8 4 2 2" xfId="19042"/>
    <cellStyle name="常规 11 3 8 4 2 2 2" xfId="14891"/>
    <cellStyle name="常规 11 3 8 4 2 3" xfId="17795"/>
    <cellStyle name="常规 11 3 8 4 2 4" xfId="17797"/>
    <cellStyle name="常规 11 3 8 4 3" xfId="19043"/>
    <cellStyle name="常规 11 3 8 4 3 2" xfId="19045"/>
    <cellStyle name="常规 11 3 8 4 4" xfId="19046"/>
    <cellStyle name="常规 11 3 8 4 5" xfId="19047"/>
    <cellStyle name="常规 11 3 8 4 6" xfId="19048"/>
    <cellStyle name="常规 11 3 8 5" xfId="19052"/>
    <cellStyle name="常规 11 3 8 5 2" xfId="19055"/>
    <cellStyle name="常规 11 3 8 5 2 2" xfId="19058"/>
    <cellStyle name="常规 11 3 8 5 3" xfId="19060"/>
    <cellStyle name="常规 11 3 8 5 4" xfId="19063"/>
    <cellStyle name="常规 11 3 8 5 5" xfId="8724"/>
    <cellStyle name="常规 11 3 8 6" xfId="19066"/>
    <cellStyle name="常规 11 3 8 6 2" xfId="19067"/>
    <cellStyle name="常规 11 3 8 6 3" xfId="19068"/>
    <cellStyle name="常规 11 3 8 6 4" xfId="19069"/>
    <cellStyle name="常规 11 3 8 6 5" xfId="19070"/>
    <cellStyle name="常规 11 3 8 7" xfId="19073"/>
    <cellStyle name="常规 11 3 8 8" xfId="19076"/>
    <cellStyle name="常规 11 3 8 9" xfId="19078"/>
    <cellStyle name="常规 11 3 9" xfId="2822"/>
    <cellStyle name="常规 11 3 9 10" xfId="19082"/>
    <cellStyle name="常规 11 3 9 2" xfId="16249"/>
    <cellStyle name="常规 11 3 9 2 2" xfId="18073"/>
    <cellStyle name="常规 11 3 9 2 2 2" xfId="19085"/>
    <cellStyle name="常规 11 3 9 2 2 2 2" xfId="19086"/>
    <cellStyle name="常规 11 3 9 2 2 2 3" xfId="19087"/>
    <cellStyle name="常规 11 3 9 2 2 3" xfId="17927"/>
    <cellStyle name="常规 11 3 9 2 2 3 2" xfId="15317"/>
    <cellStyle name="常规 11 3 9 2 2 4" xfId="17930"/>
    <cellStyle name="常规 11 3 9 2 2 5" xfId="17933"/>
    <cellStyle name="常规 11 3 9 2 3" xfId="19089"/>
    <cellStyle name="常规 11 3 9 2 3 2" xfId="19091"/>
    <cellStyle name="常规 11 3 9 2 3 2 2" xfId="19092"/>
    <cellStyle name="常规 11 3 9 2 3 3" xfId="17937"/>
    <cellStyle name="常规 11 3 9 2 3 4" xfId="17940"/>
    <cellStyle name="常规 11 3 9 2 3 5" xfId="17942"/>
    <cellStyle name="常规 11 3 9 2 4" xfId="19094"/>
    <cellStyle name="常规 11 3 9 2 4 2" xfId="19096"/>
    <cellStyle name="常规 11 3 9 2 4 3" xfId="17947"/>
    <cellStyle name="常规 11 3 9 2 5" xfId="19098"/>
    <cellStyle name="常规 11 3 9 2 6" xfId="19099"/>
    <cellStyle name="常规 11 3 9 2 7" xfId="19100"/>
    <cellStyle name="常规 11 3 9 3" xfId="16252"/>
    <cellStyle name="常规 11 3 9 3 2" xfId="19102"/>
    <cellStyle name="常规 11 3 9 3 2 2" xfId="19104"/>
    <cellStyle name="常规 11 3 9 3 2 2 2" xfId="16256"/>
    <cellStyle name="常规 11 3 9 3 2 3" xfId="17956"/>
    <cellStyle name="常规 11 3 9 3 2 4" xfId="17958"/>
    <cellStyle name="常规 11 3 9 3 2 5" xfId="17960"/>
    <cellStyle name="常规 11 3 9 3 3" xfId="19105"/>
    <cellStyle name="常规 11 3 9 3 3 2" xfId="19107"/>
    <cellStyle name="常规 11 3 9 3 3 2 2" xfId="19108"/>
    <cellStyle name="常规 11 3 9 3 3 3" xfId="17963"/>
    <cellStyle name="常规 11 3 9 3 3 4" xfId="19110"/>
    <cellStyle name="常规 11 3 9 3 3 5" xfId="19112"/>
    <cellStyle name="常规 11 3 9 3 4" xfId="19113"/>
    <cellStyle name="常规 11 3 9 3 4 2" xfId="19115"/>
    <cellStyle name="常规 11 3 9 3 5" xfId="19116"/>
    <cellStyle name="常规 11 3 9 3 6" xfId="19117"/>
    <cellStyle name="常规 11 3 9 3 7" xfId="19118"/>
    <cellStyle name="常规 11 3 9 4" xfId="19120"/>
    <cellStyle name="常规 11 3 9 4 2" xfId="19121"/>
    <cellStyle name="常规 11 3 9 4 2 2" xfId="19123"/>
    <cellStyle name="常规 11 3 9 4 3" xfId="19124"/>
    <cellStyle name="常规 11 3 9 4 4" xfId="19125"/>
    <cellStyle name="常规 11 3 9 4 5" xfId="19126"/>
    <cellStyle name="常规 11 3 9 5" xfId="19129"/>
    <cellStyle name="常规 11 3 9 5 2" xfId="19130"/>
    <cellStyle name="常规 11 3 9 5 2 2" xfId="19132"/>
    <cellStyle name="常规 11 3 9 5 3" xfId="19133"/>
    <cellStyle name="常规 11 3 9 5 4" xfId="19135"/>
    <cellStyle name="常规 11 3 9 5 5" xfId="19136"/>
    <cellStyle name="常规 11 3 9 6" xfId="19139"/>
    <cellStyle name="常规 11 3 9 6 2" xfId="19140"/>
    <cellStyle name="常规 11 3 9 6 3" xfId="19141"/>
    <cellStyle name="常规 11 3 9 7" xfId="19143"/>
    <cellStyle name="常规 11 3 9 8" xfId="19145"/>
    <cellStyle name="常规 11 3 9 9" xfId="15808"/>
    <cellStyle name="常规 11 30" xfId="12849"/>
    <cellStyle name="常规 11 31" xfId="12852"/>
    <cellStyle name="常规 11 32" xfId="12856"/>
    <cellStyle name="常规 11 4" xfId="19146"/>
    <cellStyle name="常规 11 4 10" xfId="19148"/>
    <cellStyle name="常规 11 4 10 2" xfId="19149"/>
    <cellStyle name="常规 11 4 10 2 2" xfId="11656"/>
    <cellStyle name="常规 11 4 10 2 2 2" xfId="19151"/>
    <cellStyle name="常规 11 4 10 2 3" xfId="19154"/>
    <cellStyle name="常规 11 4 10 2 4" xfId="19157"/>
    <cellStyle name="常规 11 4 10 2 5" xfId="19160"/>
    <cellStyle name="常规 11 4 10 3" xfId="19161"/>
    <cellStyle name="常规 11 4 10 3 2" xfId="19163"/>
    <cellStyle name="常规 11 4 10 3 2 2" xfId="19164"/>
    <cellStyle name="常规 11 4 10 3 3" xfId="19167"/>
    <cellStyle name="常规 11 4 10 3 4" xfId="19170"/>
    <cellStyle name="常规 11 4 10 3 5" xfId="19173"/>
    <cellStyle name="常规 11 4 10 4" xfId="10980"/>
    <cellStyle name="常规 11 4 10 4 2" xfId="19175"/>
    <cellStyle name="常规 11 4 10 5" xfId="10983"/>
    <cellStyle name="常规 11 4 10 6" xfId="19176"/>
    <cellStyle name="常规 11 4 10 7" xfId="19177"/>
    <cellStyle name="常规 11 4 11" xfId="19178"/>
    <cellStyle name="常规 11 4 11 2" xfId="19179"/>
    <cellStyle name="常规 11 4 11 2 2" xfId="19181"/>
    <cellStyle name="常规 11 4 11 2 2 2" xfId="19182"/>
    <cellStyle name="常规 11 4 11 2 3" xfId="731"/>
    <cellStyle name="常规 11 4 11 2 4" xfId="3395"/>
    <cellStyle name="常规 11 4 11 2 5" xfId="3413"/>
    <cellStyle name="常规 11 4 11 3" xfId="19183"/>
    <cellStyle name="常规 11 4 11 3 2" xfId="19184"/>
    <cellStyle name="常规 11 4 11 3 2 2" xfId="19185"/>
    <cellStyle name="常规 11 4 11 3 3" xfId="750"/>
    <cellStyle name="常规 11 4 11 3 4" xfId="3448"/>
    <cellStyle name="常规 11 4 11 3 5" xfId="3461"/>
    <cellStyle name="常规 11 4 11 4" xfId="19186"/>
    <cellStyle name="常规 11 4 11 4 2" xfId="19188"/>
    <cellStyle name="常规 11 4 11 5" xfId="19189"/>
    <cellStyle name="常规 11 4 11 6" xfId="19190"/>
    <cellStyle name="常规 11 4 11 7" xfId="19191"/>
    <cellStyle name="常规 11 4 12" xfId="19192"/>
    <cellStyle name="常规 11 4 12 2" xfId="19193"/>
    <cellStyle name="常规 11 4 12 2 2" xfId="19196"/>
    <cellStyle name="常规 11 4 12 2 3" xfId="3557"/>
    <cellStyle name="常规 11 4 12 3" xfId="19197"/>
    <cellStyle name="常规 11 4 12 3 2" xfId="19199"/>
    <cellStyle name="常规 11 4 12 4" xfId="19201"/>
    <cellStyle name="常规 11 4 12 5" xfId="19203"/>
    <cellStyle name="常规 11 4 13" xfId="9172"/>
    <cellStyle name="常规 11 4 13 2" xfId="19204"/>
    <cellStyle name="常规 11 4 13 2 2" xfId="19207"/>
    <cellStyle name="常规 11 4 13 2 3" xfId="3625"/>
    <cellStyle name="常规 11 4 13 3" xfId="19208"/>
    <cellStyle name="常规 11 4 13 3 2" xfId="19210"/>
    <cellStyle name="常规 11 4 13 4" xfId="19212"/>
    <cellStyle name="常规 11 4 13 5" xfId="19215"/>
    <cellStyle name="常规 11 4 14" xfId="11987"/>
    <cellStyle name="常规 11 4 14 2" xfId="19216"/>
    <cellStyle name="常规 11 4 14 2 2" xfId="19219"/>
    <cellStyle name="常规 11 4 14 2 3" xfId="3685"/>
    <cellStyle name="常规 11 4 14 3" xfId="19220"/>
    <cellStyle name="常规 11 4 14 3 2" xfId="19222"/>
    <cellStyle name="常规 11 4 14 4" xfId="19224"/>
    <cellStyle name="常规 11 4 14 5" xfId="19225"/>
    <cellStyle name="常规 11 4 15" xfId="19227"/>
    <cellStyle name="常规 11 4 15 2" xfId="19229"/>
    <cellStyle name="常规 11 4 15 2 2" xfId="19231"/>
    <cellStyle name="常规 11 4 15 3" xfId="19232"/>
    <cellStyle name="常规 11 4 15 3 2" xfId="19233"/>
    <cellStyle name="常规 11 4 15 4" xfId="19234"/>
    <cellStyle name="常规 11 4 15 5" xfId="19235"/>
    <cellStyle name="常规 11 4 16" xfId="19237"/>
    <cellStyle name="常规 11 4 16 2" xfId="19239"/>
    <cellStyle name="常规 11 4 16 2 2" xfId="19240"/>
    <cellStyle name="常规 11 4 16 3" xfId="19241"/>
    <cellStyle name="常规 11 4 16 3 2" xfId="19242"/>
    <cellStyle name="常规 11 4 16 4" xfId="2467"/>
    <cellStyle name="常规 11 4 17" xfId="19244"/>
    <cellStyle name="常规 11 4 17 2" xfId="19245"/>
    <cellStyle name="常规 11 4 17 3" xfId="19246"/>
    <cellStyle name="常规 11 4 17 4" xfId="2487"/>
    <cellStyle name="常规 11 4 18" xfId="19248"/>
    <cellStyle name="常规 11 4 18 2" xfId="19249"/>
    <cellStyle name="常规 11 4 18 3" xfId="19250"/>
    <cellStyle name="常规 11 4 18 4" xfId="2507"/>
    <cellStyle name="常规 11 4 19" xfId="19253"/>
    <cellStyle name="常规 11 4 19 2" xfId="19254"/>
    <cellStyle name="常规 11 4 2" xfId="19255"/>
    <cellStyle name="常规 11 4 2 10" xfId="19256"/>
    <cellStyle name="常规 11 4 2 10 2" xfId="19257"/>
    <cellStyle name="常规 11 4 2 10 2 2" xfId="19258"/>
    <cellStyle name="常规 11 4 2 10 2 2 2" xfId="19259"/>
    <cellStyle name="常规 11 4 2 10 2 3" xfId="19261"/>
    <cellStyle name="常规 11 4 2 10 2 4" xfId="13305"/>
    <cellStyle name="常规 11 4 2 10 2 5" xfId="13794"/>
    <cellStyle name="常规 11 4 2 10 3" xfId="19262"/>
    <cellStyle name="常规 11 4 2 10 3 2" xfId="19264"/>
    <cellStyle name="常规 11 4 2 10 3 2 2" xfId="19265"/>
    <cellStyle name="常规 11 4 2 10 3 3" xfId="19266"/>
    <cellStyle name="常规 11 4 2 10 3 4" xfId="13307"/>
    <cellStyle name="常规 11 4 2 10 3 5" xfId="13829"/>
    <cellStyle name="常规 11 4 2 10 4" xfId="19267"/>
    <cellStyle name="常规 11 4 2 10 4 2" xfId="19269"/>
    <cellStyle name="常规 11 4 2 10 5" xfId="19270"/>
    <cellStyle name="常规 11 4 2 10 6" xfId="19271"/>
    <cellStyle name="常规 11 4 2 10 7" xfId="19272"/>
    <cellStyle name="常规 11 4 2 11" xfId="19274"/>
    <cellStyle name="常规 11 4 2 11 2" xfId="19275"/>
    <cellStyle name="常规 11 4 2 11 2 2" xfId="19276"/>
    <cellStyle name="常规 11 4 2 11 2 2 2" xfId="19278"/>
    <cellStyle name="常规 11 4 2 11 2 3" xfId="19279"/>
    <cellStyle name="常规 11 4 2 11 2 4" xfId="19281"/>
    <cellStyle name="常规 11 4 2 11 2 5" xfId="14131"/>
    <cellStyle name="常规 11 4 2 11 3" xfId="19282"/>
    <cellStyle name="常规 11 4 2 11 3 2" xfId="19283"/>
    <cellStyle name="常规 11 4 2 11 3 2 2" xfId="19284"/>
    <cellStyle name="常规 11 4 2 11 3 3" xfId="19285"/>
    <cellStyle name="常规 11 4 2 11 3 4" xfId="19287"/>
    <cellStyle name="常规 11 4 2 11 3 5" xfId="14166"/>
    <cellStyle name="常规 11 4 2 11 4" xfId="19288"/>
    <cellStyle name="常规 11 4 2 11 4 2" xfId="19290"/>
    <cellStyle name="常规 11 4 2 11 5" xfId="19291"/>
    <cellStyle name="常规 11 4 2 11 6" xfId="19292"/>
    <cellStyle name="常规 11 4 2 11 7" xfId="19293"/>
    <cellStyle name="常规 11 4 2 12" xfId="19294"/>
    <cellStyle name="常规 11 4 2 12 2" xfId="19296"/>
    <cellStyle name="常规 11 4 2 12 2 2" xfId="19299"/>
    <cellStyle name="常规 11 4 2 12 2 3" xfId="19300"/>
    <cellStyle name="常规 11 4 2 12 3" xfId="19302"/>
    <cellStyle name="常规 11 4 2 12 3 2" xfId="19303"/>
    <cellStyle name="常规 11 4 2 12 4" xfId="19305"/>
    <cellStyle name="常规 11 4 2 12 5" xfId="19306"/>
    <cellStyle name="常规 11 4 2 13" xfId="19307"/>
    <cellStyle name="常规 11 4 2 13 2" xfId="19309"/>
    <cellStyle name="常规 11 4 2 13 2 2" xfId="19310"/>
    <cellStyle name="常规 11 4 2 13 2 3" xfId="19311"/>
    <cellStyle name="常规 11 4 2 13 3" xfId="19314"/>
    <cellStyle name="常规 11 4 2 13 3 2" xfId="19315"/>
    <cellStyle name="常规 11 4 2 13 4" xfId="19317"/>
    <cellStyle name="常规 11 4 2 13 5" xfId="19318"/>
    <cellStyle name="常规 11 4 2 14" xfId="19319"/>
    <cellStyle name="常规 11 4 2 14 2" xfId="19321"/>
    <cellStyle name="常规 11 4 2 14 2 2" xfId="19322"/>
    <cellStyle name="常规 11 4 2 14 2 3" xfId="19323"/>
    <cellStyle name="常规 11 4 2 14 3" xfId="19324"/>
    <cellStyle name="常规 11 4 2 14 3 2" xfId="19325"/>
    <cellStyle name="常规 11 4 2 14 4" xfId="19326"/>
    <cellStyle name="常规 11 4 2 14 5" xfId="19327"/>
    <cellStyle name="常规 11 4 2 15" xfId="19329"/>
    <cellStyle name="常规 11 4 2 15 2" xfId="19331"/>
    <cellStyle name="常规 11 4 2 15 2 2" xfId="12890"/>
    <cellStyle name="常规 11 4 2 15 3" xfId="19332"/>
    <cellStyle name="常规 11 4 2 15 3 2" xfId="19334"/>
    <cellStyle name="常规 11 4 2 15 4" xfId="19335"/>
    <cellStyle name="常规 11 4 2 15 5" xfId="19336"/>
    <cellStyle name="常规 11 4 2 16" xfId="19338"/>
    <cellStyle name="常规 11 4 2 16 2" xfId="19339"/>
    <cellStyle name="常规 11 4 2 16 2 2" xfId="12927"/>
    <cellStyle name="常规 11 4 2 16 3" xfId="19340"/>
    <cellStyle name="常规 11 4 2 16 3 2" xfId="19342"/>
    <cellStyle name="常规 11 4 2 16 4" xfId="19343"/>
    <cellStyle name="常规 11 4 2 17" xfId="19345"/>
    <cellStyle name="常规 11 4 2 17 2" xfId="16514"/>
    <cellStyle name="常规 11 4 2 17 3" xfId="16516"/>
    <cellStyle name="常规 11 4 2 17 4" xfId="16518"/>
    <cellStyle name="常规 11 4 2 18" xfId="19348"/>
    <cellStyle name="常规 11 4 2 18 2" xfId="16525"/>
    <cellStyle name="常规 11 4 2 18 3" xfId="19349"/>
    <cellStyle name="常规 11 4 2 19" xfId="19352"/>
    <cellStyle name="常规 11 4 2 19 2" xfId="19353"/>
    <cellStyle name="常规 11 4 2 2" xfId="19354"/>
    <cellStyle name="常规 11 4 2 2 10" xfId="19355"/>
    <cellStyle name="常规 11 4 2 2 10 2" xfId="19357"/>
    <cellStyle name="常规 11 4 2 2 10 2 2" xfId="19359"/>
    <cellStyle name="常规 11 4 2 2 10 2 3" xfId="4065"/>
    <cellStyle name="常规 11 4 2 2 10 3" xfId="19362"/>
    <cellStyle name="常规 11 4 2 2 10 3 2" xfId="19363"/>
    <cellStyle name="常规 11 4 2 2 10 4" xfId="19364"/>
    <cellStyle name="常规 11 4 2 2 10 5" xfId="19365"/>
    <cellStyle name="常规 11 4 2 2 11" xfId="19366"/>
    <cellStyle name="常规 11 4 2 2 11 2" xfId="19368"/>
    <cellStyle name="常规 11 4 2 2 11 2 2" xfId="19369"/>
    <cellStyle name="常规 11 4 2 2 11 2 3" xfId="4226"/>
    <cellStyle name="常规 11 4 2 2 11 3" xfId="19371"/>
    <cellStyle name="常规 11 4 2 2 11 3 2" xfId="19372"/>
    <cellStyle name="常规 11 4 2 2 11 4" xfId="19373"/>
    <cellStyle name="常规 11 4 2 2 11 5" xfId="19374"/>
    <cellStyle name="常规 11 4 2 2 12" xfId="19375"/>
    <cellStyle name="常规 11 4 2 2 12 2" xfId="19377"/>
    <cellStyle name="常规 11 4 2 2 12 2 2" xfId="19378"/>
    <cellStyle name="常规 11 4 2 2 12 3" xfId="19380"/>
    <cellStyle name="常规 11 4 2 2 12 3 2" xfId="19381"/>
    <cellStyle name="常规 11 4 2 2 12 4" xfId="19382"/>
    <cellStyle name="常规 11 4 2 2 12 5" xfId="19383"/>
    <cellStyle name="常规 11 4 2 2 13" xfId="19384"/>
    <cellStyle name="常规 11 4 2 2 13 2" xfId="19386"/>
    <cellStyle name="常规 11 4 2 2 13 2 2" xfId="19387"/>
    <cellStyle name="常规 11 4 2 2 13 3" xfId="15998"/>
    <cellStyle name="常规 11 4 2 2 13 3 2" xfId="19389"/>
    <cellStyle name="常规 11 4 2 2 13 4" xfId="16000"/>
    <cellStyle name="常规 11 4 2 2 14" xfId="19390"/>
    <cellStyle name="常规 11 4 2 2 14 2" xfId="19391"/>
    <cellStyle name="常规 11 4 2 2 14 3" xfId="3947"/>
    <cellStyle name="常规 11 4 2 2 14 4" xfId="19392"/>
    <cellStyle name="常规 11 4 2 2 15" xfId="19395"/>
    <cellStyle name="常规 11 4 2 2 15 2" xfId="15868"/>
    <cellStyle name="常规 11 4 2 2 15 3" xfId="17394"/>
    <cellStyle name="常规 11 4 2 2 15 4" xfId="19396"/>
    <cellStyle name="常规 11 4 2 2 16" xfId="19399"/>
    <cellStyle name="常规 11 4 2 2 16 2" xfId="17411"/>
    <cellStyle name="常规 11 4 2 2 17" xfId="19402"/>
    <cellStyle name="常规 11 4 2 2 18" xfId="19404"/>
    <cellStyle name="常规 11 4 2 2 19" xfId="19405"/>
    <cellStyle name="常规 11 4 2 2 2" xfId="19406"/>
    <cellStyle name="常规 11 4 2 2 2 10" xfId="8097"/>
    <cellStyle name="常规 11 4 2 2 2 10 2" xfId="8099"/>
    <cellStyle name="常规 11 4 2 2 2 10 2 2" xfId="8101"/>
    <cellStyle name="常规 11 4 2 2 2 10 3" xfId="1507"/>
    <cellStyle name="常规 11 4 2 2 2 10 3 2" xfId="19407"/>
    <cellStyle name="常规 11 4 2 2 2 10 4" xfId="1513"/>
    <cellStyle name="常规 11 4 2 2 2 11" xfId="8104"/>
    <cellStyle name="常规 11 4 2 2 2 11 2" xfId="8106"/>
    <cellStyle name="常规 11 4 2 2 2 11 3" xfId="1520"/>
    <cellStyle name="常规 11 4 2 2 2 11 4" xfId="8109"/>
    <cellStyle name="常规 11 4 2 2 2 12" xfId="8112"/>
    <cellStyle name="常规 11 4 2 2 2 12 2" xfId="8114"/>
    <cellStyle name="常规 11 4 2 2 2 12 3" xfId="19408"/>
    <cellStyle name="常规 11 4 2 2 2 12 4" xfId="18011"/>
    <cellStyle name="常规 11 4 2 2 2 13" xfId="8116"/>
    <cellStyle name="常规 11 4 2 2 2 13 2" xfId="19409"/>
    <cellStyle name="常规 11 4 2 2 2 14" xfId="8120"/>
    <cellStyle name="常规 11 4 2 2 2 15" xfId="8124"/>
    <cellStyle name="常规 11 4 2 2 2 16" xfId="19410"/>
    <cellStyle name="常规 11 4 2 2 2 17" xfId="19411"/>
    <cellStyle name="常规 11 4 2 2 2 18" xfId="10784"/>
    <cellStyle name="常规 11 4 2 2 2 19" xfId="1461"/>
    <cellStyle name="常规 11 4 2 2 2 2" xfId="19412"/>
    <cellStyle name="常规 11 4 2 2 2 2 10" xfId="19413"/>
    <cellStyle name="常规 11 4 2 2 2 2 2" xfId="18595"/>
    <cellStyle name="常规 11 4 2 2 2 2 2 2" xfId="13063"/>
    <cellStyle name="常规 11 4 2 2 2 2 2 2 2" xfId="19415"/>
    <cellStyle name="常规 11 4 2 2 2 2 2 2 2 2" xfId="9287"/>
    <cellStyle name="常规 11 4 2 2 2 2 2 2 2 2 2" xfId="9290"/>
    <cellStyle name="常规 11 4 2 2 2 2 2 2 2 3" xfId="9292"/>
    <cellStyle name="常规 11 4 2 2 2 2 2 2 2 4" xfId="9294"/>
    <cellStyle name="常规 11 4 2 2 2 2 2 2 2 5" xfId="19416"/>
    <cellStyle name="常规 11 4 2 2 2 2 2 2 3" xfId="19417"/>
    <cellStyle name="常规 11 4 2 2 2 2 2 2 3 2" xfId="9301"/>
    <cellStyle name="常规 11 4 2 2 2 2 2 2 3 3" xfId="9303"/>
    <cellStyle name="常规 11 4 2 2 2 2 2 2 4" xfId="13648"/>
    <cellStyle name="常规 11 4 2 2 2 2 2 2 5" xfId="13650"/>
    <cellStyle name="常规 11 4 2 2 2 2 2 2 6" xfId="13652"/>
    <cellStyle name="常规 11 4 2 2 2 2 2 3" xfId="19420"/>
    <cellStyle name="常规 11 4 2 2 2 2 2 3 2" xfId="19422"/>
    <cellStyle name="常规 11 4 2 2 2 2 2 3 2 2" xfId="9322"/>
    <cellStyle name="常规 11 4 2 2 2 2 2 3 3" xfId="19423"/>
    <cellStyle name="常规 11 4 2 2 2 2 2 3 4" xfId="13655"/>
    <cellStyle name="常规 11 4 2 2 2 2 2 3 5" xfId="19424"/>
    <cellStyle name="常规 11 4 2 2 2 2 2 4" xfId="19426"/>
    <cellStyle name="常规 11 4 2 2 2 2 2 4 2" xfId="19427"/>
    <cellStyle name="常规 11 4 2 2 2 2 2 4 3" xfId="19428"/>
    <cellStyle name="常规 11 4 2 2 2 2 2 5" xfId="8509"/>
    <cellStyle name="常规 11 4 2 2 2 2 2 6" xfId="6828"/>
    <cellStyle name="常规 11 4 2 2 2 2 2 7" xfId="8513"/>
    <cellStyle name="常规 11 4 2 2 2 2 3" xfId="17153"/>
    <cellStyle name="常规 11 4 2 2 2 2 3 2" xfId="13073"/>
    <cellStyle name="常规 11 4 2 2 2 2 3 2 2" xfId="19429"/>
    <cellStyle name="常规 11 4 2 2 2 2 3 2 2 2" xfId="9594"/>
    <cellStyle name="常规 11 4 2 2 2 2 3 2 3" xfId="19430"/>
    <cellStyle name="常规 11 4 2 2 2 2 3 2 4" xfId="13664"/>
    <cellStyle name="常规 11 4 2 2 2 2 3 2 5" xfId="19431"/>
    <cellStyle name="常规 11 4 2 2 2 2 3 3" xfId="19433"/>
    <cellStyle name="常规 11 4 2 2 2 2 3 3 2" xfId="19434"/>
    <cellStyle name="常规 11 4 2 2 2 2 3 3 2 2" xfId="9613"/>
    <cellStyle name="常规 11 4 2 2 2 2 3 3 3" xfId="19435"/>
    <cellStyle name="常规 11 4 2 2 2 2 3 3 4" xfId="19436"/>
    <cellStyle name="常规 11 4 2 2 2 2 3 3 5" xfId="19437"/>
    <cellStyle name="常规 11 4 2 2 2 2 3 4" xfId="19439"/>
    <cellStyle name="常规 11 4 2 2 2 2 3 4 2" xfId="19440"/>
    <cellStyle name="常规 11 4 2 2 2 2 3 5" xfId="8517"/>
    <cellStyle name="常规 11 4 2 2 2 2 3 6" xfId="8519"/>
    <cellStyle name="常规 11 4 2 2 2 2 3 7" xfId="19441"/>
    <cellStyle name="常规 11 4 2 2 2 2 4" xfId="10094"/>
    <cellStyle name="常规 11 4 2 2 2 2 4 2" xfId="17156"/>
    <cellStyle name="常规 11 4 2 2 2 2 4 2 2" xfId="19442"/>
    <cellStyle name="常规 11 4 2 2 2 2 4 2 2 2" xfId="19444"/>
    <cellStyle name="常规 11 4 2 2 2 2 4 2 3" xfId="19445"/>
    <cellStyle name="常规 11 4 2 2 2 2 4 2 4" xfId="19446"/>
    <cellStyle name="常规 11 4 2 2 2 2 4 3" xfId="19448"/>
    <cellStyle name="常规 11 4 2 2 2 2 4 3 2" xfId="19449"/>
    <cellStyle name="常规 11 4 2 2 2 2 4 4" xfId="19451"/>
    <cellStyle name="常规 11 4 2 2 2 2 4 5" xfId="19452"/>
    <cellStyle name="常规 11 4 2 2 2 2 4 6" xfId="19453"/>
    <cellStyle name="常规 11 4 2 2 2 2 5" xfId="10099"/>
    <cellStyle name="常规 11 4 2 2 2 2 5 2" xfId="19455"/>
    <cellStyle name="常规 11 4 2 2 2 2 5 2 2" xfId="19456"/>
    <cellStyle name="常规 11 4 2 2 2 2 5 3" xfId="4398"/>
    <cellStyle name="常规 11 4 2 2 2 2 5 4" xfId="4405"/>
    <cellStyle name="常规 11 4 2 2 2 2 5 5" xfId="4408"/>
    <cellStyle name="常规 11 4 2 2 2 2 6" xfId="19460"/>
    <cellStyle name="常规 11 4 2 2 2 2 6 2" xfId="19462"/>
    <cellStyle name="常规 11 4 2 2 2 2 6 3" xfId="4039"/>
    <cellStyle name="常规 11 4 2 2 2 2 6 4" xfId="4414"/>
    <cellStyle name="常规 11 4 2 2 2 2 6 5" xfId="4417"/>
    <cellStyle name="常规 11 4 2 2 2 2 7" xfId="19466"/>
    <cellStyle name="常规 11 4 2 2 2 2 8" xfId="19469"/>
    <cellStyle name="常规 11 4 2 2 2 2 9" xfId="5076"/>
    <cellStyle name="常规 11 4 2 2 2 3" xfId="19470"/>
    <cellStyle name="常规 11 4 2 2 2 3 2" xfId="19472"/>
    <cellStyle name="常规 11 4 2 2 2 3 2 2" xfId="19473"/>
    <cellStyle name="常规 11 4 2 2 2 3 2 2 2" xfId="19474"/>
    <cellStyle name="常规 11 4 2 2 2 3 2 2 2 2" xfId="10716"/>
    <cellStyle name="常规 11 4 2 2 2 3 2 2 3" xfId="19475"/>
    <cellStyle name="常规 11 4 2 2 2 3 2 2 4" xfId="13729"/>
    <cellStyle name="常规 11 4 2 2 2 3 2 2 5" xfId="13731"/>
    <cellStyle name="常规 11 4 2 2 2 3 2 3" xfId="19476"/>
    <cellStyle name="常规 11 4 2 2 2 3 2 3 2" xfId="19477"/>
    <cellStyle name="常规 11 4 2 2 2 3 2 3 3" xfId="19478"/>
    <cellStyle name="常规 11 4 2 2 2 3 2 4" xfId="19479"/>
    <cellStyle name="常规 11 4 2 2 2 3 2 5" xfId="19480"/>
    <cellStyle name="常规 11 4 2 2 2 3 2 6" xfId="19481"/>
    <cellStyle name="常规 11 4 2 2 2 3 3" xfId="17159"/>
    <cellStyle name="常规 11 4 2 2 2 3 3 2" xfId="19483"/>
    <cellStyle name="常规 11 4 2 2 2 3 3 2 2" xfId="19484"/>
    <cellStyle name="常规 11 4 2 2 2 3 3 3" xfId="19485"/>
    <cellStyle name="常规 11 4 2 2 2 3 3 4" xfId="19486"/>
    <cellStyle name="常规 11 4 2 2 2 3 3 5" xfId="19487"/>
    <cellStyle name="常规 11 4 2 2 2 3 4" xfId="10105"/>
    <cellStyle name="常规 11 4 2 2 2 3 4 2" xfId="19488"/>
    <cellStyle name="常规 11 4 2 2 2 3 4 3" xfId="19489"/>
    <cellStyle name="常规 11 4 2 2 2 3 5" xfId="17162"/>
    <cellStyle name="常规 11 4 2 2 2 3 6" xfId="19492"/>
    <cellStyle name="常规 11 4 2 2 2 3 7" xfId="19494"/>
    <cellStyle name="常规 11 4 2 2 2 4" xfId="19495"/>
    <cellStyle name="常规 11 4 2 2 2 4 2" xfId="2211"/>
    <cellStyle name="常规 11 4 2 2 2 4 2 2" xfId="2213"/>
    <cellStyle name="常规 11 4 2 2 2 4 2 2 2" xfId="2220"/>
    <cellStyle name="常规 11 4 2 2 2 4 2 2 3" xfId="2228"/>
    <cellStyle name="常规 11 4 2 2 2 4 2 3" xfId="2231"/>
    <cellStyle name="常规 11 4 2 2 2 4 2 3 2" xfId="2236"/>
    <cellStyle name="常规 11 4 2 2 2 4 2 4" xfId="2241"/>
    <cellStyle name="常规 11 4 2 2 2 4 2 5" xfId="2245"/>
    <cellStyle name="常规 11 4 2 2 2 4 3" xfId="2249"/>
    <cellStyle name="常规 11 4 2 2 2 4 3 2" xfId="2252"/>
    <cellStyle name="常规 11 4 2 2 2 4 3 2 2" xfId="2257"/>
    <cellStyle name="常规 11 4 2 2 2 4 3 3" xfId="2259"/>
    <cellStyle name="常规 11 4 2 2 2 4 3 4" xfId="2261"/>
    <cellStyle name="常规 11 4 2 2 2 4 3 5" xfId="2263"/>
    <cellStyle name="常规 11 4 2 2 2 4 4" xfId="2265"/>
    <cellStyle name="常规 11 4 2 2 2 4 4 2" xfId="2269"/>
    <cellStyle name="常规 11 4 2 2 2 4 4 3" xfId="2273"/>
    <cellStyle name="常规 11 4 2 2 2 4 5" xfId="2276"/>
    <cellStyle name="常规 11 4 2 2 2 4 6" xfId="2283"/>
    <cellStyle name="常规 11 4 2 2 2 4 7" xfId="2289"/>
    <cellStyle name="常规 11 4 2 2 2 5" xfId="19496"/>
    <cellStyle name="常规 11 4 2 2 2 5 2" xfId="2341"/>
    <cellStyle name="常规 11 4 2 2 2 5 2 2" xfId="2344"/>
    <cellStyle name="常规 11 4 2 2 2 5 2 2 2" xfId="4134"/>
    <cellStyle name="常规 11 4 2 2 2 5 2 3" xfId="2349"/>
    <cellStyle name="常规 11 4 2 2 2 5 2 4" xfId="19497"/>
    <cellStyle name="常规 11 4 2 2 2 5 2 5" xfId="18221"/>
    <cellStyle name="常规 11 4 2 2 2 5 3" xfId="2351"/>
    <cellStyle name="常规 11 4 2 2 2 5 3 2" xfId="19498"/>
    <cellStyle name="常规 11 4 2 2 2 5 3 2 2" xfId="19500"/>
    <cellStyle name="常规 11 4 2 2 2 5 3 3" xfId="19501"/>
    <cellStyle name="常规 11 4 2 2 2 5 3 4" xfId="19502"/>
    <cellStyle name="常规 11 4 2 2 2 5 3 5" xfId="18225"/>
    <cellStyle name="常规 11 4 2 2 2 5 4" xfId="2354"/>
    <cellStyle name="常规 11 4 2 2 2 5 4 2" xfId="9195"/>
    <cellStyle name="常规 11 4 2 2 2 5 5" xfId="2359"/>
    <cellStyle name="常规 11 4 2 2 2 5 6" xfId="9197"/>
    <cellStyle name="常规 11 4 2 2 2 5 7" xfId="9199"/>
    <cellStyle name="常规 11 4 2 2 2 6" xfId="16583"/>
    <cellStyle name="常规 11 4 2 2 2 6 2" xfId="2423"/>
    <cellStyle name="常规 11 4 2 2 2 6 2 2" xfId="2428"/>
    <cellStyle name="常规 11 4 2 2 2 6 2 2 2" xfId="4871"/>
    <cellStyle name="常规 11 4 2 2 2 6 2 3" xfId="2436"/>
    <cellStyle name="常规 11 4 2 2 2 6 2 4" xfId="7149"/>
    <cellStyle name="常规 11 4 2 2 2 6 2 5" xfId="19504"/>
    <cellStyle name="常规 11 4 2 2 2 6 3" xfId="2439"/>
    <cellStyle name="常规 11 4 2 2 2 6 3 2" xfId="203"/>
    <cellStyle name="常规 11 4 2 2 2 6 3 2 2" xfId="8050"/>
    <cellStyle name="常规 11 4 2 2 2 6 3 3" xfId="223"/>
    <cellStyle name="常规 11 4 2 2 2 6 3 4" xfId="242"/>
    <cellStyle name="常规 11 4 2 2 2 6 3 5" xfId="19506"/>
    <cellStyle name="常规 11 4 2 2 2 6 4" xfId="2445"/>
    <cellStyle name="常规 11 4 2 2 2 6 4 2" xfId="7151"/>
    <cellStyle name="常规 11 4 2 2 2 6 5" xfId="2452"/>
    <cellStyle name="常规 11 4 2 2 2 6 6" xfId="7155"/>
    <cellStyle name="常规 11 4 2 2 2 6 7" xfId="7157"/>
    <cellStyle name="常规 11 4 2 2 2 7" xfId="16585"/>
    <cellStyle name="常规 11 4 2 2 2 7 2" xfId="2501"/>
    <cellStyle name="常规 11 4 2 2 2 7 2 2" xfId="2506"/>
    <cellStyle name="常规 11 4 2 2 2 7 2 3" xfId="19507"/>
    <cellStyle name="常规 11 4 2 2 2 7 3" xfId="2512"/>
    <cellStyle name="常规 11 4 2 2 2 7 3 2" xfId="19509"/>
    <cellStyle name="常规 11 4 2 2 2 7 4" xfId="2516"/>
    <cellStyle name="常规 11 4 2 2 2 7 5" xfId="2521"/>
    <cellStyle name="常规 11 4 2 2 2 8" xfId="16587"/>
    <cellStyle name="常规 11 4 2 2 2 8 2" xfId="2572"/>
    <cellStyle name="常规 11 4 2 2 2 8 2 2" xfId="2575"/>
    <cellStyle name="常规 11 4 2 2 2 8 2 3" xfId="19510"/>
    <cellStyle name="常规 11 4 2 2 2 8 3" xfId="2581"/>
    <cellStyle name="常规 11 4 2 2 2 8 3 2" xfId="19512"/>
    <cellStyle name="常规 11 4 2 2 2 8 4" xfId="2584"/>
    <cellStyle name="常规 11 4 2 2 2 8 5" xfId="2587"/>
    <cellStyle name="常规 11 4 2 2 2 9" xfId="16589"/>
    <cellStyle name="常规 11 4 2 2 2 9 2" xfId="2607"/>
    <cellStyle name="常规 11 4 2 2 2 9 2 2" xfId="19513"/>
    <cellStyle name="常规 11 4 2 2 2 9 3" xfId="2611"/>
    <cellStyle name="常规 11 4 2 2 2 9 3 2" xfId="19514"/>
    <cellStyle name="常规 11 4 2 2 2 9 4" xfId="19515"/>
    <cellStyle name="常规 11 4 2 2 2 9 5" xfId="19517"/>
    <cellStyle name="常规 11 4 2 2 20" xfId="19394"/>
    <cellStyle name="常规 11 4 2 2 21" xfId="19398"/>
    <cellStyle name="常规 11 4 2 2 22" xfId="19401"/>
    <cellStyle name="常规 11 4 2 2 3" xfId="19518"/>
    <cellStyle name="常规 11 4 2 2 3 10" xfId="10055"/>
    <cellStyle name="常规 11 4 2 2 3 2" xfId="19519"/>
    <cellStyle name="常规 11 4 2 2 3 2 2" xfId="19521"/>
    <cellStyle name="常规 11 4 2 2 3 2 2 2" xfId="19522"/>
    <cellStyle name="常规 11 4 2 2 3 2 2 2 2" xfId="19523"/>
    <cellStyle name="常规 11 4 2 2 3 2 2 2 2 2" xfId="17538"/>
    <cellStyle name="常规 11 4 2 2 3 2 2 2 3" xfId="19524"/>
    <cellStyle name="常规 11 4 2 2 3 2 2 2 4" xfId="19525"/>
    <cellStyle name="常规 11 4 2 2 3 2 2 2 5" xfId="19526"/>
    <cellStyle name="常规 11 4 2 2 3 2 2 3" xfId="19527"/>
    <cellStyle name="常规 11 4 2 2 3 2 2 3 2" xfId="13145"/>
    <cellStyle name="常规 11 4 2 2 3 2 2 3 3" xfId="13157"/>
    <cellStyle name="常规 11 4 2 2 3 2 2 4" xfId="11643"/>
    <cellStyle name="常规 11 4 2 2 3 2 2 5" xfId="9972"/>
    <cellStyle name="常规 11 4 2 2 3 2 2 6" xfId="9978"/>
    <cellStyle name="常规 11 4 2 2 3 2 3" xfId="19530"/>
    <cellStyle name="常规 11 4 2 2 3 2 3 2" xfId="19531"/>
    <cellStyle name="常规 11 4 2 2 3 2 3 2 2" xfId="19532"/>
    <cellStyle name="常规 11 4 2 2 3 2 3 3" xfId="19533"/>
    <cellStyle name="常规 11 4 2 2 3 2 3 4" xfId="11647"/>
    <cellStyle name="常规 11 4 2 2 3 2 3 5" xfId="9987"/>
    <cellStyle name="常规 11 4 2 2 3 2 4" xfId="10113"/>
    <cellStyle name="常规 11 4 2 2 3 2 4 2" xfId="19534"/>
    <cellStyle name="常规 11 4 2 2 3 2 4 3" xfId="19535"/>
    <cellStyle name="常规 11 4 2 2 3 2 5" xfId="19536"/>
    <cellStyle name="常规 11 4 2 2 3 2 6" xfId="19538"/>
    <cellStyle name="常规 11 4 2 2 3 2 7" xfId="19540"/>
    <cellStyle name="常规 11 4 2 2 3 3" xfId="19541"/>
    <cellStyle name="常规 11 4 2 2 3 3 2" xfId="19544"/>
    <cellStyle name="常规 11 4 2 2 3 3 2 2" xfId="19545"/>
    <cellStyle name="常规 11 4 2 2 3 3 2 2 2" xfId="19546"/>
    <cellStyle name="常规 11 4 2 2 3 3 2 3" xfId="19547"/>
    <cellStyle name="常规 11 4 2 2 3 3 2 4" xfId="19548"/>
    <cellStyle name="常规 11 4 2 2 3 3 2 5" xfId="19549"/>
    <cellStyle name="常规 11 4 2 2 3 3 3" xfId="19551"/>
    <cellStyle name="常规 11 4 2 2 3 3 3 2" xfId="19552"/>
    <cellStyle name="常规 11 4 2 2 3 3 3 2 2" xfId="19553"/>
    <cellStyle name="常规 11 4 2 2 3 3 3 3" xfId="19554"/>
    <cellStyle name="常规 11 4 2 2 3 3 3 4" xfId="19555"/>
    <cellStyle name="常规 11 4 2 2 3 3 3 5" xfId="19556"/>
    <cellStyle name="常规 11 4 2 2 3 3 4" xfId="10116"/>
    <cellStyle name="常规 11 4 2 2 3 3 4 2" xfId="19557"/>
    <cellStyle name="常规 11 4 2 2 3 3 5" xfId="19558"/>
    <cellStyle name="常规 11 4 2 2 3 3 6" xfId="19560"/>
    <cellStyle name="常规 11 4 2 2 3 3 7" xfId="19562"/>
    <cellStyle name="常规 11 4 2 2 3 4" xfId="19563"/>
    <cellStyle name="常规 11 4 2 2 3 4 2" xfId="2706"/>
    <cellStyle name="常规 11 4 2 2 3 4 2 2" xfId="2708"/>
    <cellStyle name="常规 11 4 2 2 3 4 2 2 2" xfId="19565"/>
    <cellStyle name="常规 11 4 2 2 3 4 2 3" xfId="2710"/>
    <cellStyle name="常规 11 4 2 2 3 4 2 4" xfId="19566"/>
    <cellStyle name="常规 11 4 2 2 3 4 3" xfId="2713"/>
    <cellStyle name="常规 11 4 2 2 3 4 3 2" xfId="19567"/>
    <cellStyle name="常规 11 4 2 2 3 4 4" xfId="2715"/>
    <cellStyle name="常规 11 4 2 2 3 4 5" xfId="2718"/>
    <cellStyle name="常规 11 4 2 2 3 4 6" xfId="9207"/>
    <cellStyle name="常规 11 4 2 2 3 5" xfId="19568"/>
    <cellStyle name="常规 11 4 2 2 3 5 2" xfId="2766"/>
    <cellStyle name="常规 11 4 2 2 3 5 2 2" xfId="2769"/>
    <cellStyle name="常规 11 4 2 2 3 5 3" xfId="2771"/>
    <cellStyle name="常规 11 4 2 2 3 5 4" xfId="2773"/>
    <cellStyle name="常规 11 4 2 2 3 5 5" xfId="2778"/>
    <cellStyle name="常规 11 4 2 2 3 6" xfId="16594"/>
    <cellStyle name="常规 11 4 2 2 3 6 2" xfId="2829"/>
    <cellStyle name="常规 11 4 2 2 3 6 3" xfId="2835"/>
    <cellStyle name="常规 11 4 2 2 3 6 4" xfId="2837"/>
    <cellStyle name="常规 11 4 2 2 3 6 5" xfId="12010"/>
    <cellStyle name="常规 11 4 2 2 3 7" xfId="16596"/>
    <cellStyle name="常规 11 4 2 2 3 8" xfId="16598"/>
    <cellStyle name="常规 11 4 2 2 3 9" xfId="16600"/>
    <cellStyle name="常规 11 4 2 2 4" xfId="19569"/>
    <cellStyle name="常规 11 4 2 2 4 2" xfId="13092"/>
    <cellStyle name="常规 11 4 2 2 4 2 2" xfId="19571"/>
    <cellStyle name="常规 11 4 2 2 4 2 2 2" xfId="19572"/>
    <cellStyle name="常规 11 4 2 2 4 2 2 2 2" xfId="19573"/>
    <cellStyle name="常规 11 4 2 2 4 2 2 2 3" xfId="19388"/>
    <cellStyle name="常规 11 4 2 2 4 2 2 3" xfId="19574"/>
    <cellStyle name="常规 11 4 2 2 4 2 2 3 2" xfId="19575"/>
    <cellStyle name="常规 11 4 2 2 4 2 2 4" xfId="19576"/>
    <cellStyle name="常规 11 4 2 2 4 2 2 5" xfId="11440"/>
    <cellStyle name="常规 11 4 2 2 4 2 3" xfId="19579"/>
    <cellStyle name="常规 11 4 2 2 4 2 3 2" xfId="19580"/>
    <cellStyle name="常规 11 4 2 2 4 2 3 2 2" xfId="19582"/>
    <cellStyle name="常规 11 4 2 2 4 2 3 3" xfId="19583"/>
    <cellStyle name="常规 11 4 2 2 4 2 3 4" xfId="19584"/>
    <cellStyle name="常规 11 4 2 2 4 2 3 5" xfId="11447"/>
    <cellStyle name="常规 11 4 2 2 4 2 4" xfId="10122"/>
    <cellStyle name="常规 11 4 2 2 4 2 4 2" xfId="19585"/>
    <cellStyle name="常规 11 4 2 2 4 2 4 3" xfId="19586"/>
    <cellStyle name="常规 11 4 2 2 4 2 5" xfId="19587"/>
    <cellStyle name="常规 11 4 2 2 4 2 6" xfId="19589"/>
    <cellStyle name="常规 11 4 2 2 4 2 7" xfId="19591"/>
    <cellStyle name="常规 11 4 2 2 4 3" xfId="19592"/>
    <cellStyle name="常规 11 4 2 2 4 3 2" xfId="19594"/>
    <cellStyle name="常规 11 4 2 2 4 3 2 2" xfId="14664"/>
    <cellStyle name="常规 11 4 2 2 4 3 2 2 2" xfId="14666"/>
    <cellStyle name="常规 11 4 2 2 4 3 2 3" xfId="14668"/>
    <cellStyle name="常规 11 4 2 2 4 3 2 4" xfId="19595"/>
    <cellStyle name="常规 11 4 2 2 4 3 2 5" xfId="19596"/>
    <cellStyle name="常规 11 4 2 2 4 3 3" xfId="19599"/>
    <cellStyle name="常规 11 4 2 2 4 3 3 2" xfId="14673"/>
    <cellStyle name="常规 11 4 2 2 4 3 3 2 2" xfId="19601"/>
    <cellStyle name="常规 11 4 2 2 4 3 3 3" xfId="14675"/>
    <cellStyle name="常规 11 4 2 2 4 3 3 4" xfId="19602"/>
    <cellStyle name="常规 11 4 2 2 4 3 3 5" xfId="19603"/>
    <cellStyle name="常规 11 4 2 2 4 3 4" xfId="10125"/>
    <cellStyle name="常规 11 4 2 2 4 3 4 2" xfId="14680"/>
    <cellStyle name="常规 11 4 2 2 4 3 5" xfId="19604"/>
    <cellStyle name="常规 11 4 2 2 4 3 6" xfId="19606"/>
    <cellStyle name="常规 11 4 2 2 4 3 7" xfId="19607"/>
    <cellStyle name="常规 11 4 2 2 4 4" xfId="19608"/>
    <cellStyle name="常规 11 4 2 2 4 4 2" xfId="2916"/>
    <cellStyle name="常规 11 4 2 2 4 4 2 2" xfId="2918"/>
    <cellStyle name="常规 11 4 2 2 4 4 2 2 2" xfId="15973"/>
    <cellStyle name="常规 11 4 2 2 4 4 2 3" xfId="2922"/>
    <cellStyle name="常规 11 4 2 2 4 4 2 4" xfId="15988"/>
    <cellStyle name="常规 11 4 2 2 4 4 3" xfId="2925"/>
    <cellStyle name="常规 11 4 2 2 4 4 3 2" xfId="19609"/>
    <cellStyle name="常规 11 4 2 2 4 4 4" xfId="2927"/>
    <cellStyle name="常规 11 4 2 2 4 4 5" xfId="2930"/>
    <cellStyle name="常规 11 4 2 2 4 4 6" xfId="9221"/>
    <cellStyle name="常规 11 4 2 2 4 5" xfId="19611"/>
    <cellStyle name="常规 11 4 2 2 4 5 2" xfId="2964"/>
    <cellStyle name="常规 11 4 2 2 4 5 2 2" xfId="2969"/>
    <cellStyle name="常规 11 4 2 2 4 5 3" xfId="2971"/>
    <cellStyle name="常规 11 4 2 2 4 5 4" xfId="2973"/>
    <cellStyle name="常规 11 4 2 2 4 5 5" xfId="2976"/>
    <cellStyle name="常规 11 4 2 2 4 6" xfId="16604"/>
    <cellStyle name="常规 11 4 2 2 4 6 2" xfId="3013"/>
    <cellStyle name="常规 11 4 2 2 4 7" xfId="16606"/>
    <cellStyle name="常规 11 4 2 2 4 8" xfId="8010"/>
    <cellStyle name="常规 11 4 2 2 4 9" xfId="19612"/>
    <cellStyle name="常规 11 4 2 2 5" xfId="19613"/>
    <cellStyle name="常规 11 4 2 2 5 2" xfId="13099"/>
    <cellStyle name="常规 11 4 2 2 5 2 2" xfId="19614"/>
    <cellStyle name="常规 11 4 2 2 5 2 2 2" xfId="19615"/>
    <cellStyle name="常规 11 4 2 2 5 2 2 3" xfId="19616"/>
    <cellStyle name="常规 11 4 2 2 5 2 3" xfId="19617"/>
    <cellStyle name="常规 11 4 2 2 5 2 3 2" xfId="19618"/>
    <cellStyle name="常规 11 4 2 2 5 2 4" xfId="19619"/>
    <cellStyle name="常规 11 4 2 2 5 2 5" xfId="19620"/>
    <cellStyle name="常规 11 4 2 2 5 3" xfId="19621"/>
    <cellStyle name="常规 11 4 2 2 5 3 2" xfId="19622"/>
    <cellStyle name="常规 11 4 2 2 5 3 2 2" xfId="19623"/>
    <cellStyle name="常规 11 4 2 2 5 3 3" xfId="19625"/>
    <cellStyle name="常规 11 4 2 2 5 3 4" xfId="19626"/>
    <cellStyle name="常规 11 4 2 2 5 3 5" xfId="19627"/>
    <cellStyle name="常规 11 4 2 2 5 4" xfId="19628"/>
    <cellStyle name="常规 11 4 2 2 5 4 2" xfId="190"/>
    <cellStyle name="常规 11 4 2 2 5 4 3" xfId="153"/>
    <cellStyle name="常规 11 4 2 2 5 5" xfId="19630"/>
    <cellStyle name="常规 11 4 2 2 5 6" xfId="19631"/>
    <cellStyle name="常规 11 4 2 2 5 7" xfId="19632"/>
    <cellStyle name="常规 11 4 2 2 6" xfId="19633"/>
    <cellStyle name="常规 11 4 2 2 6 2" xfId="19634"/>
    <cellStyle name="常规 11 4 2 2 6 2 2" xfId="19635"/>
    <cellStyle name="常规 11 4 2 2 6 2 2 2" xfId="19636"/>
    <cellStyle name="常规 11 4 2 2 6 2 2 3" xfId="19637"/>
    <cellStyle name="常规 11 4 2 2 6 2 3" xfId="19638"/>
    <cellStyle name="常规 11 4 2 2 6 2 3 2" xfId="11521"/>
    <cellStyle name="常规 11 4 2 2 6 2 4" xfId="19639"/>
    <cellStyle name="常规 11 4 2 2 6 2 5" xfId="19640"/>
    <cellStyle name="常规 11 4 2 2 6 3" xfId="685"/>
    <cellStyle name="常规 11 4 2 2 6 3 2" xfId="19641"/>
    <cellStyle name="常规 11 4 2 2 6 3 2 2" xfId="19642"/>
    <cellStyle name="常规 11 4 2 2 6 3 3" xfId="19643"/>
    <cellStyle name="常规 11 4 2 2 6 3 4" xfId="19644"/>
    <cellStyle name="常规 11 4 2 2 6 3 5" xfId="19645"/>
    <cellStyle name="常规 11 4 2 2 6 4" xfId="19646"/>
    <cellStyle name="常规 11 4 2 2 6 4 2" xfId="3116"/>
    <cellStyle name="常规 11 4 2 2 6 4 3" xfId="3121"/>
    <cellStyle name="常规 11 4 2 2 6 5" xfId="19647"/>
    <cellStyle name="常规 11 4 2 2 6 6" xfId="15416"/>
    <cellStyle name="常规 11 4 2 2 6 7" xfId="19648"/>
    <cellStyle name="常规 11 4 2 2 7" xfId="19649"/>
    <cellStyle name="常规 11 4 2 2 7 2" xfId="19650"/>
    <cellStyle name="常规 11 4 2 2 7 2 2" xfId="19652"/>
    <cellStyle name="常规 11 4 2 2 7 2 2 2" xfId="19653"/>
    <cellStyle name="常规 11 4 2 2 7 2 2 3" xfId="19654"/>
    <cellStyle name="常规 11 4 2 2 7 2 3" xfId="17630"/>
    <cellStyle name="常规 11 4 2 2 7 2 3 2" xfId="19655"/>
    <cellStyle name="常规 11 4 2 2 7 2 4" xfId="8955"/>
    <cellStyle name="常规 11 4 2 2 7 2 5" xfId="17632"/>
    <cellStyle name="常规 11 4 2 2 7 3" xfId="19656"/>
    <cellStyle name="常规 11 4 2 2 7 3 2" xfId="19657"/>
    <cellStyle name="常规 11 4 2 2 7 3 2 2" xfId="19658"/>
    <cellStyle name="常规 11 4 2 2 7 3 3" xfId="17634"/>
    <cellStyle name="常规 11 4 2 2 7 3 4" xfId="19659"/>
    <cellStyle name="常规 11 4 2 2 7 3 5" xfId="19660"/>
    <cellStyle name="常规 11 4 2 2 7 4" xfId="19661"/>
    <cellStyle name="常规 11 4 2 2 7 4 2" xfId="3163"/>
    <cellStyle name="常规 11 4 2 2 7 4 3" xfId="3166"/>
    <cellStyle name="常规 11 4 2 2 7 5" xfId="19662"/>
    <cellStyle name="常规 11 4 2 2 7 6" xfId="19663"/>
    <cellStyle name="常规 11 4 2 2 7 7" xfId="19664"/>
    <cellStyle name="常规 11 4 2 2 8" xfId="19666"/>
    <cellStyle name="常规 11 4 2 2 8 2" xfId="19667"/>
    <cellStyle name="常规 11 4 2 2 8 2 2" xfId="19668"/>
    <cellStyle name="常规 11 4 2 2 8 2 2 2" xfId="2872"/>
    <cellStyle name="常规 11 4 2 2 8 2 3" xfId="19669"/>
    <cellStyle name="常规 11 4 2 2 8 2 4" xfId="19670"/>
    <cellStyle name="常规 11 4 2 2 8 2 5" xfId="19671"/>
    <cellStyle name="常规 11 4 2 2 8 3" xfId="19672"/>
    <cellStyle name="常规 11 4 2 2 8 3 2" xfId="19673"/>
    <cellStyle name="常规 11 4 2 2 8 3 2 2" xfId="19674"/>
    <cellStyle name="常规 11 4 2 2 8 3 3" xfId="19675"/>
    <cellStyle name="常规 11 4 2 2 8 3 4" xfId="19676"/>
    <cellStyle name="常规 11 4 2 2 8 3 5" xfId="19677"/>
    <cellStyle name="常规 11 4 2 2 8 4" xfId="19678"/>
    <cellStyle name="常规 11 4 2 2 8 4 2" xfId="3232"/>
    <cellStyle name="常规 11 4 2 2 8 5" xfId="19679"/>
    <cellStyle name="常规 11 4 2 2 8 6" xfId="19680"/>
    <cellStyle name="常规 11 4 2 2 8 7" xfId="10250"/>
    <cellStyle name="常规 11 4 2 2 9" xfId="19682"/>
    <cellStyle name="常规 11 4 2 2 9 2" xfId="19684"/>
    <cellStyle name="常规 11 4 2 2 9 2 2" xfId="19685"/>
    <cellStyle name="常规 11 4 2 2 9 2 2 2" xfId="19686"/>
    <cellStyle name="常规 11 4 2 2 9 2 3" xfId="19687"/>
    <cellStyle name="常规 11 4 2 2 9 2 4" xfId="19688"/>
    <cellStyle name="常规 11 4 2 2 9 2 5" xfId="19690"/>
    <cellStyle name="常规 11 4 2 2 9 3" xfId="19691"/>
    <cellStyle name="常规 11 4 2 2 9 3 2" xfId="19692"/>
    <cellStyle name="常规 11 4 2 2 9 3 2 2" xfId="19693"/>
    <cellStyle name="常规 11 4 2 2 9 3 3" xfId="19694"/>
    <cellStyle name="常规 11 4 2 2 9 3 4" xfId="19695"/>
    <cellStyle name="常规 11 4 2 2 9 3 5" xfId="19696"/>
    <cellStyle name="常规 11 4 2 2 9 4" xfId="19697"/>
    <cellStyle name="常规 11 4 2 2 9 4 2" xfId="3283"/>
    <cellStyle name="常规 11 4 2 2 9 5" xfId="19698"/>
    <cellStyle name="常规 11 4 2 2 9 6" xfId="19699"/>
    <cellStyle name="常规 11 4 2 2 9 7" xfId="18765"/>
    <cellStyle name="常规 11 4 2 20" xfId="19328"/>
    <cellStyle name="常规 11 4 2 20 2" xfId="19330"/>
    <cellStyle name="常规 11 4 2 21" xfId="19337"/>
    <cellStyle name="常规 11 4 2 22" xfId="19344"/>
    <cellStyle name="常规 11 4 2 23" xfId="19347"/>
    <cellStyle name="常规 11 4 2 24" xfId="19351"/>
    <cellStyle name="常规 11 4 2 25" xfId="19701"/>
    <cellStyle name="常规 11 4 2 26" xfId="19702"/>
    <cellStyle name="常规 11 4 2 3" xfId="19703"/>
    <cellStyle name="常规 11 4 2 3 10" xfId="19704"/>
    <cellStyle name="常规 11 4 2 3 10 2" xfId="6392"/>
    <cellStyle name="常规 11 4 2 3 10 2 2" xfId="19705"/>
    <cellStyle name="常规 11 4 2 3 10 3" xfId="4202"/>
    <cellStyle name="常规 11 4 2 3 10 3 2" xfId="19706"/>
    <cellStyle name="常规 11 4 2 3 10 4" xfId="6395"/>
    <cellStyle name="常规 11 4 2 3 10 5" xfId="16647"/>
    <cellStyle name="常规 11 4 2 3 11" xfId="19707"/>
    <cellStyle name="常规 11 4 2 3 11 2" xfId="6404"/>
    <cellStyle name="常规 11 4 2 3 11 2 2" xfId="19709"/>
    <cellStyle name="常规 11 4 2 3 11 3" xfId="6408"/>
    <cellStyle name="常规 11 4 2 3 11 3 2" xfId="19710"/>
    <cellStyle name="常规 11 4 2 3 11 4" xfId="6411"/>
    <cellStyle name="常规 11 4 2 3 12" xfId="19711"/>
    <cellStyle name="常规 11 4 2 3 12 2" xfId="13118"/>
    <cellStyle name="常规 11 4 2 3 12 3" xfId="19713"/>
    <cellStyle name="常规 11 4 2 3 12 4" xfId="19715"/>
    <cellStyle name="常规 11 4 2 3 13" xfId="11263"/>
    <cellStyle name="常规 11 4 2 3 13 2" xfId="13130"/>
    <cellStyle name="常规 11 4 2 3 13 3" xfId="7640"/>
    <cellStyle name="常规 11 4 2 3 13 4" xfId="7646"/>
    <cellStyle name="常规 11 4 2 3 14" xfId="18669"/>
    <cellStyle name="常规 11 4 2 3 14 2" xfId="13142"/>
    <cellStyle name="常规 11 4 2 3 15" xfId="13393"/>
    <cellStyle name="常规 11 4 2 3 16" xfId="18671"/>
    <cellStyle name="常规 11 4 2 3 17" xfId="19717"/>
    <cellStyle name="常规 11 4 2 3 18" xfId="19718"/>
    <cellStyle name="常规 11 4 2 3 19" xfId="19719"/>
    <cellStyle name="常规 11 4 2 3 2" xfId="19721"/>
    <cellStyle name="常规 11 4 2 3 2 10" xfId="19723"/>
    <cellStyle name="常规 11 4 2 3 2 2" xfId="19724"/>
    <cellStyle name="常规 11 4 2 3 2 2 2" xfId="19726"/>
    <cellStyle name="常规 11 4 2 3 2 2 2 2" xfId="19729"/>
    <cellStyle name="常规 11 4 2 3 2 2 2 2 2" xfId="12698"/>
    <cellStyle name="常规 11 4 2 3 2 2 2 2 2 2" xfId="19732"/>
    <cellStyle name="常规 11 4 2 3 2 2 2 2 3" xfId="12700"/>
    <cellStyle name="常规 11 4 2 3 2 2 2 2 4" xfId="12704"/>
    <cellStyle name="常规 11 4 2 3 2 2 2 2 5" xfId="19734"/>
    <cellStyle name="常规 11 4 2 3 2 2 2 3" xfId="19737"/>
    <cellStyle name="常规 11 4 2 3 2 2 2 3 2" xfId="12714"/>
    <cellStyle name="常规 11 4 2 3 2 2 2 3 3" xfId="12716"/>
    <cellStyle name="常规 11 4 2 3 2 2 2 4" xfId="16331"/>
    <cellStyle name="常规 11 4 2 3 2 2 2 5" xfId="16333"/>
    <cellStyle name="常规 11 4 2 3 2 2 2 6" xfId="17003"/>
    <cellStyle name="常规 11 4 2 3 2 2 3" xfId="19740"/>
    <cellStyle name="常规 11 4 2 3 2 2 3 2" xfId="19742"/>
    <cellStyle name="常规 11 4 2 3 2 2 3 2 2" xfId="12838"/>
    <cellStyle name="常规 11 4 2 3 2 2 3 3" xfId="19744"/>
    <cellStyle name="常规 11 4 2 3 2 2 3 4" xfId="19745"/>
    <cellStyle name="常规 11 4 2 3 2 2 3 5" xfId="17008"/>
    <cellStyle name="常规 11 4 2 3 2 2 4" xfId="19747"/>
    <cellStyle name="常规 11 4 2 3 2 2 4 2" xfId="19750"/>
    <cellStyle name="常规 11 4 2 3 2 2 4 3" xfId="19753"/>
    <cellStyle name="常规 11 4 2 3 2 2 5" xfId="19755"/>
    <cellStyle name="常规 11 4 2 3 2 2 6" xfId="19757"/>
    <cellStyle name="常规 11 4 2 3 2 2 7" xfId="14314"/>
    <cellStyle name="常规 11 4 2 3 2 3" xfId="19758"/>
    <cellStyle name="常规 11 4 2 3 2 3 2" xfId="19760"/>
    <cellStyle name="常规 11 4 2 3 2 3 2 2" xfId="19763"/>
    <cellStyle name="常规 11 4 2 3 2 3 2 2 2" xfId="19062"/>
    <cellStyle name="常规 11 4 2 3 2 3 2 3" xfId="19764"/>
    <cellStyle name="常规 11 4 2 3 2 3 2 4" xfId="16362"/>
    <cellStyle name="常规 11 4 2 3 2 3 2 5" xfId="19766"/>
    <cellStyle name="常规 11 4 2 3 2 3 3" xfId="19768"/>
    <cellStyle name="常规 11 4 2 3 2 3 3 2" xfId="19769"/>
    <cellStyle name="常规 11 4 2 3 2 3 3 2 2" xfId="19134"/>
    <cellStyle name="常规 11 4 2 3 2 3 3 3" xfId="19770"/>
    <cellStyle name="常规 11 4 2 3 2 3 3 4" xfId="19771"/>
    <cellStyle name="常规 11 4 2 3 2 3 3 5" xfId="19773"/>
    <cellStyle name="常规 11 4 2 3 2 3 4" xfId="19775"/>
    <cellStyle name="常规 11 4 2 3 2 3 4 2" xfId="19777"/>
    <cellStyle name="常规 11 4 2 3 2 3 5" xfId="19779"/>
    <cellStyle name="常规 11 4 2 3 2 3 6" xfId="19781"/>
    <cellStyle name="常规 11 4 2 3 2 3 7" xfId="14318"/>
    <cellStyle name="常规 11 4 2 3 2 4" xfId="19782"/>
    <cellStyle name="常规 11 4 2 3 2 4 2" xfId="3412"/>
    <cellStyle name="常规 11 4 2 3 2 4 2 2" xfId="3416"/>
    <cellStyle name="常规 11 4 2 3 2 4 2 2 2" xfId="19783"/>
    <cellStyle name="常规 11 4 2 3 2 4 2 3" xfId="3418"/>
    <cellStyle name="常规 11 4 2 3 2 4 2 4" xfId="19784"/>
    <cellStyle name="常规 11 4 2 3 2 4 3" xfId="3421"/>
    <cellStyle name="常规 11 4 2 3 2 4 3 2" xfId="19785"/>
    <cellStyle name="常规 11 4 2 3 2 4 4" xfId="3424"/>
    <cellStyle name="常规 11 4 2 3 2 4 5" xfId="3427"/>
    <cellStyle name="常规 11 4 2 3 2 4 6" xfId="19786"/>
    <cellStyle name="常规 11 4 2 3 2 5" xfId="12534"/>
    <cellStyle name="常规 11 4 2 3 2 5 2" xfId="3460"/>
    <cellStyle name="常规 11 4 2 3 2 5 2 2" xfId="3465"/>
    <cellStyle name="常规 11 4 2 3 2 5 3" xfId="3469"/>
    <cellStyle name="常规 11 4 2 3 2 5 4" xfId="3472"/>
    <cellStyle name="常规 11 4 2 3 2 5 5" xfId="3478"/>
    <cellStyle name="常规 11 4 2 3 2 6" xfId="12537"/>
    <cellStyle name="常规 11 4 2 3 2 6 2" xfId="3501"/>
    <cellStyle name="常规 11 4 2 3 2 6 3" xfId="3505"/>
    <cellStyle name="常规 11 4 2 3 2 6 4" xfId="3510"/>
    <cellStyle name="常规 11 4 2 3 2 6 5" xfId="12541"/>
    <cellStyle name="常规 11 4 2 3 2 7" xfId="12544"/>
    <cellStyle name="常规 11 4 2 3 2 8" xfId="12547"/>
    <cellStyle name="常规 11 4 2 3 2 9" xfId="12550"/>
    <cellStyle name="常规 11 4 2 3 20" xfId="13392"/>
    <cellStyle name="常规 11 4 2 3 3" xfId="19787"/>
    <cellStyle name="常规 11 4 2 3 3 2" xfId="19788"/>
    <cellStyle name="常规 11 4 2 3 3 2 2" xfId="19791"/>
    <cellStyle name="常规 11 4 2 3 3 2 2 2" xfId="19793"/>
    <cellStyle name="常规 11 4 2 3 3 2 2 2 2" xfId="19794"/>
    <cellStyle name="常规 11 4 2 3 3 2 2 3" xfId="19795"/>
    <cellStyle name="常规 11 4 2 3 3 2 2 4" xfId="16390"/>
    <cellStyle name="常规 11 4 2 3 3 2 2 5" xfId="16392"/>
    <cellStyle name="常规 11 4 2 3 3 2 3" xfId="19798"/>
    <cellStyle name="常规 11 4 2 3 3 2 3 2" xfId="19799"/>
    <cellStyle name="常规 11 4 2 3 3 2 3 3" xfId="19800"/>
    <cellStyle name="常规 11 4 2 3 3 2 4" xfId="19801"/>
    <cellStyle name="常规 11 4 2 3 3 2 5" xfId="19802"/>
    <cellStyle name="常规 11 4 2 3 3 2 6" xfId="19804"/>
    <cellStyle name="常规 11 4 2 3 3 3" xfId="19805"/>
    <cellStyle name="常规 11 4 2 3 3 3 2" xfId="19807"/>
    <cellStyle name="常规 11 4 2 3 3 3 2 2" xfId="19808"/>
    <cellStyle name="常规 11 4 2 3 3 3 3" xfId="19810"/>
    <cellStyle name="常规 11 4 2 3 3 3 4" xfId="19811"/>
    <cellStyle name="常规 11 4 2 3 3 3 5" xfId="19812"/>
    <cellStyle name="常规 11 4 2 3 3 4" xfId="19813"/>
    <cellStyle name="常规 11 4 2 3 3 4 2" xfId="3580"/>
    <cellStyle name="常规 11 4 2 3 3 4 3" xfId="3582"/>
    <cellStyle name="常规 11 4 2 3 3 5" xfId="12558"/>
    <cellStyle name="常规 11 4 2 3 3 6" xfId="12563"/>
    <cellStyle name="常规 11 4 2 3 3 7" xfId="12568"/>
    <cellStyle name="常规 11 4 2 3 4" xfId="19581"/>
    <cellStyle name="常规 11 4 2 3 4 2" xfId="19814"/>
    <cellStyle name="常规 11 4 2 3 4 2 2" xfId="19816"/>
    <cellStyle name="常规 11 4 2 3 4 2 2 2" xfId="19818"/>
    <cellStyle name="常规 11 4 2 3 4 2 2 3" xfId="19820"/>
    <cellStyle name="常规 11 4 2 3 4 2 3" xfId="19822"/>
    <cellStyle name="常规 11 4 2 3 4 2 3 2" xfId="19824"/>
    <cellStyle name="常规 11 4 2 3 4 2 4" xfId="19825"/>
    <cellStyle name="常规 11 4 2 3 4 2 5" xfId="19826"/>
    <cellStyle name="常规 11 4 2 3 4 3" xfId="19827"/>
    <cellStyle name="常规 11 4 2 3 4 3 2" xfId="19829"/>
    <cellStyle name="常规 11 4 2 3 4 3 2 2" xfId="19831"/>
    <cellStyle name="常规 11 4 2 3 4 3 3" xfId="19833"/>
    <cellStyle name="常规 11 4 2 3 4 3 4" xfId="19834"/>
    <cellStyle name="常规 11 4 2 3 4 3 5" xfId="19835"/>
    <cellStyle name="常规 11 4 2 3 4 4" xfId="19836"/>
    <cellStyle name="常规 11 4 2 3 4 4 2" xfId="3644"/>
    <cellStyle name="常规 11 4 2 3 4 4 3" xfId="144"/>
    <cellStyle name="常规 11 4 2 3 4 5" xfId="12581"/>
    <cellStyle name="常规 11 4 2 3 4 6" xfId="12583"/>
    <cellStyle name="常规 11 4 2 3 4 7" xfId="12586"/>
    <cellStyle name="常规 11 4 2 3 5" xfId="19837"/>
    <cellStyle name="常规 11 4 2 3 5 2" xfId="19838"/>
    <cellStyle name="常规 11 4 2 3 5 2 2" xfId="19840"/>
    <cellStyle name="常规 11 4 2 3 5 2 2 2" xfId="19842"/>
    <cellStyle name="常规 11 4 2 3 5 2 2 3" xfId="19844"/>
    <cellStyle name="常规 11 4 2 3 5 2 3" xfId="19846"/>
    <cellStyle name="常规 11 4 2 3 5 2 3 2" xfId="19848"/>
    <cellStyle name="常规 11 4 2 3 5 2 4" xfId="19849"/>
    <cellStyle name="常规 11 4 2 3 5 2 5" xfId="19850"/>
    <cellStyle name="常规 11 4 2 3 5 3" xfId="19851"/>
    <cellStyle name="常规 11 4 2 3 5 3 2" xfId="19853"/>
    <cellStyle name="常规 11 4 2 3 5 3 2 2" xfId="19855"/>
    <cellStyle name="常规 11 4 2 3 5 3 3" xfId="19857"/>
    <cellStyle name="常规 11 4 2 3 5 3 4" xfId="19858"/>
    <cellStyle name="常规 11 4 2 3 5 3 5" xfId="19859"/>
    <cellStyle name="常规 11 4 2 3 5 4" xfId="19860"/>
    <cellStyle name="常规 11 4 2 3 5 4 2" xfId="3696"/>
    <cellStyle name="常规 11 4 2 3 5 4 3" xfId="3698"/>
    <cellStyle name="常规 11 4 2 3 5 5" xfId="12596"/>
    <cellStyle name="常规 11 4 2 3 5 6" xfId="12598"/>
    <cellStyle name="常规 11 4 2 3 5 7" xfId="12600"/>
    <cellStyle name="常规 11 4 2 3 6" xfId="19861"/>
    <cellStyle name="常规 11 4 2 3 6 2" xfId="19862"/>
    <cellStyle name="常规 11 4 2 3 6 2 2" xfId="19864"/>
    <cellStyle name="常规 11 4 2 3 6 2 2 2" xfId="19866"/>
    <cellStyle name="常规 11 4 2 3 6 2 3" xfId="3837"/>
    <cellStyle name="常规 11 4 2 3 6 2 4" xfId="3863"/>
    <cellStyle name="常规 11 4 2 3 6 2 5" xfId="3885"/>
    <cellStyle name="常规 11 4 2 3 6 3" xfId="1424"/>
    <cellStyle name="常规 11 4 2 3 6 3 2" xfId="19868"/>
    <cellStyle name="常规 11 4 2 3 6 3 2 2" xfId="19870"/>
    <cellStyle name="常规 11 4 2 3 6 3 3" xfId="3938"/>
    <cellStyle name="常规 11 4 2 3 6 3 4" xfId="3984"/>
    <cellStyle name="常规 11 4 2 3 6 3 5" xfId="4024"/>
    <cellStyle name="常规 11 4 2 3 6 4" xfId="19871"/>
    <cellStyle name="常规 11 4 2 3 6 4 2" xfId="3733"/>
    <cellStyle name="常规 11 4 2 3 6 5" xfId="19872"/>
    <cellStyle name="常规 11 4 2 3 6 6" xfId="19873"/>
    <cellStyle name="常规 11 4 2 3 6 7" xfId="19874"/>
    <cellStyle name="常规 11 4 2 3 7" xfId="19875"/>
    <cellStyle name="常规 11 4 2 3 7 2" xfId="19876"/>
    <cellStyle name="常规 11 4 2 3 7 2 2" xfId="19878"/>
    <cellStyle name="常规 11 4 2 3 7 2 2 2" xfId="19880"/>
    <cellStyle name="常规 11 4 2 3 7 2 3" xfId="5694"/>
    <cellStyle name="常规 11 4 2 3 7 2 4" xfId="5786"/>
    <cellStyle name="常规 11 4 2 3 7 2 5" xfId="5816"/>
    <cellStyle name="常规 11 4 2 3 7 3" xfId="19881"/>
    <cellStyle name="常规 11 4 2 3 7 3 2" xfId="19883"/>
    <cellStyle name="常规 11 4 2 3 7 3 2 2" xfId="19885"/>
    <cellStyle name="常规 11 4 2 3 7 3 3" xfId="4864"/>
    <cellStyle name="常规 11 4 2 3 7 3 4" xfId="5876"/>
    <cellStyle name="常规 11 4 2 3 7 3 5" xfId="5897"/>
    <cellStyle name="常规 11 4 2 3 7 4" xfId="19886"/>
    <cellStyle name="常规 11 4 2 3 7 4 2" xfId="3767"/>
    <cellStyle name="常规 11 4 2 3 7 5" xfId="19887"/>
    <cellStyle name="常规 11 4 2 3 7 6" xfId="19888"/>
    <cellStyle name="常规 11 4 2 3 7 7" xfId="19889"/>
    <cellStyle name="常规 11 4 2 3 8" xfId="19890"/>
    <cellStyle name="常规 11 4 2 3 8 2" xfId="19891"/>
    <cellStyle name="常规 11 4 2 3 8 2 2" xfId="19892"/>
    <cellStyle name="常规 11 4 2 3 8 2 3" xfId="6419"/>
    <cellStyle name="常规 11 4 2 3 8 3" xfId="19893"/>
    <cellStyle name="常规 11 4 2 3 8 3 2" xfId="19894"/>
    <cellStyle name="常规 11 4 2 3 8 4" xfId="19895"/>
    <cellStyle name="常规 11 4 2 3 8 5" xfId="19896"/>
    <cellStyle name="常规 11 4 2 3 9" xfId="10352"/>
    <cellStyle name="常规 11 4 2 3 9 2" xfId="10354"/>
    <cellStyle name="常规 11 4 2 3 9 2 2" xfId="10356"/>
    <cellStyle name="常规 11 4 2 3 9 2 3" xfId="6707"/>
    <cellStyle name="常规 11 4 2 3 9 3" xfId="10358"/>
    <cellStyle name="常规 11 4 2 3 9 3 2" xfId="19897"/>
    <cellStyle name="常规 11 4 2 3 9 4" xfId="10360"/>
    <cellStyle name="常规 11 4 2 3 9 5" xfId="10362"/>
    <cellStyle name="常规 11 4 2 4" xfId="19898"/>
    <cellStyle name="常规 11 4 2 4 10" xfId="2633"/>
    <cellStyle name="常规 11 4 2 4 11" xfId="19901"/>
    <cellStyle name="常规 11 4 2 4 2" xfId="19903"/>
    <cellStyle name="常规 11 4 2 4 2 2" xfId="17594"/>
    <cellStyle name="常规 11 4 2 4 2 2 2" xfId="2524"/>
    <cellStyle name="常规 11 4 2 4 2 2 2 2" xfId="2529"/>
    <cellStyle name="常规 11 4 2 4 2 2 2 2 2" xfId="2536"/>
    <cellStyle name="常规 11 4 2 4 2 2 2 3" xfId="2554"/>
    <cellStyle name="常规 11 4 2 4 2 2 2 4" xfId="2571"/>
    <cellStyle name="常规 11 4 2 4 2 2 2 5" xfId="2580"/>
    <cellStyle name="常规 11 4 2 4 2 2 3" xfId="2592"/>
    <cellStyle name="常规 11 4 2 4 2 2 3 2" xfId="2595"/>
    <cellStyle name="常规 11 4 2 4 2 2 3 2 2" xfId="2598"/>
    <cellStyle name="常规 11 4 2 4 2 2 3 3" xfId="2601"/>
    <cellStyle name="常规 11 4 2 4 2 2 3 4" xfId="2606"/>
    <cellStyle name="常规 11 4 2 4 2 2 3 5" xfId="2610"/>
    <cellStyle name="常规 11 4 2 4 2 2 4" xfId="2614"/>
    <cellStyle name="常规 11 4 2 4 2 2 4 2" xfId="2617"/>
    <cellStyle name="常规 11 4 2 4 2 2 5" xfId="2637"/>
    <cellStyle name="常规 11 4 2 4 2 2 6" xfId="19905"/>
    <cellStyle name="常规 11 4 2 4 2 2 7" xfId="14338"/>
    <cellStyle name="常规 11 4 2 4 2 3" xfId="17596"/>
    <cellStyle name="常规 11 4 2 4 2 3 2" xfId="2861"/>
    <cellStyle name="常规 11 4 2 4 2 3 2 2" xfId="2864"/>
    <cellStyle name="常规 11 4 2 4 2 3 2 2 2" xfId="13491"/>
    <cellStyle name="常规 11 4 2 4 2 3 2 3" xfId="2867"/>
    <cellStyle name="常规 11 4 2 4 2 3 2 4" xfId="2870"/>
    <cellStyle name="常规 11 4 2 4 2 3 3" xfId="2875"/>
    <cellStyle name="常规 11 4 2 4 2 3 3 2" xfId="19906"/>
    <cellStyle name="常规 11 4 2 4 2 3 4" xfId="2877"/>
    <cellStyle name="常规 11 4 2 4 2 3 5" xfId="2879"/>
    <cellStyle name="常规 11 4 2 4 2 3 6" xfId="19908"/>
    <cellStyle name="常规 11 4 2 4 2 4" xfId="17598"/>
    <cellStyle name="常规 11 4 2 4 2 4 2" xfId="3053"/>
    <cellStyle name="常规 11 4 2 4 2 4 2 2" xfId="3057"/>
    <cellStyle name="常规 11 4 2 4 2 4 3" xfId="3060"/>
    <cellStyle name="常规 11 4 2 4 2 4 4" xfId="3063"/>
    <cellStyle name="常规 11 4 2 4 2 4 5" xfId="3067"/>
    <cellStyle name="常规 11 4 2 4 2 5" xfId="12610"/>
    <cellStyle name="常规 11 4 2 4 2 5 2" xfId="3095"/>
    <cellStyle name="常规 11 4 2 4 2 6" xfId="12613"/>
    <cellStyle name="常规 11 4 2 4 2 7" xfId="12616"/>
    <cellStyle name="常规 11 4 2 4 2 8" xfId="12619"/>
    <cellStyle name="常规 11 4 2 4 3" xfId="19909"/>
    <cellStyle name="常规 11 4 2 4 3 2" xfId="19910"/>
    <cellStyle name="常规 11 4 2 4 3 2 2" xfId="3533"/>
    <cellStyle name="常规 11 4 2 4 3 2 2 2" xfId="3535"/>
    <cellStyle name="常规 11 4 2 4 3 2 2 3" xfId="3538"/>
    <cellStyle name="常规 11 4 2 4 3 2 3" xfId="3546"/>
    <cellStyle name="常规 11 4 2 4 3 2 3 2" xfId="19911"/>
    <cellStyle name="常规 11 4 2 4 3 2 4" xfId="3549"/>
    <cellStyle name="常规 11 4 2 4 3 2 5" xfId="3552"/>
    <cellStyle name="常规 11 4 2 4 3 3" xfId="19912"/>
    <cellStyle name="常规 11 4 2 4 3 3 2" xfId="3608"/>
    <cellStyle name="常规 11 4 2 4 3 3 2 2" xfId="19913"/>
    <cellStyle name="常规 11 4 2 4 3 3 3" xfId="3611"/>
    <cellStyle name="常规 11 4 2 4 3 3 4" xfId="19914"/>
    <cellStyle name="常规 11 4 2 4 3 3 5" xfId="19915"/>
    <cellStyle name="常规 11 4 2 4 3 4" xfId="19916"/>
    <cellStyle name="常规 11 4 2 4 3 4 2" xfId="3673"/>
    <cellStyle name="常规 11 4 2 4 3 4 3" xfId="3676"/>
    <cellStyle name="常规 11 4 2 4 3 5" xfId="12623"/>
    <cellStyle name="常规 11 4 2 4 3 6" xfId="12625"/>
    <cellStyle name="常规 11 4 2 4 3 7" xfId="12628"/>
    <cellStyle name="常规 11 4 2 4 4" xfId="19917"/>
    <cellStyle name="常规 11 4 2 4 4 2" xfId="19918"/>
    <cellStyle name="常规 11 4 2 4 4 2 2" xfId="3853"/>
    <cellStyle name="常规 11 4 2 4 4 2 2 2" xfId="3258"/>
    <cellStyle name="常规 11 4 2 4 4 2 3" xfId="3857"/>
    <cellStyle name="常规 11 4 2 4 4 2 4" xfId="3860"/>
    <cellStyle name="常规 11 4 2 4 4 2 5" xfId="17185"/>
    <cellStyle name="常规 11 4 2 4 4 3" xfId="19920"/>
    <cellStyle name="常规 11 4 2 4 4 3 2" xfId="3880"/>
    <cellStyle name="常规 11 4 2 4 4 3 2 2" xfId="3819"/>
    <cellStyle name="常规 11 4 2 4 4 3 3" xfId="3883"/>
    <cellStyle name="常规 11 4 2 4 4 3 4" xfId="19921"/>
    <cellStyle name="常规 11 4 2 4 4 3 5" xfId="19922"/>
    <cellStyle name="常规 11 4 2 4 4 4" xfId="19923"/>
    <cellStyle name="常规 11 4 2 4 4 4 2" xfId="3900"/>
    <cellStyle name="常规 11 4 2 4 4 5" xfId="12635"/>
    <cellStyle name="常规 11 4 2 4 4 6" xfId="12637"/>
    <cellStyle name="常规 11 4 2 4 4 7" xfId="794"/>
    <cellStyle name="常规 11 4 2 4 5" xfId="19924"/>
    <cellStyle name="常规 11 4 2 4 5 2" xfId="19925"/>
    <cellStyle name="常规 11 4 2 4 5 2 2" xfId="1971"/>
    <cellStyle name="常规 11 4 2 4 5 2 2 2" xfId="5191"/>
    <cellStyle name="常规 11 4 2 4 5 2 3" xfId="1977"/>
    <cellStyle name="常规 11 4 2 4 5 2 4" xfId="19926"/>
    <cellStyle name="常规 11 4 2 4 5 3" xfId="19927"/>
    <cellStyle name="常规 11 4 2 4 5 3 2" xfId="2008"/>
    <cellStyle name="常规 11 4 2 4 5 4" xfId="19928"/>
    <cellStyle name="常规 11 4 2 4 5 5" xfId="19929"/>
    <cellStyle name="常规 11 4 2 4 5 6" xfId="19930"/>
    <cellStyle name="常规 11 4 2 4 6" xfId="19931"/>
    <cellStyle name="常规 11 4 2 4 6 2" xfId="19932"/>
    <cellStyle name="常规 11 4 2 4 6 2 2" xfId="4163"/>
    <cellStyle name="常规 11 4 2 4 6 3" xfId="19933"/>
    <cellStyle name="常规 11 4 2 4 6 4" xfId="19934"/>
    <cellStyle name="常规 11 4 2 4 6 5" xfId="19935"/>
    <cellStyle name="常规 11 4 2 4 7" xfId="19936"/>
    <cellStyle name="常规 11 4 2 4 7 2" xfId="19937"/>
    <cellStyle name="常规 11 4 2 4 7 3" xfId="19938"/>
    <cellStyle name="常规 11 4 2 4 7 4" xfId="19939"/>
    <cellStyle name="常规 11 4 2 4 7 5" xfId="19940"/>
    <cellStyle name="常规 11 4 2 4 8" xfId="19941"/>
    <cellStyle name="常规 11 4 2 4 9" xfId="10374"/>
    <cellStyle name="常规 11 4 2 5" xfId="19942"/>
    <cellStyle name="常规 11 4 2 5 2" xfId="19943"/>
    <cellStyle name="常规 11 4 2 5 2 2" xfId="17861"/>
    <cellStyle name="常规 11 4 2 5 2 2 2" xfId="1631"/>
    <cellStyle name="常规 11 4 2 5 2 2 2 2" xfId="1639"/>
    <cellStyle name="常规 11 4 2 5 2 2 2 3" xfId="1650"/>
    <cellStyle name="常规 11 4 2 5 2 2 3" xfId="1665"/>
    <cellStyle name="常规 11 4 2 5 2 2 3 2" xfId="1677"/>
    <cellStyle name="常规 11 4 2 5 2 2 4" xfId="4259"/>
    <cellStyle name="常规 11 4 2 5 2 2 5" xfId="4266"/>
    <cellStyle name="常规 11 4 2 5 2 3" xfId="17864"/>
    <cellStyle name="常规 11 4 2 5 2 3 2" xfId="4303"/>
    <cellStyle name="常规 11 4 2 5 2 3 2 2" xfId="4307"/>
    <cellStyle name="常规 11 4 2 5 2 3 3" xfId="4320"/>
    <cellStyle name="常规 11 4 2 5 2 3 4" xfId="4326"/>
    <cellStyle name="常规 11 4 2 5 2 3 5" xfId="4334"/>
    <cellStyle name="常规 11 4 2 5 2 4" xfId="19947"/>
    <cellStyle name="常规 11 4 2 5 2 4 2" xfId="3962"/>
    <cellStyle name="常规 11 4 2 5 2 4 3" xfId="3967"/>
    <cellStyle name="常规 11 4 2 5 2 5" xfId="12646"/>
    <cellStyle name="常规 11 4 2 5 2 6" xfId="12650"/>
    <cellStyle name="常规 11 4 2 5 2 7" xfId="12655"/>
    <cellStyle name="常规 11 4 2 5 3" xfId="19948"/>
    <cellStyle name="常规 11 4 2 5 3 2" xfId="19949"/>
    <cellStyle name="常规 11 4 2 5 3 2 2" xfId="5456"/>
    <cellStyle name="常规 11 4 2 5 3 2 2 2" xfId="5460"/>
    <cellStyle name="常规 11 4 2 5 3 2 3" xfId="5475"/>
    <cellStyle name="常规 11 4 2 5 3 2 4" xfId="3640"/>
    <cellStyle name="常规 11 4 2 5 3 2 5" xfId="5482"/>
    <cellStyle name="常规 11 4 2 5 3 3" xfId="19950"/>
    <cellStyle name="常规 11 4 2 5 3 3 2" xfId="5536"/>
    <cellStyle name="常规 11 4 2 5 3 3 2 2" xfId="19951"/>
    <cellStyle name="常规 11 4 2 5 3 3 3" xfId="5540"/>
    <cellStyle name="常规 11 4 2 5 3 3 4" xfId="19953"/>
    <cellStyle name="常规 11 4 2 5 3 3 5" xfId="19955"/>
    <cellStyle name="常规 11 4 2 5 3 4" xfId="19956"/>
    <cellStyle name="常规 11 4 2 5 3 4 2" xfId="4004"/>
    <cellStyle name="常规 11 4 2 5 3 5" xfId="12663"/>
    <cellStyle name="常规 11 4 2 5 3 6" xfId="12665"/>
    <cellStyle name="常规 11 4 2 5 3 7" xfId="12668"/>
    <cellStyle name="常规 11 4 2 5 4" xfId="19957"/>
    <cellStyle name="常规 11 4 2 5 4 2" xfId="19958"/>
    <cellStyle name="常规 11 4 2 5 4 2 2" xfId="5775"/>
    <cellStyle name="常规 11 4 2 5 4 2 2 2" xfId="7357"/>
    <cellStyle name="常规 11 4 2 5 4 2 3" xfId="5780"/>
    <cellStyle name="常规 11 4 2 5 4 2 4" xfId="5784"/>
    <cellStyle name="常规 11 4 2 5 4 3" xfId="19960"/>
    <cellStyle name="常规 11 4 2 5 4 3 2" xfId="5812"/>
    <cellStyle name="常规 11 4 2 5 4 4" xfId="19961"/>
    <cellStyle name="常规 11 4 2 5 4 5" xfId="12674"/>
    <cellStyle name="常规 11 4 2 5 4 6" xfId="16637"/>
    <cellStyle name="常规 11 4 2 5 5" xfId="19963"/>
    <cellStyle name="常规 11 4 2 5 5 2" xfId="19964"/>
    <cellStyle name="常规 11 4 2 5 5 2 2" xfId="5871"/>
    <cellStyle name="常规 11 4 2 5 5 3" xfId="19965"/>
    <cellStyle name="常规 11 4 2 5 5 4" xfId="19966"/>
    <cellStyle name="常规 11 4 2 5 5 5" xfId="19967"/>
    <cellStyle name="常规 11 4 2 5 6" xfId="19968"/>
    <cellStyle name="常规 11 4 2 5 6 2" xfId="14796"/>
    <cellStyle name="常规 11 4 2 5 7" xfId="19969"/>
    <cellStyle name="常规 11 4 2 5 8" xfId="19970"/>
    <cellStyle name="常规 11 4 2 5 9" xfId="10385"/>
    <cellStyle name="常规 11 4 2 6" xfId="19971"/>
    <cellStyle name="常规 11 4 2 6 2" xfId="19972"/>
    <cellStyle name="常规 11 4 2 6 2 2" xfId="19973"/>
    <cellStyle name="常规 11 4 2 6 2 2 2" xfId="6232"/>
    <cellStyle name="常规 11 4 2 6 2 2 2 2" xfId="6234"/>
    <cellStyle name="常规 11 4 2 6 2 2 2 3" xfId="6237"/>
    <cellStyle name="常规 11 4 2 6 2 2 3" xfId="6242"/>
    <cellStyle name="常规 11 4 2 6 2 2 3 2" xfId="19975"/>
    <cellStyle name="常规 11 4 2 6 2 2 4" xfId="6245"/>
    <cellStyle name="常规 11 4 2 6 2 2 5" xfId="6248"/>
    <cellStyle name="常规 11 4 2 6 2 3" xfId="19976"/>
    <cellStyle name="常规 11 4 2 6 2 3 2" xfId="6259"/>
    <cellStyle name="常规 11 4 2 6 2 3 2 2" xfId="19977"/>
    <cellStyle name="常规 11 4 2 6 2 3 3" xfId="6262"/>
    <cellStyle name="常规 11 4 2 6 2 3 4" xfId="19978"/>
    <cellStyle name="常规 11 4 2 6 2 3 5" xfId="19979"/>
    <cellStyle name="常规 11 4 2 6 2 4" xfId="19981"/>
    <cellStyle name="常规 11 4 2 6 2 4 2" xfId="4105"/>
    <cellStyle name="常规 11 4 2 6 2 4 3" xfId="916"/>
    <cellStyle name="常规 11 4 2 6 2 5" xfId="12682"/>
    <cellStyle name="常规 11 4 2 6 2 6" xfId="12684"/>
    <cellStyle name="常规 11 4 2 6 2 7" xfId="12687"/>
    <cellStyle name="常规 11 4 2 6 3" xfId="19982"/>
    <cellStyle name="常规 11 4 2 6 3 2" xfId="19983"/>
    <cellStyle name="常规 11 4 2 6 3 2 2" xfId="6346"/>
    <cellStyle name="常规 11 4 2 6 3 2 2 2" xfId="19984"/>
    <cellStyle name="常规 11 4 2 6 3 2 3" xfId="6350"/>
    <cellStyle name="常规 11 4 2 6 3 2 4" xfId="3691"/>
    <cellStyle name="常规 11 4 2 6 3 2 5" xfId="14596"/>
    <cellStyle name="常规 11 4 2 6 3 3" xfId="19985"/>
    <cellStyle name="常规 11 4 2 6 3 3 2" xfId="6365"/>
    <cellStyle name="常规 11 4 2 6 3 3 2 2" xfId="19987"/>
    <cellStyle name="常规 11 4 2 6 3 3 3" xfId="2673"/>
    <cellStyle name="常规 11 4 2 6 3 3 4" xfId="19989"/>
    <cellStyle name="常规 11 4 2 6 3 3 5" xfId="19991"/>
    <cellStyle name="常规 11 4 2 6 3 4" xfId="19992"/>
    <cellStyle name="常规 11 4 2 6 3 4 2" xfId="4181"/>
    <cellStyle name="常规 11 4 2 6 3 5" xfId="12693"/>
    <cellStyle name="常规 11 4 2 6 3 6" xfId="12695"/>
    <cellStyle name="常规 11 4 2 6 3 7" xfId="16649"/>
    <cellStyle name="常规 11 4 2 6 4" xfId="19993"/>
    <cellStyle name="常规 11 4 2 6 4 2" xfId="19995"/>
    <cellStyle name="常规 11 4 2 6 4 2 2" xfId="6437"/>
    <cellStyle name="常规 11 4 2 6 4 3" xfId="19997"/>
    <cellStyle name="常规 11 4 2 6 4 4" xfId="20000"/>
    <cellStyle name="常规 11 4 2 6 4 5" xfId="19731"/>
    <cellStyle name="常规 11 4 2 6 5" xfId="20001"/>
    <cellStyle name="常规 11 4 2 6 5 2" xfId="20003"/>
    <cellStyle name="常规 11 4 2 6 5 2 2" xfId="6513"/>
    <cellStyle name="常规 11 4 2 6 5 3" xfId="20004"/>
    <cellStyle name="常规 11 4 2 6 5 4" xfId="20006"/>
    <cellStyle name="常规 11 4 2 6 5 5" xfId="20008"/>
    <cellStyle name="常规 11 4 2 6 6" xfId="20010"/>
    <cellStyle name="常规 11 4 2 6 6 2" xfId="14990"/>
    <cellStyle name="常规 11 4 2 6 7" xfId="20012"/>
    <cellStyle name="常规 11 4 2 6 8" xfId="20013"/>
    <cellStyle name="常规 11 4 2 6 9" xfId="20014"/>
    <cellStyle name="常规 11 4 2 7" xfId="20016"/>
    <cellStyle name="常规 11 4 2 7 2" xfId="20018"/>
    <cellStyle name="常规 11 4 2 7 2 2" xfId="20019"/>
    <cellStyle name="常规 11 4 2 7 2 2 2" xfId="5257"/>
    <cellStyle name="常规 11 4 2 7 2 2 3" xfId="6660"/>
    <cellStyle name="常规 11 4 2 7 2 3" xfId="20020"/>
    <cellStyle name="常规 11 4 2 7 2 3 2" xfId="5265"/>
    <cellStyle name="常规 11 4 2 7 2 4" xfId="20021"/>
    <cellStyle name="常规 11 4 2 7 2 5" xfId="12707"/>
    <cellStyle name="常规 11 4 2 7 3" xfId="20023"/>
    <cellStyle name="常规 11 4 2 7 3 2" xfId="20024"/>
    <cellStyle name="常规 11 4 2 7 3 2 2" xfId="5276"/>
    <cellStyle name="常规 11 4 2 7 3 3" xfId="20025"/>
    <cellStyle name="常规 11 4 2 7 3 4" xfId="20026"/>
    <cellStyle name="常规 11 4 2 7 3 5" xfId="12712"/>
    <cellStyle name="常规 11 4 2 7 4" xfId="17601"/>
    <cellStyle name="常规 11 4 2 7 4 2" xfId="17603"/>
    <cellStyle name="常规 11 4 2 7 4 3" xfId="20027"/>
    <cellStyle name="常规 11 4 2 7 5" xfId="17605"/>
    <cellStyle name="常规 11 4 2 7 6" xfId="17609"/>
    <cellStyle name="常规 11 4 2 7 7" xfId="17611"/>
    <cellStyle name="常规 11 4 2 8" xfId="20029"/>
    <cellStyle name="常规 11 4 2 8 2" xfId="20032"/>
    <cellStyle name="常规 11 4 2 8 2 2" xfId="20033"/>
    <cellStyle name="常规 11 4 2 8 2 2 2" xfId="6804"/>
    <cellStyle name="常规 11 4 2 8 2 2 3" xfId="272"/>
    <cellStyle name="常规 11 4 2 8 2 3" xfId="20034"/>
    <cellStyle name="常规 11 4 2 8 2 3 2" xfId="6819"/>
    <cellStyle name="常规 11 4 2 8 2 4" xfId="20035"/>
    <cellStyle name="常规 11 4 2 8 2 5" xfId="12723"/>
    <cellStyle name="常规 11 4 2 8 3" xfId="20036"/>
    <cellStyle name="常规 11 4 2 8 3 2" xfId="20037"/>
    <cellStyle name="常规 11 4 2 8 3 2 2" xfId="20038"/>
    <cellStyle name="常规 11 4 2 8 3 3" xfId="20039"/>
    <cellStyle name="常规 11 4 2 8 3 4" xfId="20040"/>
    <cellStyle name="常规 11 4 2 8 3 5" xfId="12730"/>
    <cellStyle name="常规 11 4 2 8 4" xfId="17614"/>
    <cellStyle name="常规 11 4 2 8 4 2" xfId="17616"/>
    <cellStyle name="常规 11 4 2 8 4 3" xfId="20041"/>
    <cellStyle name="常规 11 4 2 8 5" xfId="17618"/>
    <cellStyle name="常规 11 4 2 8 6" xfId="17621"/>
    <cellStyle name="常规 11 4 2 8 7" xfId="20042"/>
    <cellStyle name="常规 11 4 2 9" xfId="20044"/>
    <cellStyle name="常规 11 4 2 9 2" xfId="20046"/>
    <cellStyle name="常规 11 4 2 9 2 2" xfId="16533"/>
    <cellStyle name="常规 11 4 2 9 2 2 2" xfId="20047"/>
    <cellStyle name="常规 11 4 2 9 2 2 3" xfId="20048"/>
    <cellStyle name="常规 11 4 2 9 2 3" xfId="6945"/>
    <cellStyle name="常规 11 4 2 9 2 3 2" xfId="20049"/>
    <cellStyle name="常规 11 4 2 9 2 4" xfId="4124"/>
    <cellStyle name="常规 11 4 2 9 2 5" xfId="12740"/>
    <cellStyle name="常规 11 4 2 9 3" xfId="20050"/>
    <cellStyle name="常规 11 4 2 9 3 2" xfId="16538"/>
    <cellStyle name="常规 11 4 2 9 3 2 2" xfId="20051"/>
    <cellStyle name="常规 11 4 2 9 3 3" xfId="6953"/>
    <cellStyle name="常规 11 4 2 9 3 4" xfId="20052"/>
    <cellStyle name="常规 11 4 2 9 3 5" xfId="12744"/>
    <cellStyle name="常规 11 4 2 9 4" xfId="17624"/>
    <cellStyle name="常规 11 4 2 9 4 2" xfId="20053"/>
    <cellStyle name="常规 11 4 2 9 4 3" xfId="20054"/>
    <cellStyle name="常规 11 4 2 9 5" xfId="17626"/>
    <cellStyle name="常规 11 4 2 9 6" xfId="17628"/>
    <cellStyle name="常规 11 4 2 9 7" xfId="20055"/>
    <cellStyle name="常规 11 4 20" xfId="19226"/>
    <cellStyle name="常规 11 4 20 2" xfId="19228"/>
    <cellStyle name="常规 11 4 21" xfId="19236"/>
    <cellStyle name="常规 11 4 21 2" xfId="19238"/>
    <cellStyle name="常规 11 4 22" xfId="19243"/>
    <cellStyle name="常规 11 4 23" xfId="19247"/>
    <cellStyle name="常规 11 4 24" xfId="19252"/>
    <cellStyle name="常规 11 4 25" xfId="20056"/>
    <cellStyle name="常规 11 4 26" xfId="3995"/>
    <cellStyle name="常规 11 4 27" xfId="5562"/>
    <cellStyle name="常规 11 4 3" xfId="20058"/>
    <cellStyle name="常规 11 4 3 10" xfId="20059"/>
    <cellStyle name="常规 11 4 3 10 2" xfId="15550"/>
    <cellStyle name="常规 11 4 3 10 2 2" xfId="15552"/>
    <cellStyle name="常规 11 4 3 10 2 2 2" xfId="2133"/>
    <cellStyle name="常规 11 4 3 10 2 3" xfId="20060"/>
    <cellStyle name="常规 11 4 3 10 2 4" xfId="20061"/>
    <cellStyle name="常规 11 4 3 10 2 5" xfId="15217"/>
    <cellStyle name="常规 11 4 3 10 3" xfId="15554"/>
    <cellStyle name="常规 11 4 3 10 3 2" xfId="20062"/>
    <cellStyle name="常规 11 4 3 10 3 2 2" xfId="4911"/>
    <cellStyle name="常规 11 4 3 10 3 3" xfId="20063"/>
    <cellStyle name="常规 11 4 3 10 3 4" xfId="20064"/>
    <cellStyle name="常规 11 4 3 10 3 5" xfId="20065"/>
    <cellStyle name="常规 11 4 3 10 4" xfId="15556"/>
    <cellStyle name="常规 11 4 3 10 4 2" xfId="20066"/>
    <cellStyle name="常规 11 4 3 10 5" xfId="15559"/>
    <cellStyle name="常规 11 4 3 10 6" xfId="20067"/>
    <cellStyle name="常规 11 4 3 10 7" xfId="20068"/>
    <cellStyle name="常规 11 4 3 11" xfId="20069"/>
    <cellStyle name="常规 11 4 3 11 2" xfId="15566"/>
    <cellStyle name="常规 11 4 3 11 2 2" xfId="9415"/>
    <cellStyle name="常规 11 4 3 11 2 3" xfId="9417"/>
    <cellStyle name="常规 11 4 3 11 3" xfId="7709"/>
    <cellStyle name="常规 11 4 3 11 3 2" xfId="20070"/>
    <cellStyle name="常规 11 4 3 11 4" xfId="7712"/>
    <cellStyle name="常规 11 4 3 11 5" xfId="20071"/>
    <cellStyle name="常规 11 4 3 12" xfId="20072"/>
    <cellStyle name="常规 11 4 3 12 2" xfId="20073"/>
    <cellStyle name="常规 11 4 3 12 2 2" xfId="20074"/>
    <cellStyle name="常规 11 4 3 12 2 3" xfId="20075"/>
    <cellStyle name="常规 11 4 3 12 3" xfId="7717"/>
    <cellStyle name="常规 11 4 3 12 3 2" xfId="20076"/>
    <cellStyle name="常规 11 4 3 12 4" xfId="18294"/>
    <cellStyle name="常规 11 4 3 12 5" xfId="20077"/>
    <cellStyle name="常规 11 4 3 13" xfId="17995"/>
    <cellStyle name="常规 11 4 3 13 2" xfId="15159"/>
    <cellStyle name="常规 11 4 3 13 2 2" xfId="20078"/>
    <cellStyle name="常规 11 4 3 13 2 3" xfId="20079"/>
    <cellStyle name="常规 11 4 3 13 3" xfId="20080"/>
    <cellStyle name="常规 11 4 3 13 3 2" xfId="20081"/>
    <cellStyle name="常规 11 4 3 13 4" xfId="20082"/>
    <cellStyle name="常规 11 4 3 13 5" xfId="20083"/>
    <cellStyle name="常规 11 4 3 14" xfId="17997"/>
    <cellStyle name="常规 11 4 3 14 2" xfId="20084"/>
    <cellStyle name="常规 11 4 3 14 2 2" xfId="20086"/>
    <cellStyle name="常规 11 4 3 14 3" xfId="20087"/>
    <cellStyle name="常规 11 4 3 14 3 2" xfId="20089"/>
    <cellStyle name="常规 11 4 3 14 4" xfId="20090"/>
    <cellStyle name="常规 11 4 3 14 5" xfId="20091"/>
    <cellStyle name="常规 11 4 3 15" xfId="18000"/>
    <cellStyle name="常规 11 4 3 15 2" xfId="20092"/>
    <cellStyle name="常规 11 4 3 15 2 2" xfId="19172"/>
    <cellStyle name="常规 11 4 3 15 3" xfId="20093"/>
    <cellStyle name="常规 11 4 3 15 3 2" xfId="20095"/>
    <cellStyle name="常规 11 4 3 15 4" xfId="20096"/>
    <cellStyle name="常规 11 4 3 16" xfId="12530"/>
    <cellStyle name="常规 11 4 3 16 2" xfId="12533"/>
    <cellStyle name="常规 11 4 3 16 3" xfId="12536"/>
    <cellStyle name="常规 11 4 3 16 4" xfId="12543"/>
    <cellStyle name="常规 11 4 3 17" xfId="12555"/>
    <cellStyle name="常规 11 4 3 17 2" xfId="12557"/>
    <cellStyle name="常规 11 4 3 17 3" xfId="12562"/>
    <cellStyle name="常规 11 4 3 18" xfId="12577"/>
    <cellStyle name="常规 11 4 3 18 2" xfId="12580"/>
    <cellStyle name="常规 11 4 3 19" xfId="12593"/>
    <cellStyle name="常规 11 4 3 19 2" xfId="12595"/>
    <cellStyle name="常规 11 4 3 2" xfId="20097"/>
    <cellStyle name="常规 11 4 3 2 10" xfId="20098"/>
    <cellStyle name="常规 11 4 3 2 10 2" xfId="20099"/>
    <cellStyle name="常规 11 4 3 2 10 2 2" xfId="20100"/>
    <cellStyle name="常规 11 4 3 2 10 3" xfId="20101"/>
    <cellStyle name="常规 11 4 3 2 10 3 2" xfId="20102"/>
    <cellStyle name="常规 11 4 3 2 10 4" xfId="20103"/>
    <cellStyle name="常规 11 4 3 2 10 5" xfId="20104"/>
    <cellStyle name="常规 11 4 3 2 11" xfId="20105"/>
    <cellStyle name="常规 11 4 3 2 11 2" xfId="20106"/>
    <cellStyle name="常规 11 4 3 2 11 2 2" xfId="20107"/>
    <cellStyle name="常规 11 4 3 2 11 3" xfId="20108"/>
    <cellStyle name="常规 11 4 3 2 11 3 2" xfId="20109"/>
    <cellStyle name="常规 11 4 3 2 11 4" xfId="20110"/>
    <cellStyle name="常规 11 4 3 2 12" xfId="5459"/>
    <cellStyle name="常规 11 4 3 2 12 2" xfId="20111"/>
    <cellStyle name="常规 11 4 3 2 12 3" xfId="20112"/>
    <cellStyle name="常规 11 4 3 2 12 4" xfId="20113"/>
    <cellStyle name="常规 11 4 3 2 13" xfId="5464"/>
    <cellStyle name="常规 11 4 3 2 13 2" xfId="20115"/>
    <cellStyle name="常规 11 4 3 2 13 3" xfId="17095"/>
    <cellStyle name="常规 11 4 3 2 13 4" xfId="17098"/>
    <cellStyle name="常规 11 4 3 2 14" xfId="5467"/>
    <cellStyle name="常规 11 4 3 2 14 2" xfId="20117"/>
    <cellStyle name="常规 11 4 3 2 15" xfId="5471"/>
    <cellStyle name="常规 11 4 3 2 16" xfId="20119"/>
    <cellStyle name="常规 11 4 3 2 17" xfId="20121"/>
    <cellStyle name="常规 11 4 3 2 18" xfId="20122"/>
    <cellStyle name="常规 11 4 3 2 19" xfId="20123"/>
    <cellStyle name="常规 11 4 3 2 2" xfId="20125"/>
    <cellStyle name="常规 11 4 3 2 2 10" xfId="8499"/>
    <cellStyle name="常规 11 4 3 2 2 2" xfId="20126"/>
    <cellStyle name="常规 11 4 3 2 2 2 2" xfId="20127"/>
    <cellStyle name="常规 11 4 3 2 2 2 2 2" xfId="20128"/>
    <cellStyle name="常规 11 4 3 2 2 2 2 2 2" xfId="6186"/>
    <cellStyle name="常规 11 4 3 2 2 2 2 2 2 2" xfId="4209"/>
    <cellStyle name="常规 11 4 3 2 2 2 2 2 3" xfId="6188"/>
    <cellStyle name="常规 11 4 3 2 2 2 2 2 4" xfId="6195"/>
    <cellStyle name="常规 11 4 3 2 2 2 2 2 5" xfId="4445"/>
    <cellStyle name="常规 11 4 3 2 2 2 2 3" xfId="20129"/>
    <cellStyle name="常规 11 4 3 2 2 2 2 3 2" xfId="17929"/>
    <cellStyle name="常规 11 4 3 2 2 2 2 3 3" xfId="17932"/>
    <cellStyle name="常规 11 4 3 2 2 2 2 4" xfId="20130"/>
    <cellStyle name="常规 11 4 3 2 2 2 2 5" xfId="20131"/>
    <cellStyle name="常规 11 4 3 2 2 2 2 6" xfId="20132"/>
    <cellStyle name="常规 11 4 3 2 2 2 3" xfId="20134"/>
    <cellStyle name="常规 11 4 3 2 2 2 3 2" xfId="20135"/>
    <cellStyle name="常规 11 4 3 2 2 2 3 2 2" xfId="20136"/>
    <cellStyle name="常规 11 4 3 2 2 2 3 3" xfId="20137"/>
    <cellStyle name="常规 11 4 3 2 2 2 3 4" xfId="15787"/>
    <cellStyle name="常规 11 4 3 2 2 2 3 5" xfId="15790"/>
    <cellStyle name="常规 11 4 3 2 2 2 4" xfId="20138"/>
    <cellStyle name="常规 11 4 3 2 2 2 4 2" xfId="20139"/>
    <cellStyle name="常规 11 4 3 2 2 2 4 3" xfId="20140"/>
    <cellStyle name="常规 11 4 3 2 2 2 5" xfId="20141"/>
    <cellStyle name="常规 11 4 3 2 2 2 6" xfId="20143"/>
    <cellStyle name="常规 11 4 3 2 2 2 7" xfId="20145"/>
    <cellStyle name="常规 11 4 3 2 2 3" xfId="20146"/>
    <cellStyle name="常规 11 4 3 2 2 3 2" xfId="20147"/>
    <cellStyle name="常规 11 4 3 2 2 3 2 2" xfId="20148"/>
    <cellStyle name="常规 11 4 3 2 2 3 2 2 2" xfId="20149"/>
    <cellStyle name="常规 11 4 3 2 2 3 2 3" xfId="20150"/>
    <cellStyle name="常规 11 4 3 2 2 3 2 4" xfId="20151"/>
    <cellStyle name="常规 11 4 3 2 2 3 2 5" xfId="20152"/>
    <cellStyle name="常规 11 4 3 2 2 3 3" xfId="20153"/>
    <cellStyle name="常规 11 4 3 2 2 3 3 2" xfId="20154"/>
    <cellStyle name="常规 11 4 3 2 2 3 3 2 2" xfId="20155"/>
    <cellStyle name="常规 11 4 3 2 2 3 3 3" xfId="20156"/>
    <cellStyle name="常规 11 4 3 2 2 3 3 4" xfId="15798"/>
    <cellStyle name="常规 11 4 3 2 2 3 3 5" xfId="20157"/>
    <cellStyle name="常规 11 4 3 2 2 3 4" xfId="20158"/>
    <cellStyle name="常规 11 4 3 2 2 3 4 2" xfId="20159"/>
    <cellStyle name="常规 11 4 3 2 2 3 5" xfId="20160"/>
    <cellStyle name="常规 11 4 3 2 2 3 6" xfId="20162"/>
    <cellStyle name="常规 11 4 3 2 2 3 7" xfId="17868"/>
    <cellStyle name="常规 11 4 3 2 2 4" xfId="20163"/>
    <cellStyle name="常规 11 4 3 2 2 4 2" xfId="1491"/>
    <cellStyle name="常规 11 4 3 2 2 4 2 2" xfId="4796"/>
    <cellStyle name="常规 11 4 3 2 2 4 2 2 2" xfId="4798"/>
    <cellStyle name="常规 11 4 3 2 2 4 2 3" xfId="4803"/>
    <cellStyle name="常规 11 4 3 2 2 4 2 4" xfId="2394"/>
    <cellStyle name="常规 11 4 3 2 2 4 3" xfId="1494"/>
    <cellStyle name="常规 11 4 3 2 2 4 3 2" xfId="4807"/>
    <cellStyle name="常规 11 4 3 2 2 4 4" xfId="4816"/>
    <cellStyle name="常规 11 4 3 2 2 4 5" xfId="4830"/>
    <cellStyle name="常规 11 4 3 2 2 4 6" xfId="4833"/>
    <cellStyle name="常规 11 4 3 2 2 5" xfId="20164"/>
    <cellStyle name="常规 11 4 3 2 2 5 2" xfId="1523"/>
    <cellStyle name="常规 11 4 3 2 2 5 2 2" xfId="4853"/>
    <cellStyle name="常规 11 4 3 2 2 5 3" xfId="1526"/>
    <cellStyle name="常规 11 4 3 2 2 5 4" xfId="4858"/>
    <cellStyle name="常规 11 4 3 2 2 5 5" xfId="4861"/>
    <cellStyle name="常规 11 4 3 2 2 6" xfId="16728"/>
    <cellStyle name="常规 11 4 3 2 2 6 2" xfId="1569"/>
    <cellStyle name="常规 11 4 3 2 2 6 3" xfId="1578"/>
    <cellStyle name="常规 11 4 3 2 2 6 4" xfId="4879"/>
    <cellStyle name="常规 11 4 3 2 2 6 5" xfId="4881"/>
    <cellStyle name="常规 11 4 3 2 2 7" xfId="16730"/>
    <cellStyle name="常规 11 4 3 2 2 8" xfId="16732"/>
    <cellStyle name="常规 11 4 3 2 2 9" xfId="16734"/>
    <cellStyle name="常规 11 4 3 2 20" xfId="5470"/>
    <cellStyle name="常规 11 4 3 2 3" xfId="20166"/>
    <cellStyle name="常规 11 4 3 2 3 2" xfId="20167"/>
    <cellStyle name="常规 11 4 3 2 3 2 2" xfId="20169"/>
    <cellStyle name="常规 11 4 3 2 3 2 2 2" xfId="19072"/>
    <cellStyle name="常规 11 4 3 2 3 2 2 2 2" xfId="20170"/>
    <cellStyle name="常规 11 4 3 2 3 2 2 3" xfId="19075"/>
    <cellStyle name="常规 11 4 3 2 3 2 2 4" xfId="19077"/>
    <cellStyle name="常规 11 4 3 2 3 2 2 5" xfId="20171"/>
    <cellStyle name="常规 11 4 3 2 3 2 3" xfId="20173"/>
    <cellStyle name="常规 11 4 3 2 3 2 3 2" xfId="19142"/>
    <cellStyle name="常规 11 4 3 2 3 2 3 3" xfId="19144"/>
    <cellStyle name="常规 11 4 3 2 3 2 4" xfId="20174"/>
    <cellStyle name="常规 11 4 3 2 3 2 5" xfId="20175"/>
    <cellStyle name="常规 11 4 3 2 3 2 6" xfId="20177"/>
    <cellStyle name="常规 11 4 3 2 3 3" xfId="20178"/>
    <cellStyle name="常规 11 4 3 2 3 3 2" xfId="20179"/>
    <cellStyle name="常规 11 4 3 2 3 3 2 2" xfId="20182"/>
    <cellStyle name="常规 11 4 3 2 3 3 3" xfId="20183"/>
    <cellStyle name="常规 11 4 3 2 3 3 4" xfId="20184"/>
    <cellStyle name="常规 11 4 3 2 3 3 5" xfId="20185"/>
    <cellStyle name="常规 11 4 3 2 3 4" xfId="20186"/>
    <cellStyle name="常规 11 4 3 2 3 4 2" xfId="1286"/>
    <cellStyle name="常规 11 4 3 2 3 4 3" xfId="1289"/>
    <cellStyle name="常规 11 4 3 2 3 5" xfId="20187"/>
    <cellStyle name="常规 11 4 3 2 3 6" xfId="16737"/>
    <cellStyle name="常规 11 4 3 2 3 7" xfId="16739"/>
    <cellStyle name="常规 11 4 3 2 4" xfId="20188"/>
    <cellStyle name="常规 11 4 3 2 4 2" xfId="20189"/>
    <cellStyle name="常规 11 4 3 2 4 2 2" xfId="20190"/>
    <cellStyle name="常规 11 4 3 2 4 2 2 2" xfId="6933"/>
    <cellStyle name="常规 11 4 3 2 4 2 2 3" xfId="6936"/>
    <cellStyle name="常规 11 4 3 2 4 2 3" xfId="20191"/>
    <cellStyle name="常规 11 4 3 2 4 2 3 2" xfId="6999"/>
    <cellStyle name="常规 11 4 3 2 4 2 4" xfId="20192"/>
    <cellStyle name="常规 11 4 3 2 4 2 5" xfId="20193"/>
    <cellStyle name="常规 11 4 3 2 4 3" xfId="20194"/>
    <cellStyle name="常规 11 4 3 2 4 3 2" xfId="20195"/>
    <cellStyle name="常规 11 4 3 2 4 3 2 2" xfId="20198"/>
    <cellStyle name="常规 11 4 3 2 4 3 3" xfId="20199"/>
    <cellStyle name="常规 11 4 3 2 4 3 4" xfId="20200"/>
    <cellStyle name="常规 11 4 3 2 4 3 5" xfId="20201"/>
    <cellStyle name="常规 11 4 3 2 4 4" xfId="20202"/>
    <cellStyle name="常规 11 4 3 2 4 4 2" xfId="5005"/>
    <cellStyle name="常规 11 4 3 2 4 4 3" xfId="5008"/>
    <cellStyle name="常规 11 4 3 2 4 5" xfId="20204"/>
    <cellStyle name="常规 11 4 3 2 4 6" xfId="16744"/>
    <cellStyle name="常规 11 4 3 2 4 7" xfId="16746"/>
    <cellStyle name="常规 11 4 3 2 5" xfId="20205"/>
    <cellStyle name="常规 11 4 3 2 5 2" xfId="20206"/>
    <cellStyle name="常规 11 4 3 2 5 2 2" xfId="20207"/>
    <cellStyle name="常规 11 4 3 2 5 2 2 2" xfId="15855"/>
    <cellStyle name="常规 11 4 3 2 5 2 2 3" xfId="15857"/>
    <cellStyle name="常规 11 4 3 2 5 2 3" xfId="20208"/>
    <cellStyle name="常规 11 4 3 2 5 2 3 2" xfId="20209"/>
    <cellStyle name="常规 11 4 3 2 5 2 4" xfId="20210"/>
    <cellStyle name="常规 11 4 3 2 5 2 5" xfId="20211"/>
    <cellStyle name="常规 11 4 3 2 5 3" xfId="10786"/>
    <cellStyle name="常规 11 4 3 2 5 3 2" xfId="10788"/>
    <cellStyle name="常规 11 4 3 2 5 3 2 2" xfId="20212"/>
    <cellStyle name="常规 11 4 3 2 5 3 3" xfId="20213"/>
    <cellStyle name="常规 11 4 3 2 5 3 4" xfId="20214"/>
    <cellStyle name="常规 11 4 3 2 5 3 5" xfId="20215"/>
    <cellStyle name="常规 11 4 3 2 5 4" xfId="10790"/>
    <cellStyle name="常规 11 4 3 2 5 4 2" xfId="3316"/>
    <cellStyle name="常规 11 4 3 2 5 4 3" xfId="3322"/>
    <cellStyle name="常规 11 4 3 2 5 5" xfId="10792"/>
    <cellStyle name="常规 11 4 3 2 5 6" xfId="10794"/>
    <cellStyle name="常规 11 4 3 2 5 7" xfId="20216"/>
    <cellStyle name="常规 11 4 3 2 6" xfId="20217"/>
    <cellStyle name="常规 11 4 3 2 6 2" xfId="20218"/>
    <cellStyle name="常规 11 4 3 2 6 2 2" xfId="20219"/>
    <cellStyle name="常规 11 4 3 2 6 2 2 2" xfId="20220"/>
    <cellStyle name="常规 11 4 3 2 6 2 3" xfId="20221"/>
    <cellStyle name="常规 11 4 3 2 6 2 4" xfId="20222"/>
    <cellStyle name="常规 11 4 3 2 6 2 5" xfId="20223"/>
    <cellStyle name="常规 11 4 3 2 6 3" xfId="10796"/>
    <cellStyle name="常规 11 4 3 2 6 3 2" xfId="10798"/>
    <cellStyle name="常规 11 4 3 2 6 3 2 2" xfId="20224"/>
    <cellStyle name="常规 11 4 3 2 6 3 3" xfId="20225"/>
    <cellStyle name="常规 11 4 3 2 6 3 4" xfId="20226"/>
    <cellStyle name="常规 11 4 3 2 6 3 5" xfId="20227"/>
    <cellStyle name="常规 11 4 3 2 6 4" xfId="10800"/>
    <cellStyle name="常规 11 4 3 2 6 4 2" xfId="5055"/>
    <cellStyle name="常规 11 4 3 2 6 5" xfId="10802"/>
    <cellStyle name="常规 11 4 3 2 6 6" xfId="15444"/>
    <cellStyle name="常规 11 4 3 2 6 7" xfId="20228"/>
    <cellStyle name="常规 11 4 3 2 7" xfId="20229"/>
    <cellStyle name="常规 11 4 3 2 7 2" xfId="20230"/>
    <cellStyle name="常规 11 4 3 2 7 2 2" xfId="20231"/>
    <cellStyle name="常规 11 4 3 2 7 2 2 2" xfId="20232"/>
    <cellStyle name="常规 11 4 3 2 7 2 3" xfId="20233"/>
    <cellStyle name="常规 11 4 3 2 7 2 4" xfId="20234"/>
    <cellStyle name="常规 11 4 3 2 7 2 5" xfId="20235"/>
    <cellStyle name="常规 11 4 3 2 7 3" xfId="10804"/>
    <cellStyle name="常规 11 4 3 2 7 3 2" xfId="20236"/>
    <cellStyle name="常规 11 4 3 2 7 3 2 2" xfId="20237"/>
    <cellStyle name="常规 11 4 3 2 7 3 3" xfId="20238"/>
    <cellStyle name="常规 11 4 3 2 7 3 4" xfId="20239"/>
    <cellStyle name="常规 11 4 3 2 7 3 5" xfId="20240"/>
    <cellStyle name="常规 11 4 3 2 7 4" xfId="10806"/>
    <cellStyle name="常规 11 4 3 2 7 4 2" xfId="5122"/>
    <cellStyle name="常规 11 4 3 2 7 5" xfId="10808"/>
    <cellStyle name="常规 11 4 3 2 7 6" xfId="20241"/>
    <cellStyle name="常规 11 4 3 2 7 7" xfId="20242"/>
    <cellStyle name="常规 11 4 3 2 8" xfId="20243"/>
    <cellStyle name="常规 11 4 3 2 8 2" xfId="20244"/>
    <cellStyle name="常规 11 4 3 2 8 2 2" xfId="20245"/>
    <cellStyle name="常规 11 4 3 2 8 2 3" xfId="20246"/>
    <cellStyle name="常规 11 4 3 2 8 3" xfId="10811"/>
    <cellStyle name="常规 11 4 3 2 8 3 2" xfId="20247"/>
    <cellStyle name="常规 11 4 3 2 8 4" xfId="10813"/>
    <cellStyle name="常规 11 4 3 2 8 5" xfId="10815"/>
    <cellStyle name="常规 11 4 3 2 9" xfId="20249"/>
    <cellStyle name="常规 11 4 3 2 9 2" xfId="20250"/>
    <cellStyle name="常规 11 4 3 2 9 2 2" xfId="20251"/>
    <cellStyle name="常规 11 4 3 2 9 2 3" xfId="20252"/>
    <cellStyle name="常规 11 4 3 2 9 3" xfId="10818"/>
    <cellStyle name="常规 11 4 3 2 9 3 2" xfId="20253"/>
    <cellStyle name="常规 11 4 3 2 9 4" xfId="20254"/>
    <cellStyle name="常规 11 4 3 2 9 5" xfId="20255"/>
    <cellStyle name="常规 11 4 3 20" xfId="17999"/>
    <cellStyle name="常规 11 4 3 21" xfId="12529"/>
    <cellStyle name="常规 11 4 3 22" xfId="12554"/>
    <cellStyle name="常规 11 4 3 23" xfId="12576"/>
    <cellStyle name="常规 11 4 3 24" xfId="12592"/>
    <cellStyle name="常规 11 4 3 25" xfId="12604"/>
    <cellStyle name="常规 11 4 3 3" xfId="20256"/>
    <cellStyle name="常规 11 4 3 3 10" xfId="20258"/>
    <cellStyle name="常规 11 4 3 3 11" xfId="1206"/>
    <cellStyle name="常规 11 4 3 3 2" xfId="20259"/>
    <cellStyle name="常规 11 4 3 3 2 2" xfId="20260"/>
    <cellStyle name="常规 11 4 3 3 2 2 2" xfId="20262"/>
    <cellStyle name="常规 11 4 3 3 2 2 2 2" xfId="20264"/>
    <cellStyle name="常规 11 4 3 3 2 2 2 2 2" xfId="20265"/>
    <cellStyle name="常规 11 4 3 3 2 2 2 3" xfId="20266"/>
    <cellStyle name="常规 11 4 3 3 2 2 2 4" xfId="17390"/>
    <cellStyle name="常规 11 4 3 3 2 2 2 5" xfId="17392"/>
    <cellStyle name="常规 11 4 3 3 2 2 3" xfId="20269"/>
    <cellStyle name="常规 11 4 3 3 2 2 3 2" xfId="20270"/>
    <cellStyle name="常规 11 4 3 3 2 2 3 2 2" xfId="20272"/>
    <cellStyle name="常规 11 4 3 3 2 2 3 3" xfId="20273"/>
    <cellStyle name="常规 11 4 3 3 2 2 3 4" xfId="20274"/>
    <cellStyle name="常规 11 4 3 3 2 2 3 5" xfId="20275"/>
    <cellStyle name="常规 11 4 3 3 2 2 4" xfId="20276"/>
    <cellStyle name="常规 11 4 3 3 2 2 4 2" xfId="20165"/>
    <cellStyle name="常规 11 4 3 3 2 2 5" xfId="20277"/>
    <cellStyle name="常规 11 4 3 3 2 2 6" xfId="20279"/>
    <cellStyle name="常规 11 4 3 3 2 2 7" xfId="14402"/>
    <cellStyle name="常规 11 4 3 3 2 3" xfId="20280"/>
    <cellStyle name="常规 11 4 3 3 2 3 2" xfId="20282"/>
    <cellStyle name="常规 11 4 3 3 2 3 2 2" xfId="20283"/>
    <cellStyle name="常规 11 4 3 3 2 3 2 2 2" xfId="20284"/>
    <cellStyle name="常规 11 4 3 3 2 3 2 3" xfId="20285"/>
    <cellStyle name="常规 11 4 3 3 2 3 2 4" xfId="17409"/>
    <cellStyle name="常规 11 4 3 3 2 3 3" xfId="20287"/>
    <cellStyle name="常规 11 4 3 3 2 3 3 2" xfId="20288"/>
    <cellStyle name="常规 11 4 3 3 2 3 4" xfId="20289"/>
    <cellStyle name="常规 11 4 3 3 2 3 5" xfId="8901"/>
    <cellStyle name="常规 11 4 3 3 2 3 6" xfId="8906"/>
    <cellStyle name="常规 11 4 3 3 2 4" xfId="20290"/>
    <cellStyle name="常规 11 4 3 3 2 4 2" xfId="5352"/>
    <cellStyle name="常规 11 4 3 3 2 4 2 2" xfId="5357"/>
    <cellStyle name="常规 11 4 3 3 2 4 3" xfId="5364"/>
    <cellStyle name="常规 11 4 3 3 2 4 4" xfId="5367"/>
    <cellStyle name="常规 11 4 3 3 2 4 5" xfId="5375"/>
    <cellStyle name="常规 11 4 3 3 2 5" xfId="12757"/>
    <cellStyle name="常规 11 4 3 3 2 5 2" xfId="5401"/>
    <cellStyle name="常规 11 4 3 3 2 6" xfId="12759"/>
    <cellStyle name="常规 11 4 3 3 2 7" xfId="12762"/>
    <cellStyle name="常规 11 4 3 3 2 8" xfId="12765"/>
    <cellStyle name="常规 11 4 3 3 3" xfId="20291"/>
    <cellStyle name="常规 11 4 3 3 3 2" xfId="20292"/>
    <cellStyle name="常规 11 4 3 3 3 2 2" xfId="20294"/>
    <cellStyle name="常规 11 4 3 3 3 2 2 2" xfId="13500"/>
    <cellStyle name="常规 11 4 3 3 3 2 2 3" xfId="13504"/>
    <cellStyle name="常规 11 4 3 3 3 2 3" xfId="20296"/>
    <cellStyle name="常规 11 4 3 3 3 2 3 2" xfId="13517"/>
    <cellStyle name="常规 11 4 3 3 3 2 4" xfId="20297"/>
    <cellStyle name="常规 11 4 3 3 3 2 5" xfId="20298"/>
    <cellStyle name="常规 11 4 3 3 3 3" xfId="20299"/>
    <cellStyle name="常规 11 4 3 3 3 3 2" xfId="20301"/>
    <cellStyle name="常规 11 4 3 3 3 3 2 2" xfId="13657"/>
    <cellStyle name="常规 11 4 3 3 3 3 3" xfId="20303"/>
    <cellStyle name="常规 11 4 3 3 3 3 4" xfId="20304"/>
    <cellStyle name="常规 11 4 3 3 3 3 5" xfId="8924"/>
    <cellStyle name="常规 11 4 3 3 3 4" xfId="20305"/>
    <cellStyle name="常规 11 4 3 3 3 4 2" xfId="5502"/>
    <cellStyle name="常规 11 4 3 3 3 4 3" xfId="5505"/>
    <cellStyle name="常规 11 4 3 3 3 5" xfId="12769"/>
    <cellStyle name="常规 11 4 3 3 3 6" xfId="12771"/>
    <cellStyle name="常规 11 4 3 3 3 7" xfId="12774"/>
    <cellStyle name="常规 11 4 3 3 4" xfId="20306"/>
    <cellStyle name="常规 11 4 3 3 4 2" xfId="20307"/>
    <cellStyle name="常规 11 4 3 3 4 2 2" xfId="20309"/>
    <cellStyle name="常规 11 4 3 3 4 2 2 2" xfId="13969"/>
    <cellStyle name="常规 11 4 3 3 4 2 3" xfId="20311"/>
    <cellStyle name="常规 11 4 3 3 4 2 4" xfId="20313"/>
    <cellStyle name="常规 11 4 3 3 4 2 5" xfId="20314"/>
    <cellStyle name="常规 11 4 3 3 4 3" xfId="20315"/>
    <cellStyle name="常规 11 4 3 3 4 3 2" xfId="20317"/>
    <cellStyle name="常规 11 4 3 3 4 3 2 2" xfId="20319"/>
    <cellStyle name="常规 11 4 3 3 4 3 3" xfId="20321"/>
    <cellStyle name="常规 11 4 3 3 4 3 4" xfId="20323"/>
    <cellStyle name="常规 11 4 3 3 4 3 5" xfId="20325"/>
    <cellStyle name="常规 11 4 3 3 4 4" xfId="20326"/>
    <cellStyle name="常规 11 4 3 3 4 4 2" xfId="5553"/>
    <cellStyle name="常规 11 4 3 3 4 5" xfId="12782"/>
    <cellStyle name="常规 11 4 3 3 4 6" xfId="12784"/>
    <cellStyle name="常规 11 4 3 3 4 7" xfId="20327"/>
    <cellStyle name="常规 11 4 3 3 5" xfId="20328"/>
    <cellStyle name="常规 11 4 3 3 5 2" xfId="20329"/>
    <cellStyle name="常规 11 4 3 3 5 2 2" xfId="20331"/>
    <cellStyle name="常规 11 4 3 3 5 2 2 2" xfId="14228"/>
    <cellStyle name="常规 11 4 3 3 5 2 3" xfId="20333"/>
    <cellStyle name="常规 11 4 3 3 5 2 4" xfId="20335"/>
    <cellStyle name="常规 11 4 3 3 5 3" xfId="20336"/>
    <cellStyle name="常规 11 4 3 3 5 3 2" xfId="20338"/>
    <cellStyle name="常规 11 4 3 3 5 4" xfId="6066"/>
    <cellStyle name="常规 11 4 3 3 5 5" xfId="20339"/>
    <cellStyle name="常规 11 4 3 3 5 6" xfId="20340"/>
    <cellStyle name="常规 11 4 3 3 6" xfId="20341"/>
    <cellStyle name="常规 11 4 3 3 6 2" xfId="20342"/>
    <cellStyle name="常规 11 4 3 3 6 2 2" xfId="20343"/>
    <cellStyle name="常规 11 4 3 3 6 3" xfId="20344"/>
    <cellStyle name="常规 11 4 3 3 6 4" xfId="20345"/>
    <cellStyle name="常规 11 4 3 3 6 5" xfId="20346"/>
    <cellStyle name="常规 11 4 3 3 7" xfId="20347"/>
    <cellStyle name="常规 11 4 3 3 7 2" xfId="20348"/>
    <cellStyle name="常规 11 4 3 3 7 3" xfId="20349"/>
    <cellStyle name="常规 11 4 3 3 7 4" xfId="20350"/>
    <cellStyle name="常规 11 4 3 3 7 5" xfId="20351"/>
    <cellStyle name="常规 11 4 3 3 8" xfId="20352"/>
    <cellStyle name="常规 11 4 3 3 9" xfId="10402"/>
    <cellStyle name="常规 11 4 3 4" xfId="20353"/>
    <cellStyle name="常规 11 4 3 4 2" xfId="20354"/>
    <cellStyle name="常规 11 4 3 4 2 2" xfId="18410"/>
    <cellStyle name="常规 11 4 3 4 2 2 2" xfId="7198"/>
    <cellStyle name="常规 11 4 3 4 2 2 2 2" xfId="6162"/>
    <cellStyle name="常规 11 4 3 4 2 2 2 3" xfId="6166"/>
    <cellStyle name="常规 11 4 3 4 2 2 3" xfId="2082"/>
    <cellStyle name="常规 11 4 3 4 2 2 3 2" xfId="6176"/>
    <cellStyle name="常规 11 4 3 4 2 2 4" xfId="2085"/>
    <cellStyle name="常规 11 4 3 4 2 2 5" xfId="2088"/>
    <cellStyle name="常规 11 4 3 4 2 3" xfId="18412"/>
    <cellStyle name="常规 11 4 3 4 2 3 2" xfId="7227"/>
    <cellStyle name="常规 11 4 3 4 2 3 2 2" xfId="20356"/>
    <cellStyle name="常规 11 4 3 4 2 3 3" xfId="2095"/>
    <cellStyle name="常规 11 4 3 4 2 3 4" xfId="2099"/>
    <cellStyle name="常规 11 4 3 4 2 3 5" xfId="2103"/>
    <cellStyle name="常规 11 4 3 4 2 4" xfId="20357"/>
    <cellStyle name="常规 11 4 3 4 2 4 2" xfId="5730"/>
    <cellStyle name="常规 11 4 3 4 2 4 3" xfId="1849"/>
    <cellStyle name="常规 11 4 3 4 2 5" xfId="12793"/>
    <cellStyle name="常规 11 4 3 4 2 6" xfId="12795"/>
    <cellStyle name="常规 11 4 3 4 2 7" xfId="12798"/>
    <cellStyle name="常规 11 4 3 4 3" xfId="20358"/>
    <cellStyle name="常规 11 4 3 4 3 2" xfId="20359"/>
    <cellStyle name="常规 11 4 3 4 3 2 2" xfId="7432"/>
    <cellStyle name="常规 11 4 3 4 3 2 2 2" xfId="14784"/>
    <cellStyle name="常规 11 4 3 4 3 2 3" xfId="7434"/>
    <cellStyle name="常规 11 4 3 4 3 2 4" xfId="20360"/>
    <cellStyle name="常规 11 4 3 4 3 2 5" xfId="20361"/>
    <cellStyle name="常规 11 4 3 4 3 3" xfId="20362"/>
    <cellStyle name="常规 11 4 3 4 3 3 2" xfId="7477"/>
    <cellStyle name="常规 11 4 3 4 3 3 2 2" xfId="20365"/>
    <cellStyle name="常规 11 4 3 4 3 3 3" xfId="7479"/>
    <cellStyle name="常规 11 4 3 4 3 3 4" xfId="17216"/>
    <cellStyle name="常规 11 4 3 4 3 3 5" xfId="17218"/>
    <cellStyle name="常规 11 4 3 4 3 4" xfId="20366"/>
    <cellStyle name="常规 11 4 3 4 3 4 2" xfId="5794"/>
    <cellStyle name="常规 11 4 3 4 3 5" xfId="12804"/>
    <cellStyle name="常规 11 4 3 4 3 6" xfId="12806"/>
    <cellStyle name="常规 11 4 3 4 3 7" xfId="12809"/>
    <cellStyle name="常规 11 4 3 4 4" xfId="20367"/>
    <cellStyle name="常规 11 4 3 4 4 2" xfId="20368"/>
    <cellStyle name="常规 11 4 3 4 4 2 2" xfId="7561"/>
    <cellStyle name="常规 11 4 3 4 4 2 2 2" xfId="13850"/>
    <cellStyle name="常规 11 4 3 4 4 2 3" xfId="7563"/>
    <cellStyle name="常规 11 4 3 4 4 2 4" xfId="20369"/>
    <cellStyle name="常规 11 4 3 4 4 3" xfId="20371"/>
    <cellStyle name="常规 11 4 3 4 4 3 2" xfId="7607"/>
    <cellStyle name="常规 11 4 3 4 4 4" xfId="20372"/>
    <cellStyle name="常规 11 4 3 4 4 5" xfId="12814"/>
    <cellStyle name="常规 11 4 3 4 4 6" xfId="20373"/>
    <cellStyle name="常规 11 4 3 4 5" xfId="20374"/>
    <cellStyle name="常规 11 4 3 4 5 2" xfId="20375"/>
    <cellStyle name="常规 11 4 3 4 5 2 2" xfId="20376"/>
    <cellStyle name="常规 11 4 3 4 5 3" xfId="20377"/>
    <cellStyle name="常规 11 4 3 4 5 4" xfId="6073"/>
    <cellStyle name="常规 11 4 3 4 5 5" xfId="6606"/>
    <cellStyle name="常规 11 4 3 4 6" xfId="20379"/>
    <cellStyle name="常规 11 4 3 4 6 2" xfId="20381"/>
    <cellStyle name="常规 11 4 3 4 7" xfId="20383"/>
    <cellStyle name="常规 11 4 3 4 8" xfId="20385"/>
    <cellStyle name="常规 11 4 3 4 9" xfId="10413"/>
    <cellStyle name="常规 11 4 3 5" xfId="20386"/>
    <cellStyle name="常规 11 4 3 5 2" xfId="20387"/>
    <cellStyle name="常规 11 4 3 5 2 2" xfId="20388"/>
    <cellStyle name="常规 11 4 3 5 2 2 2" xfId="7860"/>
    <cellStyle name="常规 11 4 3 5 2 2 2 2" xfId="20389"/>
    <cellStyle name="常规 11 4 3 5 2 2 2 3" xfId="20390"/>
    <cellStyle name="常规 11 4 3 5 2 2 3" xfId="7862"/>
    <cellStyle name="常规 11 4 3 5 2 2 3 2" xfId="16181"/>
    <cellStyle name="常规 11 4 3 5 2 2 4" xfId="20391"/>
    <cellStyle name="常规 11 4 3 5 2 2 5" xfId="20392"/>
    <cellStyle name="常规 11 4 3 5 2 3" xfId="20393"/>
    <cellStyle name="常规 11 4 3 5 2 3 2" xfId="7886"/>
    <cellStyle name="常规 11 4 3 5 2 3 2 2" xfId="20394"/>
    <cellStyle name="常规 11 4 3 5 2 3 3" xfId="7888"/>
    <cellStyle name="常规 11 4 3 5 2 3 4" xfId="17245"/>
    <cellStyle name="常规 11 4 3 5 2 3 5" xfId="17247"/>
    <cellStyle name="常规 11 4 3 5 2 4" xfId="20396"/>
    <cellStyle name="常规 11 4 3 5 2 4 2" xfId="254"/>
    <cellStyle name="常规 11 4 3 5 2 4 3" xfId="286"/>
    <cellStyle name="常规 11 4 3 5 2 5" xfId="12819"/>
    <cellStyle name="常规 11 4 3 5 2 6" xfId="12822"/>
    <cellStyle name="常规 11 4 3 5 2 7" xfId="12825"/>
    <cellStyle name="常规 11 4 3 5 3" xfId="20397"/>
    <cellStyle name="常规 11 4 3 5 3 2" xfId="20398"/>
    <cellStyle name="常规 11 4 3 5 3 2 2" xfId="7949"/>
    <cellStyle name="常规 11 4 3 5 3 2 2 2" xfId="20399"/>
    <cellStyle name="常规 11 4 3 5 3 2 3" xfId="20400"/>
    <cellStyle name="常规 11 4 3 5 3 2 4" xfId="20401"/>
    <cellStyle name="常规 11 4 3 5 3 2 5" xfId="20402"/>
    <cellStyle name="常规 11 4 3 5 3 3" xfId="20403"/>
    <cellStyle name="常规 11 4 3 5 3 3 2" xfId="20404"/>
    <cellStyle name="常规 11 4 3 5 3 3 2 2" xfId="20405"/>
    <cellStyle name="常规 11 4 3 5 3 3 3" xfId="17258"/>
    <cellStyle name="常规 11 4 3 5 3 3 4" xfId="20406"/>
    <cellStyle name="常规 11 4 3 5 3 3 5" xfId="20407"/>
    <cellStyle name="常规 11 4 3 5 3 4" xfId="20408"/>
    <cellStyle name="常规 11 4 3 5 3 4 2" xfId="409"/>
    <cellStyle name="常规 11 4 3 5 3 5" xfId="12828"/>
    <cellStyle name="常规 11 4 3 5 3 6" xfId="20409"/>
    <cellStyle name="常规 11 4 3 5 3 7" xfId="20410"/>
    <cellStyle name="常规 11 4 3 5 4" xfId="20411"/>
    <cellStyle name="常规 11 4 3 5 4 2" xfId="20412"/>
    <cellStyle name="常规 11 4 3 5 4 2 2" xfId="20413"/>
    <cellStyle name="常规 11 4 3 5 4 3" xfId="20414"/>
    <cellStyle name="常规 11 4 3 5 4 4" xfId="20415"/>
    <cellStyle name="常规 11 4 3 5 4 5" xfId="20416"/>
    <cellStyle name="常规 11 4 3 5 5" xfId="20417"/>
    <cellStyle name="常规 11 4 3 5 5 2" xfId="20418"/>
    <cellStyle name="常规 11 4 3 5 5 2 2" xfId="20419"/>
    <cellStyle name="常规 11 4 3 5 5 3" xfId="20420"/>
    <cellStyle name="常规 11 4 3 5 5 4" xfId="20421"/>
    <cellStyle name="常规 11 4 3 5 5 5" xfId="20422"/>
    <cellStyle name="常规 11 4 3 5 6" xfId="20424"/>
    <cellStyle name="常规 11 4 3 5 6 2" xfId="15328"/>
    <cellStyle name="常规 11 4 3 5 7" xfId="20426"/>
    <cellStyle name="常规 11 4 3 5 8" xfId="20428"/>
    <cellStyle name="常规 11 4 3 5 9" xfId="10423"/>
    <cellStyle name="常规 11 4 3 6" xfId="20429"/>
    <cellStyle name="常规 11 4 3 6 2" xfId="20430"/>
    <cellStyle name="常规 11 4 3 6 2 2" xfId="20431"/>
    <cellStyle name="常规 11 4 3 6 2 2 2" xfId="8119"/>
    <cellStyle name="常规 11 4 3 6 2 2 3" xfId="8123"/>
    <cellStyle name="常规 11 4 3 6 2 3" xfId="20432"/>
    <cellStyle name="常规 11 4 3 6 2 3 2" xfId="8138"/>
    <cellStyle name="常规 11 4 3 6 2 4" xfId="20433"/>
    <cellStyle name="常规 11 4 3 6 2 5" xfId="12835"/>
    <cellStyle name="常规 11 4 3 6 3" xfId="20434"/>
    <cellStyle name="常规 11 4 3 6 3 2" xfId="20435"/>
    <cellStyle name="常规 11 4 3 6 3 2 2" xfId="13887"/>
    <cellStyle name="常规 11 4 3 6 3 3" xfId="20436"/>
    <cellStyle name="常规 11 4 3 6 3 4" xfId="20437"/>
    <cellStyle name="常规 11 4 3 6 3 5" xfId="20438"/>
    <cellStyle name="常规 11 4 3 6 4" xfId="20439"/>
    <cellStyle name="常规 11 4 3 6 4 2" xfId="20440"/>
    <cellStyle name="常规 11 4 3 6 4 3" xfId="20441"/>
    <cellStyle name="常规 11 4 3 6 5" xfId="20442"/>
    <cellStyle name="常规 11 4 3 6 6" xfId="20445"/>
    <cellStyle name="常规 11 4 3 6 7" xfId="20447"/>
    <cellStyle name="常规 11 4 3 7" xfId="20449"/>
    <cellStyle name="常规 11 4 3 7 2" xfId="20451"/>
    <cellStyle name="常规 11 4 3 7 2 2" xfId="20452"/>
    <cellStyle name="常规 11 4 3 7 2 2 2" xfId="20453"/>
    <cellStyle name="常规 11 4 3 7 2 2 3" xfId="20455"/>
    <cellStyle name="常规 11 4 3 7 2 3" xfId="20456"/>
    <cellStyle name="常规 11 4 3 7 2 3 2" xfId="6204"/>
    <cellStyle name="常规 11 4 3 7 2 4" xfId="20457"/>
    <cellStyle name="常规 11 4 3 7 2 5" xfId="20458"/>
    <cellStyle name="常规 11 4 3 7 3" xfId="20459"/>
    <cellStyle name="常规 11 4 3 7 3 2" xfId="20460"/>
    <cellStyle name="常规 11 4 3 7 3 2 2" xfId="20461"/>
    <cellStyle name="常规 11 4 3 7 3 3" xfId="20462"/>
    <cellStyle name="常规 11 4 3 7 3 4" xfId="20464"/>
    <cellStyle name="常规 11 4 3 7 3 5" xfId="20466"/>
    <cellStyle name="常规 11 4 3 7 4" xfId="20467"/>
    <cellStyle name="常规 11 4 3 7 4 2" xfId="20468"/>
    <cellStyle name="常规 11 4 3 7 4 3" xfId="20469"/>
    <cellStyle name="常规 11 4 3 7 5" xfId="20470"/>
    <cellStyle name="常规 11 4 3 7 6" xfId="20471"/>
    <cellStyle name="常规 11 4 3 7 7" xfId="20472"/>
    <cellStyle name="常规 11 4 3 8" xfId="20474"/>
    <cellStyle name="常规 11 4 3 8 2" xfId="20476"/>
    <cellStyle name="常规 11 4 3 8 2 2" xfId="20477"/>
    <cellStyle name="常规 11 4 3 8 2 2 2" xfId="20478"/>
    <cellStyle name="常规 11 4 3 8 2 2 3" xfId="20479"/>
    <cellStyle name="常规 11 4 3 8 2 3" xfId="20480"/>
    <cellStyle name="常规 11 4 3 8 2 3 2" xfId="20481"/>
    <cellStyle name="常规 11 4 3 8 2 4" xfId="20482"/>
    <cellStyle name="常规 11 4 3 8 2 5" xfId="20483"/>
    <cellStyle name="常规 11 4 3 8 3" xfId="20484"/>
    <cellStyle name="常规 11 4 3 8 3 2" xfId="20485"/>
    <cellStyle name="常规 11 4 3 8 3 2 2" xfId="20486"/>
    <cellStyle name="常规 11 4 3 8 3 3" xfId="20487"/>
    <cellStyle name="常规 11 4 3 8 3 4" xfId="20488"/>
    <cellStyle name="常规 11 4 3 8 3 5" xfId="20489"/>
    <cellStyle name="常规 11 4 3 8 4" xfId="20490"/>
    <cellStyle name="常规 11 4 3 8 4 2" xfId="20491"/>
    <cellStyle name="常规 11 4 3 8 4 3" xfId="20492"/>
    <cellStyle name="常规 11 4 3 8 5" xfId="20493"/>
    <cellStyle name="常规 11 4 3 8 6" xfId="20495"/>
    <cellStyle name="常规 11 4 3 8 7" xfId="20497"/>
    <cellStyle name="常规 11 4 3 9" xfId="20499"/>
    <cellStyle name="常规 11 4 3 9 2" xfId="17174"/>
    <cellStyle name="常规 11 4 3 9 2 2" xfId="2511"/>
    <cellStyle name="常规 11 4 3 9 2 2 2" xfId="19508"/>
    <cellStyle name="常规 11 4 3 9 2 3" xfId="2515"/>
    <cellStyle name="常规 11 4 3 9 2 4" xfId="2520"/>
    <cellStyle name="常规 11 4 3 9 2 5" xfId="20500"/>
    <cellStyle name="常规 11 4 3 9 3" xfId="17176"/>
    <cellStyle name="常规 11 4 3 9 3 2" xfId="2579"/>
    <cellStyle name="常规 11 4 3 9 3 2 2" xfId="19511"/>
    <cellStyle name="常规 11 4 3 9 3 3" xfId="2583"/>
    <cellStyle name="常规 11 4 3 9 3 4" xfId="2586"/>
    <cellStyle name="常规 11 4 3 9 3 5" xfId="20501"/>
    <cellStyle name="常规 11 4 3 9 4" xfId="20502"/>
    <cellStyle name="常规 11 4 3 9 4 2" xfId="2609"/>
    <cellStyle name="常规 11 4 3 9 5" xfId="20503"/>
    <cellStyle name="常规 11 4 3 9 6" xfId="20505"/>
    <cellStyle name="常规 11 4 3 9 7" xfId="20506"/>
    <cellStyle name="常规 11 4 4" xfId="20509"/>
    <cellStyle name="常规 11 4 4 10" xfId="20510"/>
    <cellStyle name="常规 11 4 4 10 2" xfId="18079"/>
    <cellStyle name="常规 11 4 4 10 2 2" xfId="246"/>
    <cellStyle name="常规 11 4 4 10 2 3" xfId="1231"/>
    <cellStyle name="常规 11 4 4 10 3" xfId="20511"/>
    <cellStyle name="常规 11 4 4 10 3 2" xfId="20512"/>
    <cellStyle name="常规 11 4 4 10 4" xfId="20513"/>
    <cellStyle name="常规 11 4 4 10 5" xfId="20514"/>
    <cellStyle name="常规 11 4 4 11" xfId="20515"/>
    <cellStyle name="常规 11 4 4 11 2" xfId="20518"/>
    <cellStyle name="常规 11 4 4 11 2 2" xfId="1253"/>
    <cellStyle name="常规 11 4 4 11 3" xfId="20520"/>
    <cellStyle name="常规 11 4 4 11 3 2" xfId="20521"/>
    <cellStyle name="常规 11 4 4 11 4" xfId="20522"/>
    <cellStyle name="常规 11 4 4 11 5" xfId="20523"/>
    <cellStyle name="常规 11 4 4 12" xfId="20524"/>
    <cellStyle name="常规 11 4 4 12 2" xfId="20526"/>
    <cellStyle name="常规 11 4 4 12 2 2" xfId="20527"/>
    <cellStyle name="常规 11 4 4 12 3" xfId="20528"/>
    <cellStyle name="常规 11 4 4 12 3 2" xfId="20529"/>
    <cellStyle name="常规 11 4 4 12 4" xfId="20530"/>
    <cellStyle name="常规 11 4 4 13" xfId="20531"/>
    <cellStyle name="常规 11 4 4 13 2" xfId="20532"/>
    <cellStyle name="常规 11 4 4 13 3" xfId="20533"/>
    <cellStyle name="常规 11 4 4 13 4" xfId="20534"/>
    <cellStyle name="常规 11 4 4 14" xfId="20535"/>
    <cellStyle name="常规 11 4 4 14 2" xfId="20536"/>
    <cellStyle name="常规 11 4 4 14 3" xfId="20537"/>
    <cellStyle name="常规 11 4 4 15" xfId="20539"/>
    <cellStyle name="常规 11 4 4 15 2" xfId="20540"/>
    <cellStyle name="常规 11 4 4 16" xfId="12720"/>
    <cellStyle name="常规 11 4 4 16 2" xfId="12722"/>
    <cellStyle name="常规 11 4 4 17" xfId="12728"/>
    <cellStyle name="常规 11 4 4 18" xfId="12732"/>
    <cellStyle name="常规 11 4 4 19" xfId="12734"/>
    <cellStyle name="常规 11 4 4 2" xfId="20541"/>
    <cellStyle name="常规 11 4 4 2 10" xfId="20542"/>
    <cellStyle name="常规 11 4 4 2 2" xfId="20543"/>
    <cellStyle name="常规 11 4 4 2 2 2" xfId="20545"/>
    <cellStyle name="常规 11 4 4 2 2 2 2" xfId="20546"/>
    <cellStyle name="常规 11 4 4 2 2 2 2 2" xfId="20547"/>
    <cellStyle name="常规 11 4 4 2 2 2 2 2 2" xfId="7988"/>
    <cellStyle name="常规 11 4 4 2 2 2 2 3" xfId="447"/>
    <cellStyle name="常规 11 4 4 2 2 2 2 4" xfId="457"/>
    <cellStyle name="常规 11 4 4 2 2 2 2 5" xfId="464"/>
    <cellStyle name="常规 11 4 4 2 2 2 3" xfId="20549"/>
    <cellStyle name="常规 11 4 4 2 2 2 3 2" xfId="20550"/>
    <cellStyle name="常规 11 4 4 2 2 2 3 3" xfId="482"/>
    <cellStyle name="常规 11 4 4 2 2 2 4" xfId="20551"/>
    <cellStyle name="常规 11 4 4 2 2 2 5" xfId="20552"/>
    <cellStyle name="常规 11 4 4 2 2 2 6" xfId="20554"/>
    <cellStyle name="常规 11 4 4 2 2 3" xfId="20555"/>
    <cellStyle name="常规 11 4 4 2 2 3 2" xfId="20556"/>
    <cellStyle name="常规 11 4 4 2 2 3 2 2" xfId="20557"/>
    <cellStyle name="常规 11 4 4 2 2 3 3" xfId="20558"/>
    <cellStyle name="常规 11 4 4 2 2 3 4" xfId="20559"/>
    <cellStyle name="常规 11 4 4 2 2 3 5" xfId="20560"/>
    <cellStyle name="常规 11 4 4 2 2 4" xfId="20562"/>
    <cellStyle name="常规 11 4 4 2 2 4 2" xfId="2304"/>
    <cellStyle name="常规 11 4 4 2 2 4 3" xfId="1299"/>
    <cellStyle name="常规 11 4 4 2 2 5" xfId="20564"/>
    <cellStyle name="常规 11 4 4 2 2 6" xfId="16820"/>
    <cellStyle name="常规 11 4 4 2 2 7" xfId="16823"/>
    <cellStyle name="常规 11 4 4 2 3" xfId="20565"/>
    <cellStyle name="常规 11 4 4 2 3 2" xfId="20566"/>
    <cellStyle name="常规 11 4 4 2 3 2 2" xfId="6791"/>
    <cellStyle name="常规 11 4 4 2 3 2 2 2" xfId="6793"/>
    <cellStyle name="常规 11 4 4 2 3 2 3" xfId="858"/>
    <cellStyle name="常规 11 4 4 2 3 2 4" xfId="6801"/>
    <cellStyle name="常规 11 4 4 2 3 2 5" xfId="6803"/>
    <cellStyle name="常规 11 4 4 2 3 3" xfId="20567"/>
    <cellStyle name="常规 11 4 4 2 3 3 2" xfId="6810"/>
    <cellStyle name="常规 11 4 4 2 3 3 2 2" xfId="6812"/>
    <cellStyle name="常规 11 4 4 2 3 3 3" xfId="6814"/>
    <cellStyle name="常规 11 4 4 2 3 3 4" xfId="6816"/>
    <cellStyle name="常规 11 4 4 2 3 3 5" xfId="6818"/>
    <cellStyle name="常规 11 4 4 2 3 4" xfId="20569"/>
    <cellStyle name="常规 11 4 4 2 3 4 2" xfId="2390"/>
    <cellStyle name="常规 11 4 4 2 3 5" xfId="20571"/>
    <cellStyle name="常规 11 4 4 2 3 6" xfId="16833"/>
    <cellStyle name="常规 11 4 4 2 3 7" xfId="16838"/>
    <cellStyle name="常规 11 4 4 2 4" xfId="20572"/>
    <cellStyle name="常规 11 4 4 2 4 2" xfId="20573"/>
    <cellStyle name="常规 11 4 4 2 4 2 2" xfId="6825"/>
    <cellStyle name="常规 11 4 4 2 4 2 2 2" xfId="6827"/>
    <cellStyle name="常规 11 4 4 2 4 2 3" xfId="1088"/>
    <cellStyle name="常规 11 4 4 2 4 2 4" xfId="1887"/>
    <cellStyle name="常规 11 4 4 2 4 3" xfId="20574"/>
    <cellStyle name="常规 11 4 4 2 4 3 2" xfId="6832"/>
    <cellStyle name="常规 11 4 4 2 4 4" xfId="20576"/>
    <cellStyle name="常规 11 4 4 2 4 5" xfId="20579"/>
    <cellStyle name="常规 11 4 4 2 4 6" xfId="16845"/>
    <cellStyle name="常规 11 4 4 2 5" xfId="20580"/>
    <cellStyle name="常规 11 4 4 2 5 2" xfId="20581"/>
    <cellStyle name="常规 11 4 4 2 5 2 2" xfId="6840"/>
    <cellStyle name="常规 11 4 4 2 5 3" xfId="20582"/>
    <cellStyle name="常规 11 4 4 2 5 4" xfId="20584"/>
    <cellStyle name="常规 11 4 4 2 5 5" xfId="20586"/>
    <cellStyle name="常规 11 4 4 2 6" xfId="20587"/>
    <cellStyle name="常规 11 4 4 2 6 2" xfId="20588"/>
    <cellStyle name="常规 11 4 4 2 6 3" xfId="20589"/>
    <cellStyle name="常规 11 4 4 2 6 4" xfId="20591"/>
    <cellStyle name="常规 11 4 4 2 6 5" xfId="20593"/>
    <cellStyle name="常规 11 4 4 2 7" xfId="20594"/>
    <cellStyle name="常规 11 4 4 2 8" xfId="20595"/>
    <cellStyle name="常规 11 4 4 2 9" xfId="20597"/>
    <cellStyle name="常规 11 4 4 20" xfId="20538"/>
    <cellStyle name="常规 11 4 4 21" xfId="12719"/>
    <cellStyle name="常规 11 4 4 22" xfId="12727"/>
    <cellStyle name="常规 11 4 4 3" xfId="20598"/>
    <cellStyle name="常规 11 4 4 3 2" xfId="20599"/>
    <cellStyle name="常规 11 4 4 3 2 2" xfId="20600"/>
    <cellStyle name="常规 11 4 4 3 2 2 2" xfId="20602"/>
    <cellStyle name="常规 11 4 4 3 2 2 2 2" xfId="20604"/>
    <cellStyle name="常规 11 4 4 3 2 2 3" xfId="20606"/>
    <cellStyle name="常规 11 4 4 3 2 2 4" xfId="20607"/>
    <cellStyle name="常规 11 4 4 3 2 2 5" xfId="16522"/>
    <cellStyle name="常规 11 4 4 3 2 3" xfId="20608"/>
    <cellStyle name="常规 11 4 4 3 2 3 2" xfId="20609"/>
    <cellStyle name="常规 11 4 4 3 2 3 3" xfId="20610"/>
    <cellStyle name="常规 11 4 4 3 2 4" xfId="20611"/>
    <cellStyle name="常规 11 4 4 3 2 5" xfId="20612"/>
    <cellStyle name="常规 11 4 4 3 2 6" xfId="16855"/>
    <cellStyle name="常规 11 4 4 3 3" xfId="8903"/>
    <cellStyle name="常规 11 4 4 3 3 2" xfId="20613"/>
    <cellStyle name="常规 11 4 4 3 3 2 2" xfId="6889"/>
    <cellStyle name="常规 11 4 4 3 3 3" xfId="20614"/>
    <cellStyle name="常规 11 4 4 3 3 4" xfId="20615"/>
    <cellStyle name="常规 11 4 4 3 3 5" xfId="20616"/>
    <cellStyle name="常规 11 4 4 3 4" xfId="20617"/>
    <cellStyle name="常规 11 4 4 3 4 2" xfId="20618"/>
    <cellStyle name="常规 11 4 4 3 4 3" xfId="20619"/>
    <cellStyle name="常规 11 4 4 3 5" xfId="20620"/>
    <cellStyle name="常规 11 4 4 3 6" xfId="20621"/>
    <cellStyle name="常规 11 4 4 3 7" xfId="20622"/>
    <cellStyle name="常规 11 4 4 4" xfId="4189"/>
    <cellStyle name="常规 11 4 4 4 2" xfId="20623"/>
    <cellStyle name="常规 11 4 4 4 2 2" xfId="20624"/>
    <cellStyle name="常规 11 4 4 4 2 2 2" xfId="8933"/>
    <cellStyle name="常规 11 4 4 4 2 2 3" xfId="8943"/>
    <cellStyle name="常规 11 4 4 4 2 3" xfId="20625"/>
    <cellStyle name="常规 11 4 4 4 2 3 2" xfId="8987"/>
    <cellStyle name="常规 11 4 4 4 2 4" xfId="20626"/>
    <cellStyle name="常规 11 4 4 4 2 5" xfId="20627"/>
    <cellStyle name="常规 11 4 4 4 3" xfId="20628"/>
    <cellStyle name="常规 11 4 4 4 3 2" xfId="20629"/>
    <cellStyle name="常规 11 4 4 4 3 2 2" xfId="6948"/>
    <cellStyle name="常规 11 4 4 4 3 3" xfId="20630"/>
    <cellStyle name="常规 11 4 4 4 3 4" xfId="20631"/>
    <cellStyle name="常规 11 4 4 4 3 5" xfId="20632"/>
    <cellStyle name="常规 11 4 4 4 4" xfId="20633"/>
    <cellStyle name="常规 11 4 4 4 4 2" xfId="20634"/>
    <cellStyle name="常规 11 4 4 4 4 3" xfId="20635"/>
    <cellStyle name="常规 11 4 4 4 5" xfId="20636"/>
    <cellStyle name="常规 11 4 4 4 6" xfId="8574"/>
    <cellStyle name="常规 11 4 4 4 7" xfId="20638"/>
    <cellStyle name="常规 11 4 4 5" xfId="20639"/>
    <cellStyle name="常规 11 4 4 5 2" xfId="20640"/>
    <cellStyle name="常规 11 4 4 5 2 2" xfId="20642"/>
    <cellStyle name="常规 11 4 4 5 2 2 2" xfId="9438"/>
    <cellStyle name="常规 11 4 4 5 2 2 3" xfId="9440"/>
    <cellStyle name="常规 11 4 4 5 2 3" xfId="20644"/>
    <cellStyle name="常规 11 4 4 5 2 3 2" xfId="9464"/>
    <cellStyle name="常规 11 4 4 5 2 4" xfId="20645"/>
    <cellStyle name="常规 11 4 4 5 2 5" xfId="20646"/>
    <cellStyle name="常规 11 4 4 5 3" xfId="20647"/>
    <cellStyle name="常规 11 4 4 5 3 2" xfId="20648"/>
    <cellStyle name="常规 11 4 4 5 3 2 2" xfId="7008"/>
    <cellStyle name="常规 11 4 4 5 3 3" xfId="20649"/>
    <cellStyle name="常规 11 4 4 5 3 4" xfId="20650"/>
    <cellStyle name="常规 11 4 4 5 3 5" xfId="20651"/>
    <cellStyle name="常规 11 4 4 5 4" xfId="20652"/>
    <cellStyle name="常规 11 4 4 5 4 2" xfId="20653"/>
    <cellStyle name="常规 11 4 4 5 4 3" xfId="20654"/>
    <cellStyle name="常规 11 4 4 5 5" xfId="20655"/>
    <cellStyle name="常规 11 4 4 5 6" xfId="20657"/>
    <cellStyle name="常规 11 4 4 5 7" xfId="20659"/>
    <cellStyle name="常规 11 4 4 6" xfId="19499"/>
    <cellStyle name="常规 11 4 4 6 2" xfId="20660"/>
    <cellStyle name="常规 11 4 4 6 2 2" xfId="20661"/>
    <cellStyle name="常规 11 4 4 6 2 2 2" xfId="9646"/>
    <cellStyle name="常规 11 4 4 6 2 3" xfId="20663"/>
    <cellStyle name="常规 11 4 4 6 2 4" xfId="20664"/>
    <cellStyle name="常规 11 4 4 6 2 5" xfId="20665"/>
    <cellStyle name="常规 11 4 4 6 3" xfId="20666"/>
    <cellStyle name="常规 11 4 4 6 3 2" xfId="20667"/>
    <cellStyle name="常规 11 4 4 6 3 2 2" xfId="20668"/>
    <cellStyle name="常规 11 4 4 6 3 3" xfId="20669"/>
    <cellStyle name="常规 11 4 4 6 3 4" xfId="20670"/>
    <cellStyle name="常规 11 4 4 6 3 5" xfId="20671"/>
    <cellStyle name="常规 11 4 4 6 4" xfId="20672"/>
    <cellStyle name="常规 11 4 4 6 4 2" xfId="20673"/>
    <cellStyle name="常规 11 4 4 6 5" xfId="20674"/>
    <cellStyle name="常规 11 4 4 6 6" xfId="20676"/>
    <cellStyle name="常规 11 4 4 6 7" xfId="20677"/>
    <cellStyle name="常规 11 4 4 7" xfId="20679"/>
    <cellStyle name="常规 11 4 4 7 2" xfId="20680"/>
    <cellStyle name="常规 11 4 4 7 2 2" xfId="20682"/>
    <cellStyle name="常规 11 4 4 7 2 2 2" xfId="20683"/>
    <cellStyle name="常规 11 4 4 7 2 3" xfId="20685"/>
    <cellStyle name="常规 11 4 4 7 2 4" xfId="11665"/>
    <cellStyle name="常规 11 4 4 7 2 5" xfId="20687"/>
    <cellStyle name="常规 11 4 4 7 3" xfId="20688"/>
    <cellStyle name="常规 11 4 4 7 3 2" xfId="20691"/>
    <cellStyle name="常规 11 4 4 7 3 2 2" xfId="20692"/>
    <cellStyle name="常规 11 4 4 7 3 3" xfId="20694"/>
    <cellStyle name="常规 11 4 4 7 3 4" xfId="20697"/>
    <cellStyle name="常规 11 4 4 7 3 5" xfId="20699"/>
    <cellStyle name="常规 11 4 4 7 4" xfId="20700"/>
    <cellStyle name="常规 11 4 4 7 4 2" xfId="20702"/>
    <cellStyle name="常规 11 4 4 7 5" xfId="20703"/>
    <cellStyle name="常规 11 4 4 7 6" xfId="20704"/>
    <cellStyle name="常规 11 4 4 7 7" xfId="20705"/>
    <cellStyle name="常规 11 4 4 8" xfId="20707"/>
    <cellStyle name="常规 11 4 4 8 2" xfId="20708"/>
    <cellStyle name="常规 11 4 4 8 2 2" xfId="20709"/>
    <cellStyle name="常规 11 4 4 8 2 3" xfId="20711"/>
    <cellStyle name="常规 11 4 4 8 3" xfId="20712"/>
    <cellStyle name="常规 11 4 4 8 3 2" xfId="20713"/>
    <cellStyle name="常规 11 4 4 8 4" xfId="20714"/>
    <cellStyle name="常规 11 4 4 8 5" xfId="20715"/>
    <cellStyle name="常规 11 4 4 9" xfId="20716"/>
    <cellStyle name="常规 11 4 4 9 2" xfId="20717"/>
    <cellStyle name="常规 11 4 4 9 2 2" xfId="3529"/>
    <cellStyle name="常规 11 4 4 9 2 3" xfId="20719"/>
    <cellStyle name="常规 11 4 4 9 3" xfId="20720"/>
    <cellStyle name="常规 11 4 4 9 3 2" xfId="3542"/>
    <cellStyle name="常规 11 4 4 9 4" xfId="20721"/>
    <cellStyle name="常规 11 4 4 9 5" xfId="20722"/>
    <cellStyle name="常规 11 4 5" xfId="1245"/>
    <cellStyle name="常规 11 4 5 10" xfId="20723"/>
    <cellStyle name="常规 11 4 5 10 2" xfId="20724"/>
    <cellStyle name="常规 11 4 5 11" xfId="5971"/>
    <cellStyle name="常规 11 4 5 12" xfId="5977"/>
    <cellStyle name="常规 11 4 5 2" xfId="20725"/>
    <cellStyle name="常规 11 4 5 2 2" xfId="20727"/>
    <cellStyle name="常规 11 4 5 2 2 2" xfId="17361"/>
    <cellStyle name="常规 11 4 5 2 2 2 2" xfId="17363"/>
    <cellStyle name="常规 11 4 5 2 2 2 2 2" xfId="20728"/>
    <cellStyle name="常规 11 4 5 2 2 2 3" xfId="20730"/>
    <cellStyle name="常规 11 4 5 2 2 2 4" xfId="20731"/>
    <cellStyle name="常规 11 4 5 2 2 2 5" xfId="20732"/>
    <cellStyle name="常规 11 4 5 2 2 3" xfId="17365"/>
    <cellStyle name="常规 11 4 5 2 2 3 2" xfId="20733"/>
    <cellStyle name="常规 11 4 5 2 2 3 2 2" xfId="20734"/>
    <cellStyle name="常规 11 4 5 2 2 3 3" xfId="20735"/>
    <cellStyle name="常规 11 4 5 2 2 3 4" xfId="20736"/>
    <cellStyle name="常规 11 4 5 2 2 3 5" xfId="20737"/>
    <cellStyle name="常规 11 4 5 2 2 4" xfId="17367"/>
    <cellStyle name="常规 11 4 5 2 2 4 2" xfId="3434"/>
    <cellStyle name="常规 11 4 5 2 2 5" xfId="20738"/>
    <cellStyle name="常规 11 4 5 2 2 6" xfId="16887"/>
    <cellStyle name="常规 11 4 5 2 2 7" xfId="16890"/>
    <cellStyle name="常规 11 4 5 2 3" xfId="20739"/>
    <cellStyle name="常规 11 4 5 2 3 2" xfId="10193"/>
    <cellStyle name="常规 11 4 5 2 3 2 2" xfId="8344"/>
    <cellStyle name="常规 11 4 5 2 3 2 2 2" xfId="8347"/>
    <cellStyle name="常规 11 4 5 2 3 2 3" xfId="8349"/>
    <cellStyle name="常规 11 4 5 2 3 2 4" xfId="8351"/>
    <cellStyle name="常规 11 4 5 2 3 3" xfId="10196"/>
    <cellStyle name="常规 11 4 5 2 3 3 2" xfId="8357"/>
    <cellStyle name="常规 11 4 5 2 3 4" xfId="10199"/>
    <cellStyle name="常规 11 4 5 2 3 5" xfId="10201"/>
    <cellStyle name="常规 11 4 5 2 3 6" xfId="16895"/>
    <cellStyle name="常规 11 4 5 2 4" xfId="20740"/>
    <cellStyle name="常规 11 4 5 2 4 2" xfId="20741"/>
    <cellStyle name="常规 11 4 5 2 4 2 2" xfId="8370"/>
    <cellStyle name="常规 11 4 5 2 4 3" xfId="20742"/>
    <cellStyle name="常规 11 4 5 2 4 4" xfId="20743"/>
    <cellStyle name="常规 11 4 5 2 4 5" xfId="20744"/>
    <cellStyle name="常规 11 4 5 2 5" xfId="20745"/>
    <cellStyle name="常规 11 4 5 2 5 2" xfId="20746"/>
    <cellStyle name="常规 11 4 5 2 6" xfId="20747"/>
    <cellStyle name="常规 11 4 5 2 7" xfId="20748"/>
    <cellStyle name="常规 11 4 5 2 8" xfId="20749"/>
    <cellStyle name="常规 11 4 5 3" xfId="20750"/>
    <cellStyle name="常规 11 4 5 3 2" xfId="20751"/>
    <cellStyle name="常规 11 4 5 3 2 2" xfId="20752"/>
    <cellStyle name="常规 11 4 5 3 2 2 2" xfId="20753"/>
    <cellStyle name="常规 11 4 5 3 2 2 3" xfId="20755"/>
    <cellStyle name="常规 11 4 5 3 2 3" xfId="20756"/>
    <cellStyle name="常规 11 4 5 3 2 3 2" xfId="20757"/>
    <cellStyle name="常规 11 4 5 3 2 4" xfId="20758"/>
    <cellStyle name="常规 11 4 5 3 2 5" xfId="20759"/>
    <cellStyle name="常规 11 4 5 3 3" xfId="20760"/>
    <cellStyle name="常规 11 4 5 3 3 2" xfId="20761"/>
    <cellStyle name="常规 11 4 5 3 3 2 2" xfId="8421"/>
    <cellStyle name="常规 11 4 5 3 3 3" xfId="20762"/>
    <cellStyle name="常规 11 4 5 3 3 4" xfId="20763"/>
    <cellStyle name="常规 11 4 5 3 3 5" xfId="20764"/>
    <cellStyle name="常规 11 4 5 3 4" xfId="20765"/>
    <cellStyle name="常规 11 4 5 3 4 2" xfId="20767"/>
    <cellStyle name="常规 11 4 5 3 4 3" xfId="20769"/>
    <cellStyle name="常规 11 4 5 3 5" xfId="20770"/>
    <cellStyle name="常规 11 4 5 3 6" xfId="20771"/>
    <cellStyle name="常规 11 4 5 3 7" xfId="20772"/>
    <cellStyle name="常规 11 4 5 4" xfId="20773"/>
    <cellStyle name="常规 11 4 5 4 2" xfId="20775"/>
    <cellStyle name="常规 11 4 5 4 2 2" xfId="20777"/>
    <cellStyle name="常规 11 4 5 4 2 2 2" xfId="10326"/>
    <cellStyle name="常规 11 4 5 4 2 3" xfId="20779"/>
    <cellStyle name="常规 11 4 5 4 2 4" xfId="20781"/>
    <cellStyle name="常规 11 4 5 4 2 5" xfId="20783"/>
    <cellStyle name="常规 11 4 5 4 3" xfId="20785"/>
    <cellStyle name="常规 11 4 5 4 3 2" xfId="20787"/>
    <cellStyle name="常规 11 4 5 4 3 2 2" xfId="8469"/>
    <cellStyle name="常规 11 4 5 4 3 3" xfId="20789"/>
    <cellStyle name="常规 11 4 5 4 3 4" xfId="20791"/>
    <cellStyle name="常规 11 4 5 4 3 5" xfId="20793"/>
    <cellStyle name="常规 11 4 5 4 4" xfId="20795"/>
    <cellStyle name="常规 11 4 5 4 4 2" xfId="20797"/>
    <cellStyle name="常规 11 4 5 4 5" xfId="20799"/>
    <cellStyle name="常规 11 4 5 4 6" xfId="8588"/>
    <cellStyle name="常规 11 4 5 4 7" xfId="20802"/>
    <cellStyle name="常规 11 4 5 5" xfId="20803"/>
    <cellStyle name="常规 11 4 5 5 2" xfId="20805"/>
    <cellStyle name="常规 11 4 5 5 2 2" xfId="20806"/>
    <cellStyle name="常规 11 4 5 5 2 2 2" xfId="10864"/>
    <cellStyle name="常规 11 4 5 5 2 3" xfId="20807"/>
    <cellStyle name="常规 11 4 5 5 2 4" xfId="20808"/>
    <cellStyle name="常规 11 4 5 5 2 5" xfId="20809"/>
    <cellStyle name="常规 11 4 5 5 3" xfId="20811"/>
    <cellStyle name="常规 11 4 5 5 3 2" xfId="20812"/>
    <cellStyle name="常规 11 4 5 5 3 3" xfId="20813"/>
    <cellStyle name="常规 11 4 5 5 4" xfId="20815"/>
    <cellStyle name="常规 11 4 5 5 5" xfId="20816"/>
    <cellStyle name="常规 11 4 5 5 6" xfId="20818"/>
    <cellStyle name="常规 11 4 5 6" xfId="20819"/>
    <cellStyle name="常规 11 4 5 6 2" xfId="20821"/>
    <cellStyle name="常规 11 4 5 6 2 2" xfId="20822"/>
    <cellStyle name="常规 11 4 5 6 2 3" xfId="20823"/>
    <cellStyle name="常规 11 4 5 6 3" xfId="20825"/>
    <cellStyle name="常规 11 4 5 6 4" xfId="20826"/>
    <cellStyle name="常规 11 4 5 6 5" xfId="20827"/>
    <cellStyle name="常规 11 4 5 7" xfId="20828"/>
    <cellStyle name="常规 11 4 5 7 2" xfId="20829"/>
    <cellStyle name="常规 11 4 5 7 2 2" xfId="20830"/>
    <cellStyle name="常规 11 4 5 7 2 3" xfId="20831"/>
    <cellStyle name="常规 11 4 5 7 3" xfId="20832"/>
    <cellStyle name="常规 11 4 5 7 4" xfId="20833"/>
    <cellStyle name="常规 11 4 5 7 5" xfId="20834"/>
    <cellStyle name="常规 11 4 5 8" xfId="20835"/>
    <cellStyle name="常规 11 4 5 8 2" xfId="20836"/>
    <cellStyle name="常规 11 4 5 8 3" xfId="20837"/>
    <cellStyle name="常规 11 4 5 8 4" xfId="20838"/>
    <cellStyle name="常规 11 4 5 8 5" xfId="20839"/>
    <cellStyle name="常规 11 4 5 9" xfId="18719"/>
    <cellStyle name="常规 11 4 5 9 2" xfId="18721"/>
    <cellStyle name="常规 11 4 6" xfId="20840"/>
    <cellStyle name="常规 11 4 6 10" xfId="20841"/>
    <cellStyle name="常规 11 4 6 2" xfId="20842"/>
    <cellStyle name="常规 11 4 6 2 2" xfId="20843"/>
    <cellStyle name="常规 11 4 6 2 2 2" xfId="20844"/>
    <cellStyle name="常规 11 4 6 2 2 2 2" xfId="20845"/>
    <cellStyle name="常规 11 4 6 2 2 2 3" xfId="20847"/>
    <cellStyle name="常规 11 4 6 2 2 3" xfId="20848"/>
    <cellStyle name="常规 11 4 6 2 2 3 2" xfId="20849"/>
    <cellStyle name="常规 11 4 6 2 2 4" xfId="20850"/>
    <cellStyle name="常规 11 4 6 2 2 5" xfId="14602"/>
    <cellStyle name="常规 11 4 6 2 3" xfId="20851"/>
    <cellStyle name="常规 11 4 6 2 3 2" xfId="20852"/>
    <cellStyle name="常规 11 4 6 2 3 2 2" xfId="9812"/>
    <cellStyle name="常规 11 4 6 2 3 3" xfId="20853"/>
    <cellStyle name="常规 11 4 6 2 3 4" xfId="20854"/>
    <cellStyle name="常规 11 4 6 2 3 5" xfId="20855"/>
    <cellStyle name="常规 11 4 6 2 4" xfId="20857"/>
    <cellStyle name="常规 11 4 6 2 4 2" xfId="20859"/>
    <cellStyle name="常规 11 4 6 2 4 3" xfId="20860"/>
    <cellStyle name="常规 11 4 6 2 5" xfId="20862"/>
    <cellStyle name="常规 11 4 6 2 6" xfId="20864"/>
    <cellStyle name="常规 11 4 6 2 7" xfId="20866"/>
    <cellStyle name="常规 11 4 6 3" xfId="20867"/>
    <cellStyle name="常规 11 4 6 3 2" xfId="20868"/>
    <cellStyle name="常规 11 4 6 3 2 2" xfId="20869"/>
    <cellStyle name="常规 11 4 6 3 2 2 2" xfId="20870"/>
    <cellStyle name="常规 11 4 6 3 2 3" xfId="20871"/>
    <cellStyle name="常规 11 4 6 3 2 4" xfId="20872"/>
    <cellStyle name="常规 11 4 6 3 2 5" xfId="14612"/>
    <cellStyle name="常规 11 4 6 3 3" xfId="208"/>
    <cellStyle name="常规 11 4 6 3 3 2" xfId="20873"/>
    <cellStyle name="常规 11 4 6 3 3 2 2" xfId="9876"/>
    <cellStyle name="常规 11 4 6 3 3 3" xfId="20874"/>
    <cellStyle name="常规 11 4 6 3 3 4" xfId="20875"/>
    <cellStyle name="常规 11 4 6 3 3 5" xfId="20876"/>
    <cellStyle name="常规 11 4 6 3 4" xfId="20878"/>
    <cellStyle name="常规 11 4 6 3 4 2" xfId="20879"/>
    <cellStyle name="常规 11 4 6 3 5" xfId="20881"/>
    <cellStyle name="常规 11 4 6 3 6" xfId="20882"/>
    <cellStyle name="常规 11 4 6 3 7" xfId="20883"/>
    <cellStyle name="常规 11 4 6 4" xfId="20884"/>
    <cellStyle name="常规 11 4 6 4 2" xfId="20885"/>
    <cellStyle name="常规 11 4 6 4 2 2" xfId="20887"/>
    <cellStyle name="常规 11 4 6 4 2 2 2" xfId="2025"/>
    <cellStyle name="常规 11 4 6 4 2 3" xfId="20888"/>
    <cellStyle name="常规 11 4 6 4 2 4" xfId="1330"/>
    <cellStyle name="常规 11 4 6 4 2 5" xfId="7022"/>
    <cellStyle name="常规 11 4 6 4 3" xfId="20889"/>
    <cellStyle name="常规 11 4 6 4 3 2" xfId="20890"/>
    <cellStyle name="常规 11 4 6 4 3 3" xfId="20891"/>
    <cellStyle name="常规 11 4 6 4 4" xfId="20892"/>
    <cellStyle name="常规 11 4 6 4 5" xfId="20893"/>
    <cellStyle name="常规 11 4 6 4 6" xfId="20895"/>
    <cellStyle name="常规 11 4 6 5" xfId="20896"/>
    <cellStyle name="常规 11 4 6 5 2" xfId="20897"/>
    <cellStyle name="常规 11 4 6 5 2 2" xfId="20898"/>
    <cellStyle name="常规 11 4 6 5 2 3" xfId="20899"/>
    <cellStyle name="常规 11 4 6 5 3" xfId="20900"/>
    <cellStyle name="常规 11 4 6 5 4" xfId="3357"/>
    <cellStyle name="常规 11 4 6 5 5" xfId="3360"/>
    <cellStyle name="常规 11 4 6 6" xfId="20901"/>
    <cellStyle name="常规 11 4 6 6 2" xfId="20902"/>
    <cellStyle name="常规 11 4 6 6 2 2" xfId="20903"/>
    <cellStyle name="常规 11 4 6 6 2 3" xfId="20904"/>
    <cellStyle name="常规 11 4 6 6 3" xfId="20905"/>
    <cellStyle name="常规 11 4 6 6 4" xfId="3373"/>
    <cellStyle name="常规 11 4 6 6 5" xfId="3376"/>
    <cellStyle name="常规 11 4 6 7" xfId="20906"/>
    <cellStyle name="常规 11 4 6 7 2" xfId="20907"/>
    <cellStyle name="常规 11 4 6 7 3" xfId="20908"/>
    <cellStyle name="常规 11 4 6 8" xfId="20909"/>
    <cellStyle name="常规 11 4 6 8 2" xfId="18542"/>
    <cellStyle name="常规 11 4 6 9" xfId="18726"/>
    <cellStyle name="常规 11 4 7" xfId="20911"/>
    <cellStyle name="常规 11 4 7 2" xfId="20912"/>
    <cellStyle name="常规 11 4 7 2 2" xfId="20913"/>
    <cellStyle name="常规 11 4 7 2 2 2" xfId="13356"/>
    <cellStyle name="常规 11 4 7 2 2 2 2" xfId="20914"/>
    <cellStyle name="常规 11 4 7 2 2 2 3" xfId="20915"/>
    <cellStyle name="常规 11 4 7 2 2 3" xfId="18328"/>
    <cellStyle name="常规 11 4 7 2 2 3 2" xfId="16136"/>
    <cellStyle name="常规 11 4 7 2 2 4" xfId="18331"/>
    <cellStyle name="常规 11 4 7 2 2 5" xfId="18334"/>
    <cellStyle name="常规 11 4 7 2 3" xfId="20916"/>
    <cellStyle name="常规 11 4 7 2 3 2" xfId="13363"/>
    <cellStyle name="常规 11 4 7 2 3 2 2" xfId="11323"/>
    <cellStyle name="常规 11 4 7 2 3 3" xfId="18337"/>
    <cellStyle name="常规 11 4 7 2 3 4" xfId="18339"/>
    <cellStyle name="常规 11 4 7 2 3 5" xfId="18341"/>
    <cellStyle name="常规 11 4 7 2 4" xfId="20918"/>
    <cellStyle name="常规 11 4 7 2 4 2" xfId="15981"/>
    <cellStyle name="常规 11 4 7 2 4 3" xfId="18345"/>
    <cellStyle name="常规 11 4 7 2 5" xfId="20920"/>
    <cellStyle name="常规 11 4 7 2 6" xfId="20922"/>
    <cellStyle name="常规 11 4 7 2 7" xfId="20924"/>
    <cellStyle name="常规 11 4 7 3" xfId="11359"/>
    <cellStyle name="常规 11 4 7 3 2" xfId="20925"/>
    <cellStyle name="常规 11 4 7 3 2 2" xfId="20926"/>
    <cellStyle name="常规 11 4 7 3 2 2 2" xfId="20927"/>
    <cellStyle name="常规 11 4 7 3 2 3" xfId="18351"/>
    <cellStyle name="常规 11 4 7 3 2 4" xfId="18354"/>
    <cellStyle name="常规 11 4 7 3 2 5" xfId="18356"/>
    <cellStyle name="常规 11 4 7 3 3" xfId="20928"/>
    <cellStyle name="常规 11 4 7 3 3 2" xfId="20929"/>
    <cellStyle name="常规 11 4 7 3 3 2 2" xfId="11379"/>
    <cellStyle name="常规 11 4 7 3 3 3" xfId="18360"/>
    <cellStyle name="常规 11 4 7 3 3 4" xfId="18364"/>
    <cellStyle name="常规 11 4 7 3 3 5" xfId="18366"/>
    <cellStyle name="常规 11 4 7 3 4" xfId="20931"/>
    <cellStyle name="常规 11 4 7 3 4 2" xfId="20932"/>
    <cellStyle name="常规 11 4 7 3 5" xfId="20933"/>
    <cellStyle name="常规 11 4 7 3 6" xfId="20934"/>
    <cellStyle name="常规 11 4 7 3 7" xfId="20935"/>
    <cellStyle name="常规 11 4 7 4" xfId="20936"/>
    <cellStyle name="常规 11 4 7 4 2" xfId="20937"/>
    <cellStyle name="常规 11 4 7 4 2 2" xfId="20938"/>
    <cellStyle name="常规 11 4 7 4 3" xfId="20939"/>
    <cellStyle name="常规 11 4 7 4 4" xfId="20940"/>
    <cellStyle name="常规 11 4 7 4 5" xfId="20941"/>
    <cellStyle name="常规 11 4 7 5" xfId="20943"/>
    <cellStyle name="常规 11 4 7 5 2" xfId="20947"/>
    <cellStyle name="常规 11 4 7 5 2 2" xfId="20949"/>
    <cellStyle name="常规 11 4 7 5 3" xfId="20952"/>
    <cellStyle name="常规 11 4 7 5 4" xfId="527"/>
    <cellStyle name="常规 11 4 7 5 5" xfId="20955"/>
    <cellStyle name="常规 11 4 7 6" xfId="20957"/>
    <cellStyle name="常规 11 4 7 6 2" xfId="20958"/>
    <cellStyle name="常规 11 4 7 7" xfId="20960"/>
    <cellStyle name="常规 11 4 7 8" xfId="20962"/>
    <cellStyle name="常规 11 4 7 9" xfId="18732"/>
    <cellStyle name="常规 11 4 8" xfId="6360"/>
    <cellStyle name="常规 11 4 8 2" xfId="16262"/>
    <cellStyle name="常规 11 4 8 2 2" xfId="20964"/>
    <cellStyle name="常规 11 4 8 2 2 2" xfId="20966"/>
    <cellStyle name="常规 11 4 8 2 2 3" xfId="18435"/>
    <cellStyle name="常规 11 4 8 2 3" xfId="20968"/>
    <cellStyle name="常规 11 4 8 2 3 2" xfId="20970"/>
    <cellStyle name="常规 11 4 8 2 4" xfId="20972"/>
    <cellStyle name="常规 11 4 8 2 5" xfId="20973"/>
    <cellStyle name="常规 11 4 8 3" xfId="16265"/>
    <cellStyle name="常规 11 4 8 3 2" xfId="20974"/>
    <cellStyle name="常规 11 4 8 3 2 2" xfId="20976"/>
    <cellStyle name="常规 11 4 8 3 3" xfId="20977"/>
    <cellStyle name="常规 11 4 8 3 4" xfId="20978"/>
    <cellStyle name="常规 11 4 8 3 5" xfId="20979"/>
    <cellStyle name="常规 11 4 8 4" xfId="20981"/>
    <cellStyle name="常规 11 4 8 4 2" xfId="20982"/>
    <cellStyle name="常规 11 4 8 4 3" xfId="20983"/>
    <cellStyle name="常规 11 4 8 5" xfId="20986"/>
    <cellStyle name="常规 11 4 8 6" xfId="20988"/>
    <cellStyle name="常规 11 4 8 7" xfId="20181"/>
    <cellStyle name="常规 11 4 9" xfId="6362"/>
    <cellStyle name="常规 11 4 9 2" xfId="16272"/>
    <cellStyle name="常规 11 4 9 2 2" xfId="20989"/>
    <cellStyle name="常规 11 4 9 2 2 2" xfId="20991"/>
    <cellStyle name="常规 11 4 9 2 2 3" xfId="18518"/>
    <cellStyle name="常规 11 4 9 2 3" xfId="20992"/>
    <cellStyle name="常规 11 4 9 2 3 2" xfId="20994"/>
    <cellStyle name="常规 11 4 9 2 4" xfId="20995"/>
    <cellStyle name="常规 11 4 9 2 5" xfId="20996"/>
    <cellStyle name="常规 11 4 9 3" xfId="16275"/>
    <cellStyle name="常规 11 4 9 3 2" xfId="13271"/>
    <cellStyle name="常规 11 4 9 3 2 2" xfId="13274"/>
    <cellStyle name="常规 11 4 9 3 3" xfId="13283"/>
    <cellStyle name="常规 11 4 9 3 4" xfId="13294"/>
    <cellStyle name="常规 11 4 9 3 5" xfId="13302"/>
    <cellStyle name="常规 11 4 9 4" xfId="1712"/>
    <cellStyle name="常规 11 4 9 4 2" xfId="20997"/>
    <cellStyle name="常规 11 4 9 4 3" xfId="20998"/>
    <cellStyle name="常规 11 4 9 5" xfId="21000"/>
    <cellStyle name="常规 11 4 9 6" xfId="21001"/>
    <cellStyle name="常规 11 4 9 7" xfId="21002"/>
    <cellStyle name="常规 11 5" xfId="6121"/>
    <cellStyle name="常规 11 5 10" xfId="21003"/>
    <cellStyle name="常规 11 5 10 2" xfId="20561"/>
    <cellStyle name="常规 11 5 10 2 2" xfId="2303"/>
    <cellStyle name="常规 11 5 10 2 2 2" xfId="2307"/>
    <cellStyle name="常规 11 5 10 2 3" xfId="1298"/>
    <cellStyle name="常规 11 5 10 2 4" xfId="2311"/>
    <cellStyle name="常规 11 5 10 2 5" xfId="2321"/>
    <cellStyle name="常规 11 5 10 3" xfId="20563"/>
    <cellStyle name="常规 11 5 10 3 2" xfId="2333"/>
    <cellStyle name="常规 11 5 10 3 2 2" xfId="6215"/>
    <cellStyle name="常规 11 5 10 3 3" xfId="1311"/>
    <cellStyle name="常规 11 5 10 3 4" xfId="2336"/>
    <cellStyle name="常规 11 5 10 3 5" xfId="2489"/>
    <cellStyle name="常规 11 5 10 4" xfId="16819"/>
    <cellStyle name="常规 11 5 10 4 2" xfId="2346"/>
    <cellStyle name="常规 11 5 10 5" xfId="16822"/>
    <cellStyle name="常规 11 5 10 6" xfId="16825"/>
    <cellStyle name="常规 11 5 10 7" xfId="16827"/>
    <cellStyle name="常规 11 5 11" xfId="21004"/>
    <cellStyle name="常规 11 5 11 2" xfId="20568"/>
    <cellStyle name="常规 11 5 11 2 2" xfId="2389"/>
    <cellStyle name="常规 11 5 11 2 2 2" xfId="21006"/>
    <cellStyle name="常规 11 5 11 2 3" xfId="962"/>
    <cellStyle name="常规 11 5 11 2 4" xfId="2399"/>
    <cellStyle name="常规 11 5 11 2 5" xfId="21007"/>
    <cellStyle name="常规 11 5 11 3" xfId="20570"/>
    <cellStyle name="常规 11 5 11 3 2" xfId="2418"/>
    <cellStyle name="常规 11 5 11 3 2 2" xfId="21008"/>
    <cellStyle name="常规 11 5 11 3 3" xfId="1026"/>
    <cellStyle name="常规 11 5 11 3 4" xfId="21009"/>
    <cellStyle name="常规 11 5 11 3 5" xfId="21010"/>
    <cellStyle name="常规 11 5 11 4" xfId="16832"/>
    <cellStyle name="常规 11 5 11 4 2" xfId="16835"/>
    <cellStyle name="常规 11 5 11 5" xfId="16837"/>
    <cellStyle name="常规 11 5 11 6" xfId="16840"/>
    <cellStyle name="常规 11 5 11 7" xfId="4508"/>
    <cellStyle name="常规 11 5 12" xfId="21011"/>
    <cellStyle name="常规 11 5 12 2" xfId="20575"/>
    <cellStyle name="常规 11 5 12 2 2" xfId="2469"/>
    <cellStyle name="常规 11 5 12 2 3" xfId="2473"/>
    <cellStyle name="常规 11 5 12 3" xfId="20578"/>
    <cellStyle name="常规 11 5 12 3 2" xfId="2493"/>
    <cellStyle name="常规 11 5 12 4" xfId="16844"/>
    <cellStyle name="常规 11 5 12 5" xfId="21012"/>
    <cellStyle name="常规 11 5 13" xfId="21013"/>
    <cellStyle name="常规 11 5 13 2" xfId="20583"/>
    <cellStyle name="常规 11 5 13 2 2" xfId="2546"/>
    <cellStyle name="常规 11 5 13 2 3" xfId="2549"/>
    <cellStyle name="常规 11 5 13 3" xfId="20585"/>
    <cellStyle name="常规 11 5 13 3 2" xfId="2564"/>
    <cellStyle name="常规 11 5 13 4" xfId="21014"/>
    <cellStyle name="常规 11 5 13 5" xfId="21015"/>
    <cellStyle name="常规 11 5 14" xfId="21016"/>
    <cellStyle name="常规 11 5 14 2" xfId="20590"/>
    <cellStyle name="常规 11 5 14 2 2" xfId="358"/>
    <cellStyle name="常规 11 5 14 2 3" xfId="4753"/>
    <cellStyle name="常规 11 5 14 3" xfId="20592"/>
    <cellStyle name="常规 11 5 14 3 2" xfId="6285"/>
    <cellStyle name="常规 11 5 14 4" xfId="15469"/>
    <cellStyle name="常规 11 5 14 5" xfId="21017"/>
    <cellStyle name="常规 11 5 15" xfId="21019"/>
    <cellStyle name="常规 11 5 15 2" xfId="21021"/>
    <cellStyle name="常规 11 5 15 2 2" xfId="2624"/>
    <cellStyle name="常规 11 5 15 3" xfId="21022"/>
    <cellStyle name="常规 11 5 15 3 2" xfId="6304"/>
    <cellStyle name="常规 11 5 15 4" xfId="21023"/>
    <cellStyle name="常规 11 5 15 5" xfId="21024"/>
    <cellStyle name="常规 11 5 16" xfId="21026"/>
    <cellStyle name="常规 11 5 16 2" xfId="21027"/>
    <cellStyle name="常规 11 5 16 2 2" xfId="21028"/>
    <cellStyle name="常规 11 5 16 3" xfId="21029"/>
    <cellStyle name="常规 11 5 16 3 2" xfId="21030"/>
    <cellStyle name="常规 11 5 16 4" xfId="21031"/>
    <cellStyle name="常规 11 5 17" xfId="21034"/>
    <cellStyle name="常规 11 5 17 2" xfId="21036"/>
    <cellStyle name="常规 11 5 17 3" xfId="21038"/>
    <cellStyle name="常规 11 5 17 4" xfId="21040"/>
    <cellStyle name="常规 11 5 18" xfId="21043"/>
    <cellStyle name="常规 11 5 18 2" xfId="21045"/>
    <cellStyle name="常规 11 5 18 3" xfId="21047"/>
    <cellStyle name="常规 11 5 19" xfId="21050"/>
    <cellStyle name="常规 11 5 19 2" xfId="21052"/>
    <cellStyle name="常规 11 5 2" xfId="21053"/>
    <cellStyle name="常规 11 5 2 10" xfId="21056"/>
    <cellStyle name="常规 11 5 2 10 2" xfId="21058"/>
    <cellStyle name="常规 11 5 2 10 2 2" xfId="13534"/>
    <cellStyle name="常规 11 5 2 10 2 3" xfId="13548"/>
    <cellStyle name="常规 11 5 2 10 3" xfId="21061"/>
    <cellStyle name="常规 11 5 2 10 3 2" xfId="13565"/>
    <cellStyle name="常规 11 5 2 10 4" xfId="21064"/>
    <cellStyle name="常规 11 5 2 10 5" xfId="21066"/>
    <cellStyle name="常规 11 5 2 11" xfId="21069"/>
    <cellStyle name="常规 11 5 2 11 2" xfId="21071"/>
    <cellStyle name="常规 11 5 2 11 2 2" xfId="13674"/>
    <cellStyle name="常规 11 5 2 11 2 3" xfId="13677"/>
    <cellStyle name="常规 11 5 2 11 3" xfId="21074"/>
    <cellStyle name="常规 11 5 2 11 3 2" xfId="21076"/>
    <cellStyle name="常规 11 5 2 11 4" xfId="21079"/>
    <cellStyle name="常规 11 5 2 11 5" xfId="21081"/>
    <cellStyle name="常规 11 5 2 12" xfId="21084"/>
    <cellStyle name="常规 11 5 2 12 2" xfId="21086"/>
    <cellStyle name="常规 11 5 2 12 2 2" xfId="21089"/>
    <cellStyle name="常规 11 5 2 12 3" xfId="21091"/>
    <cellStyle name="常规 11 5 2 12 3 2" xfId="21094"/>
    <cellStyle name="常规 11 5 2 12 4" xfId="21096"/>
    <cellStyle name="常规 11 5 2 12 5" xfId="21098"/>
    <cellStyle name="常规 11 5 2 13" xfId="21100"/>
    <cellStyle name="常规 11 5 2 13 2" xfId="21102"/>
    <cellStyle name="常规 11 5 2 13 2 2" xfId="21104"/>
    <cellStyle name="常规 11 5 2 13 3" xfId="21106"/>
    <cellStyle name="常规 11 5 2 13 3 2" xfId="21108"/>
    <cellStyle name="常规 11 5 2 13 4" xfId="21110"/>
    <cellStyle name="常规 11 5 2 14" xfId="21112"/>
    <cellStyle name="常规 11 5 2 14 2" xfId="21114"/>
    <cellStyle name="常规 11 5 2 14 3" xfId="21116"/>
    <cellStyle name="常规 11 5 2 14 4" xfId="21118"/>
    <cellStyle name="常规 11 5 2 15" xfId="21121"/>
    <cellStyle name="常规 11 5 2 15 2" xfId="21124"/>
    <cellStyle name="常规 11 5 2 15 3" xfId="21127"/>
    <cellStyle name="常规 11 5 2 15 4" xfId="21130"/>
    <cellStyle name="常规 11 5 2 16" xfId="21134"/>
    <cellStyle name="常规 11 5 2 16 2" xfId="21138"/>
    <cellStyle name="常规 11 5 2 17" xfId="21141"/>
    <cellStyle name="常规 11 5 2 18" xfId="21143"/>
    <cellStyle name="常规 11 5 2 19" xfId="21145"/>
    <cellStyle name="常规 11 5 2 2" xfId="21146"/>
    <cellStyle name="常规 11 5 2 2 10" xfId="18820"/>
    <cellStyle name="常规 11 5 2 2 10 2" xfId="18823"/>
    <cellStyle name="常规 11 5 2 2 10 2 2" xfId="10449"/>
    <cellStyle name="常规 11 5 2 2 10 3" xfId="18826"/>
    <cellStyle name="常规 11 5 2 2 10 3 2" xfId="21148"/>
    <cellStyle name="常规 11 5 2 2 10 4" xfId="21150"/>
    <cellStyle name="常规 11 5 2 2 11" xfId="18828"/>
    <cellStyle name="常规 11 5 2 2 11 2" xfId="21152"/>
    <cellStyle name="常规 11 5 2 2 11 3" xfId="21154"/>
    <cellStyle name="常规 11 5 2 2 11 4" xfId="21156"/>
    <cellStyle name="常规 11 5 2 2 12" xfId="14847"/>
    <cellStyle name="常规 11 5 2 2 12 2" xfId="21158"/>
    <cellStyle name="常规 11 5 2 2 12 3" xfId="21160"/>
    <cellStyle name="常规 11 5 2 2 12 4" xfId="21162"/>
    <cellStyle name="常规 11 5 2 2 13" xfId="14850"/>
    <cellStyle name="常规 11 5 2 2 13 2" xfId="21164"/>
    <cellStyle name="常规 11 5 2 2 14" xfId="21165"/>
    <cellStyle name="常规 11 5 2 2 15" xfId="21167"/>
    <cellStyle name="常规 11 5 2 2 16" xfId="21169"/>
    <cellStyle name="常规 11 5 2 2 17" xfId="21170"/>
    <cellStyle name="常规 11 5 2 2 18" xfId="21171"/>
    <cellStyle name="常规 11 5 2 2 19" xfId="21172"/>
    <cellStyle name="常规 11 5 2 2 2" xfId="21173"/>
    <cellStyle name="常规 11 5 2 2 2 10" xfId="2216"/>
    <cellStyle name="常规 11 5 2 2 2 2" xfId="21174"/>
    <cellStyle name="常规 11 5 2 2 2 2 2" xfId="6593"/>
    <cellStyle name="常规 11 5 2 2 2 2 2 2" xfId="21175"/>
    <cellStyle name="常规 11 5 2 2 2 2 2 2 2" xfId="21177"/>
    <cellStyle name="常规 11 5 2 2 2 2 2 2 2 2" xfId="21178"/>
    <cellStyle name="常规 11 5 2 2 2 2 2 2 3" xfId="21180"/>
    <cellStyle name="常规 11 5 2 2 2 2 2 2 4" xfId="21182"/>
    <cellStyle name="常规 11 5 2 2 2 2 2 2 5" xfId="21183"/>
    <cellStyle name="常规 11 5 2 2 2 2 2 3" xfId="21184"/>
    <cellStyle name="常规 11 5 2 2 2 2 2 3 2" xfId="13381"/>
    <cellStyle name="常规 11 5 2 2 2 2 2 3 3" xfId="13383"/>
    <cellStyle name="常规 11 5 2 2 2 2 2 4" xfId="21185"/>
    <cellStyle name="常规 11 5 2 2 2 2 2 5" xfId="21186"/>
    <cellStyle name="常规 11 5 2 2 2 2 2 6" xfId="21187"/>
    <cellStyle name="常规 11 5 2 2 2 2 3" xfId="21189"/>
    <cellStyle name="常规 11 5 2 2 2 2 3 2" xfId="21190"/>
    <cellStyle name="常规 11 5 2 2 2 2 3 2 2" xfId="21192"/>
    <cellStyle name="常规 11 5 2 2 2 2 3 3" xfId="21176"/>
    <cellStyle name="常规 11 5 2 2 2 2 3 4" xfId="21179"/>
    <cellStyle name="常规 11 5 2 2 2 2 3 5" xfId="21181"/>
    <cellStyle name="常规 11 5 2 2 2 2 4" xfId="21193"/>
    <cellStyle name="常规 11 5 2 2 2 2 4 2" xfId="13378"/>
    <cellStyle name="常规 11 5 2 2 2 2 4 3" xfId="13380"/>
    <cellStyle name="常规 11 5 2 2 2 2 5" xfId="21194"/>
    <cellStyle name="常规 11 5 2 2 2 2 6" xfId="11206"/>
    <cellStyle name="常规 11 5 2 2 2 2 7" xfId="11211"/>
    <cellStyle name="常规 11 5 2 2 2 3" xfId="21195"/>
    <cellStyle name="常规 11 5 2 2 2 3 2" xfId="15967"/>
    <cellStyle name="常规 11 5 2 2 2 3 2 2" xfId="21196"/>
    <cellStyle name="常规 11 5 2 2 2 3 2 2 2" xfId="21198"/>
    <cellStyle name="常规 11 5 2 2 2 3 2 3" xfId="21199"/>
    <cellStyle name="常规 11 5 2 2 2 3 2 4" xfId="21200"/>
    <cellStyle name="常规 11 5 2 2 2 3 2 5" xfId="21201"/>
    <cellStyle name="常规 11 5 2 2 2 3 3" xfId="15969"/>
    <cellStyle name="常规 11 5 2 2 2 3 3 2" xfId="21202"/>
    <cellStyle name="常规 11 5 2 2 2 3 3 2 2" xfId="21204"/>
    <cellStyle name="常规 11 5 2 2 2 3 3 3" xfId="21191"/>
    <cellStyle name="常规 11 5 2 2 2 3 3 4" xfId="21205"/>
    <cellStyle name="常规 11 5 2 2 2 3 3 5" xfId="21206"/>
    <cellStyle name="常规 11 5 2 2 2 3 4" xfId="15971"/>
    <cellStyle name="常规 11 5 2 2 2 3 4 2" xfId="21207"/>
    <cellStyle name="常规 11 5 2 2 2 3 5" xfId="21208"/>
    <cellStyle name="常规 11 5 2 2 2 3 6" xfId="11220"/>
    <cellStyle name="常规 11 5 2 2 2 3 7" xfId="11222"/>
    <cellStyle name="常规 11 5 2 2 2 4" xfId="2632"/>
    <cellStyle name="常规 11 5 2 2 2 4 2" xfId="7166"/>
    <cellStyle name="常规 11 5 2 2 2 4 2 2" xfId="4221"/>
    <cellStyle name="常规 11 5 2 2 2 4 2 2 2" xfId="21078"/>
    <cellStyle name="常规 11 5 2 2 2 4 2 3" xfId="3915"/>
    <cellStyle name="常规 11 5 2 2 2 4 2 4" xfId="21209"/>
    <cellStyle name="常规 11 5 2 2 2 4 3" xfId="7169"/>
    <cellStyle name="常规 11 5 2 2 2 4 3 2" xfId="21210"/>
    <cellStyle name="常规 11 5 2 2 2 4 4" xfId="6845"/>
    <cellStyle name="常规 11 5 2 2 2 4 5" xfId="6851"/>
    <cellStyle name="常规 11 5 2 2 2 4 6" xfId="10611"/>
    <cellStyle name="常规 11 5 2 2 2 5" xfId="19900"/>
    <cellStyle name="常规 11 5 2 2 2 5 2" xfId="7179"/>
    <cellStyle name="常规 11 5 2 2 2 5 2 2" xfId="1646"/>
    <cellStyle name="常规 11 5 2 2 2 5 3" xfId="6270"/>
    <cellStyle name="常规 11 5 2 2 2 5 4" xfId="2531"/>
    <cellStyle name="常规 11 5 2 2 2 5 5" xfId="2543"/>
    <cellStyle name="常规 11 5 2 2 2 6" xfId="17699"/>
    <cellStyle name="常规 11 5 2 2 2 6 2" xfId="7189"/>
    <cellStyle name="常规 11 5 2 2 2 6 3" xfId="6274"/>
    <cellStyle name="常规 11 5 2 2 2 6 4" xfId="2556"/>
    <cellStyle name="常规 11 5 2 2 2 6 5" xfId="10620"/>
    <cellStyle name="常规 11 5 2 2 2 7" xfId="17702"/>
    <cellStyle name="常规 11 5 2 2 2 8" xfId="17706"/>
    <cellStyle name="常规 11 5 2 2 2 9" xfId="15901"/>
    <cellStyle name="常规 11 5 2 2 3" xfId="21211"/>
    <cellStyle name="常规 11 5 2 2 3 2" xfId="21212"/>
    <cellStyle name="常规 11 5 2 2 3 2 2" xfId="21213"/>
    <cellStyle name="常规 11 5 2 2 3 2 2 2" xfId="21214"/>
    <cellStyle name="常规 11 5 2 2 3 2 2 2 2" xfId="21216"/>
    <cellStyle name="常规 11 5 2 2 3 2 2 3" xfId="21217"/>
    <cellStyle name="常规 11 5 2 2 3 2 2 4" xfId="21218"/>
    <cellStyle name="常规 11 5 2 2 3 2 2 5" xfId="21219"/>
    <cellStyle name="常规 11 5 2 2 3 2 3" xfId="21220"/>
    <cellStyle name="常规 11 5 2 2 3 2 3 2" xfId="21221"/>
    <cellStyle name="常规 11 5 2 2 3 2 3 3" xfId="21197"/>
    <cellStyle name="常规 11 5 2 2 3 2 4" xfId="21222"/>
    <cellStyle name="常规 11 5 2 2 3 2 5" xfId="21223"/>
    <cellStyle name="常规 11 5 2 2 3 2 6" xfId="11311"/>
    <cellStyle name="常规 11 5 2 2 3 3" xfId="21224"/>
    <cellStyle name="常规 11 5 2 2 3 3 2" xfId="21227"/>
    <cellStyle name="常规 11 5 2 2 3 3 2 2" xfId="21229"/>
    <cellStyle name="常规 11 5 2 2 3 3 3" xfId="21232"/>
    <cellStyle name="常规 11 5 2 2 3 3 4" xfId="21235"/>
    <cellStyle name="常规 11 5 2 2 3 3 5" xfId="21237"/>
    <cellStyle name="常规 11 5 2 2 3 4" xfId="21238"/>
    <cellStyle name="常规 11 5 2 2 3 4 2" xfId="7204"/>
    <cellStyle name="常规 11 5 2 2 3 4 3" xfId="7207"/>
    <cellStyle name="常规 11 5 2 2 3 5" xfId="21240"/>
    <cellStyle name="常规 11 5 2 2 3 6" xfId="17710"/>
    <cellStyle name="常规 11 5 2 2 3 7" xfId="17714"/>
    <cellStyle name="常规 11 5 2 2 4" xfId="21241"/>
    <cellStyle name="常规 11 5 2 2 4 2" xfId="21242"/>
    <cellStyle name="常规 11 5 2 2 4 2 2" xfId="21243"/>
    <cellStyle name="常规 11 5 2 2 4 2 2 2" xfId="21060"/>
    <cellStyle name="常规 11 5 2 2 4 2 2 3" xfId="21063"/>
    <cellStyle name="常规 11 5 2 2 4 2 3" xfId="21244"/>
    <cellStyle name="常规 11 5 2 2 4 2 3 2" xfId="21073"/>
    <cellStyle name="常规 11 5 2 2 4 2 4" xfId="21245"/>
    <cellStyle name="常规 11 5 2 2 4 2 5" xfId="21246"/>
    <cellStyle name="常规 11 5 2 2 4 3" xfId="21247"/>
    <cellStyle name="常规 11 5 2 2 4 3 2" xfId="21249"/>
    <cellStyle name="常规 11 5 2 2 4 3 2 2" xfId="21252"/>
    <cellStyle name="常规 11 5 2 2 4 3 3" xfId="21254"/>
    <cellStyle name="常规 11 5 2 2 4 3 4" xfId="21256"/>
    <cellStyle name="常规 11 5 2 2 4 3 5" xfId="21257"/>
    <cellStyle name="常规 11 5 2 2 4 4" xfId="21258"/>
    <cellStyle name="常规 11 5 2 2 4 4 2" xfId="7241"/>
    <cellStyle name="常规 11 5 2 2 4 4 3" xfId="7244"/>
    <cellStyle name="常规 11 5 2 2 4 5" xfId="21260"/>
    <cellStyle name="常规 11 5 2 2 4 6" xfId="17718"/>
    <cellStyle name="常规 11 5 2 2 4 7" xfId="17720"/>
    <cellStyle name="常规 11 5 2 2 5" xfId="21261"/>
    <cellStyle name="常规 11 5 2 2 5 2" xfId="21262"/>
    <cellStyle name="常规 11 5 2 2 5 2 2" xfId="21263"/>
    <cellStyle name="常规 11 5 2 2 5 2 2 2" xfId="9188"/>
    <cellStyle name="常规 11 5 2 2 5 2 3" xfId="21264"/>
    <cellStyle name="常规 11 5 2 2 5 2 4" xfId="21265"/>
    <cellStyle name="常规 11 5 2 2 5 2 5" xfId="21266"/>
    <cellStyle name="常规 11 5 2 2 5 3" xfId="21267"/>
    <cellStyle name="常规 11 5 2 2 5 3 2" xfId="21269"/>
    <cellStyle name="常规 11 5 2 2 5 3 2 2" xfId="10604"/>
    <cellStyle name="常规 11 5 2 2 5 3 3" xfId="21271"/>
    <cellStyle name="常规 11 5 2 2 5 3 4" xfId="21272"/>
    <cellStyle name="常规 11 5 2 2 5 3 5" xfId="21273"/>
    <cellStyle name="常规 11 5 2 2 5 4" xfId="21274"/>
    <cellStyle name="常规 11 5 2 2 5 4 2" xfId="7271"/>
    <cellStyle name="常规 11 5 2 2 5 5" xfId="21275"/>
    <cellStyle name="常规 11 5 2 2 5 6" xfId="21276"/>
    <cellStyle name="常规 11 5 2 2 5 7" xfId="21277"/>
    <cellStyle name="常规 11 5 2 2 6" xfId="21278"/>
    <cellStyle name="常规 11 5 2 2 6 2" xfId="21279"/>
    <cellStyle name="常规 11 5 2 2 6 2 2" xfId="21280"/>
    <cellStyle name="常规 11 5 2 2 6 2 2 2" xfId="17428"/>
    <cellStyle name="常规 11 5 2 2 6 2 3" xfId="21281"/>
    <cellStyle name="常规 11 5 2 2 6 2 4" xfId="21282"/>
    <cellStyle name="常规 11 5 2 2 6 2 5" xfId="21284"/>
    <cellStyle name="常规 11 5 2 2 6 3" xfId="21285"/>
    <cellStyle name="常规 11 5 2 2 6 3 2" xfId="21287"/>
    <cellStyle name="常规 11 5 2 2 6 3 2 2" xfId="362"/>
    <cellStyle name="常规 11 5 2 2 6 3 3" xfId="21288"/>
    <cellStyle name="常规 11 5 2 2 6 3 4" xfId="21289"/>
    <cellStyle name="常规 11 5 2 2 6 3 5" xfId="21290"/>
    <cellStyle name="常规 11 5 2 2 6 4" xfId="21291"/>
    <cellStyle name="常规 11 5 2 2 6 4 2" xfId="7303"/>
    <cellStyle name="常规 11 5 2 2 6 5" xfId="21292"/>
    <cellStyle name="常规 11 5 2 2 6 6" xfId="15625"/>
    <cellStyle name="常规 11 5 2 2 6 7" xfId="21293"/>
    <cellStyle name="常规 11 5 2 2 7" xfId="21294"/>
    <cellStyle name="常规 11 5 2 2 7 2" xfId="21295"/>
    <cellStyle name="常规 11 5 2 2 7 2 2" xfId="21296"/>
    <cellStyle name="常规 11 5 2 2 7 2 3" xfId="21297"/>
    <cellStyle name="常规 11 5 2 2 7 3" xfId="21298"/>
    <cellStyle name="常规 11 5 2 2 7 3 2" xfId="17035"/>
    <cellStyle name="常规 11 5 2 2 7 4" xfId="21299"/>
    <cellStyle name="常规 11 5 2 2 7 5" xfId="21300"/>
    <cellStyle name="常规 11 5 2 2 8" xfId="21301"/>
    <cellStyle name="常规 11 5 2 2 8 2" xfId="14683"/>
    <cellStyle name="常规 11 5 2 2 8 2 2" xfId="14685"/>
    <cellStyle name="常规 11 5 2 2 8 2 3" xfId="21302"/>
    <cellStyle name="常规 11 5 2 2 8 3" xfId="14687"/>
    <cellStyle name="常规 11 5 2 2 8 3 2" xfId="21303"/>
    <cellStyle name="常规 11 5 2 2 8 4" xfId="14690"/>
    <cellStyle name="常规 11 5 2 2 8 5" xfId="14692"/>
    <cellStyle name="常规 11 5 2 2 9" xfId="21304"/>
    <cellStyle name="常规 11 5 2 2 9 2" xfId="21305"/>
    <cellStyle name="常规 11 5 2 2 9 2 2" xfId="21306"/>
    <cellStyle name="常规 11 5 2 2 9 3" xfId="21307"/>
    <cellStyle name="常规 11 5 2 2 9 3 2" xfId="21308"/>
    <cellStyle name="常规 11 5 2 2 9 4" xfId="21309"/>
    <cellStyle name="常规 11 5 2 2 9 5" xfId="21310"/>
    <cellStyle name="常规 11 5 2 20" xfId="21120"/>
    <cellStyle name="常规 11 5 2 21" xfId="21133"/>
    <cellStyle name="常规 11 5 2 22" xfId="21140"/>
    <cellStyle name="常规 11 5 2 3" xfId="21311"/>
    <cellStyle name="常规 11 5 2 3 10" xfId="21312"/>
    <cellStyle name="常规 11 5 2 3 2" xfId="21313"/>
    <cellStyle name="常规 11 5 2 3 2 2" xfId="21314"/>
    <cellStyle name="常规 11 5 2 3 2 2 2" xfId="21317"/>
    <cellStyle name="常规 11 5 2 3 2 2 2 2" xfId="21319"/>
    <cellStyle name="常规 11 5 2 3 2 2 2 2 2" xfId="21321"/>
    <cellStyle name="常规 11 5 2 3 2 2 2 3" xfId="21322"/>
    <cellStyle name="常规 11 5 2 3 2 2 2 4" xfId="21323"/>
    <cellStyle name="常规 11 5 2 3 2 2 2 5" xfId="21324"/>
    <cellStyle name="常规 11 5 2 3 2 2 3" xfId="21327"/>
    <cellStyle name="常规 11 5 2 3 2 2 3 2" xfId="21328"/>
    <cellStyle name="常规 11 5 2 3 2 2 3 3" xfId="21215"/>
    <cellStyle name="常规 11 5 2 3 2 2 4" xfId="21330"/>
    <cellStyle name="常规 11 5 2 3 2 2 5" xfId="21331"/>
    <cellStyle name="常规 11 5 2 3 2 2 6" xfId="11939"/>
    <cellStyle name="常规 11 5 2 3 2 3" xfId="21332"/>
    <cellStyle name="常规 11 5 2 3 2 3 2" xfId="21334"/>
    <cellStyle name="常规 11 5 2 3 2 3 2 2" xfId="21335"/>
    <cellStyle name="常规 11 5 2 3 2 3 3" xfId="21337"/>
    <cellStyle name="常规 11 5 2 3 2 3 4" xfId="21339"/>
    <cellStyle name="常规 11 5 2 3 2 3 5" xfId="21340"/>
    <cellStyle name="常规 11 5 2 3 2 4" xfId="2652"/>
    <cellStyle name="常规 11 5 2 3 2 4 2" xfId="7401"/>
    <cellStyle name="常规 11 5 2 3 2 4 3" xfId="7405"/>
    <cellStyle name="常规 11 5 2 3 2 5" xfId="19010"/>
    <cellStyle name="常规 11 5 2 3 2 6" xfId="17727"/>
    <cellStyle name="常规 11 5 2 3 2 7" xfId="17731"/>
    <cellStyle name="常规 11 5 2 3 3" xfId="21341"/>
    <cellStyle name="常规 11 5 2 3 3 2" xfId="21342"/>
    <cellStyle name="常规 11 5 2 3 3 2 2" xfId="21344"/>
    <cellStyle name="常规 11 5 2 3 3 2 2 2" xfId="7019"/>
    <cellStyle name="常规 11 5 2 3 3 2 3" xfId="21346"/>
    <cellStyle name="常规 11 5 2 3 3 2 4" xfId="21349"/>
    <cellStyle name="常规 11 5 2 3 3 2 5" xfId="21351"/>
    <cellStyle name="常规 11 5 2 3 3 3" xfId="21352"/>
    <cellStyle name="常规 11 5 2 3 3 3 2" xfId="21355"/>
    <cellStyle name="常规 11 5 2 3 3 3 2 2" xfId="8522"/>
    <cellStyle name="常规 11 5 2 3 3 3 3" xfId="21358"/>
    <cellStyle name="常规 11 5 2 3 3 3 4" xfId="21361"/>
    <cellStyle name="常规 11 5 2 3 3 3 5" xfId="21363"/>
    <cellStyle name="常规 11 5 2 3 3 4" xfId="21364"/>
    <cellStyle name="常规 11 5 2 3 3 4 2" xfId="7451"/>
    <cellStyle name="常规 11 5 2 3 3 5" xfId="19014"/>
    <cellStyle name="常规 11 5 2 3 3 6" xfId="17740"/>
    <cellStyle name="常规 11 5 2 3 3 7" xfId="17744"/>
    <cellStyle name="常规 11 5 2 3 4" xfId="19600"/>
    <cellStyle name="常规 11 5 2 3 4 2" xfId="21365"/>
    <cellStyle name="常规 11 5 2 3 4 2 2" xfId="21367"/>
    <cellStyle name="常规 11 5 2 3 4 2 2 2" xfId="15933"/>
    <cellStyle name="常规 11 5 2 3 4 2 3" xfId="21368"/>
    <cellStyle name="常规 11 5 2 3 4 2 4" xfId="21369"/>
    <cellStyle name="常规 11 5 2 3 4 3" xfId="21370"/>
    <cellStyle name="常规 11 5 2 3 4 3 2" xfId="21373"/>
    <cellStyle name="常规 11 5 2 3 4 4" xfId="21374"/>
    <cellStyle name="常规 11 5 2 3 4 5" xfId="19019"/>
    <cellStyle name="常规 11 5 2 3 4 6" xfId="17755"/>
    <cellStyle name="常规 11 5 2 3 5" xfId="21375"/>
    <cellStyle name="常规 11 5 2 3 5 2" xfId="21376"/>
    <cellStyle name="常规 11 5 2 3 5 2 2" xfId="21378"/>
    <cellStyle name="常规 11 5 2 3 5 3" xfId="21379"/>
    <cellStyle name="常规 11 5 2 3 5 4" xfId="21380"/>
    <cellStyle name="常规 11 5 2 3 5 5" xfId="21381"/>
    <cellStyle name="常规 11 5 2 3 6" xfId="21382"/>
    <cellStyle name="常规 11 5 2 3 6 2" xfId="21383"/>
    <cellStyle name="常规 11 5 2 3 6 3" xfId="21384"/>
    <cellStyle name="常规 11 5 2 3 6 4" xfId="21385"/>
    <cellStyle name="常规 11 5 2 3 6 5" xfId="21386"/>
    <cellStyle name="常规 11 5 2 3 7" xfId="21387"/>
    <cellStyle name="常规 11 5 2 3 8" xfId="21388"/>
    <cellStyle name="常规 11 5 2 3 9" xfId="10557"/>
    <cellStyle name="常规 11 5 2 4" xfId="21389"/>
    <cellStyle name="常规 11 5 2 4 2" xfId="21033"/>
    <cellStyle name="常规 11 5 2 4 2 2" xfId="21035"/>
    <cellStyle name="常规 11 5 2 4 2 2 2" xfId="13523"/>
    <cellStyle name="常规 11 5 2 4 2 2 2 2" xfId="13525"/>
    <cellStyle name="常规 11 5 2 4 2 2 2 3" xfId="13533"/>
    <cellStyle name="常规 11 5 2 4 2 2 3" xfId="13559"/>
    <cellStyle name="常规 11 5 2 4 2 2 3 2" xfId="13561"/>
    <cellStyle name="常规 11 5 2 4 2 2 4" xfId="13573"/>
    <cellStyle name="常规 11 5 2 4 2 2 5" xfId="13584"/>
    <cellStyle name="常规 11 5 2 4 2 3" xfId="21037"/>
    <cellStyle name="常规 11 5 2 4 2 3 2" xfId="13669"/>
    <cellStyle name="常规 11 5 2 4 2 3 2 2" xfId="13671"/>
    <cellStyle name="常规 11 5 2 4 2 3 3" xfId="13681"/>
    <cellStyle name="常规 11 5 2 4 2 3 4" xfId="13683"/>
    <cellStyle name="常规 11 5 2 4 2 3 5" xfId="13685"/>
    <cellStyle name="常规 11 5 2 4 2 4" xfId="21039"/>
    <cellStyle name="常规 11 5 2 4 2 4 2" xfId="7535"/>
    <cellStyle name="常规 11 5 2 4 2 4 3" xfId="7538"/>
    <cellStyle name="常规 11 5 2 4 2 5" xfId="19026"/>
    <cellStyle name="常规 11 5 2 4 2 6" xfId="17767"/>
    <cellStyle name="常规 11 5 2 4 2 7" xfId="17770"/>
    <cellStyle name="常规 11 5 2 4 3" xfId="21042"/>
    <cellStyle name="常规 11 5 2 4 3 2" xfId="21044"/>
    <cellStyle name="常规 11 5 2 4 3 2 2" xfId="13977"/>
    <cellStyle name="常规 11 5 2 4 3 2 2 2" xfId="531"/>
    <cellStyle name="常规 11 5 2 4 3 2 3" xfId="13979"/>
    <cellStyle name="常规 11 5 2 4 3 2 4" xfId="13981"/>
    <cellStyle name="常规 11 5 2 4 3 2 5" xfId="13984"/>
    <cellStyle name="常规 11 5 2 4 3 3" xfId="21046"/>
    <cellStyle name="常规 11 5 2 4 3 3 2" xfId="14039"/>
    <cellStyle name="常规 11 5 2 4 3 3 2 2" xfId="21390"/>
    <cellStyle name="常规 11 5 2 4 3 3 3" xfId="14041"/>
    <cellStyle name="常规 11 5 2 4 3 3 4" xfId="21391"/>
    <cellStyle name="常规 11 5 2 4 3 3 5" xfId="21393"/>
    <cellStyle name="常规 11 5 2 4 3 4" xfId="21394"/>
    <cellStyle name="常规 11 5 2 4 3 4 2" xfId="7577"/>
    <cellStyle name="常规 11 5 2 4 3 5" xfId="19030"/>
    <cellStyle name="常规 11 5 2 4 3 6" xfId="17777"/>
    <cellStyle name="常规 11 5 2 4 3 7" xfId="17780"/>
    <cellStyle name="常规 11 5 2 4 4" xfId="21049"/>
    <cellStyle name="常规 11 5 2 4 4 2" xfId="21051"/>
    <cellStyle name="常规 11 5 2 4 4 2 2" xfId="14236"/>
    <cellStyle name="常规 11 5 2 4 4 2 2 2" xfId="2172"/>
    <cellStyle name="常规 11 5 2 4 4 2 3" xfId="14238"/>
    <cellStyle name="常规 11 5 2 4 4 2 4" xfId="14240"/>
    <cellStyle name="常规 11 5 2 4 4 3" xfId="21395"/>
    <cellStyle name="常规 11 5 2 4 4 3 2" xfId="14262"/>
    <cellStyle name="常规 11 5 2 4 4 4" xfId="21396"/>
    <cellStyle name="常规 11 5 2 4 4 5" xfId="19033"/>
    <cellStyle name="常规 11 5 2 4 4 6" xfId="17787"/>
    <cellStyle name="常规 11 5 2 4 5" xfId="21398"/>
    <cellStyle name="常规 11 5 2 4 5 2" xfId="21399"/>
    <cellStyle name="常规 11 5 2 4 5 2 2" xfId="14331"/>
    <cellStyle name="常规 11 5 2 4 5 3" xfId="21400"/>
    <cellStyle name="常规 11 5 2 4 5 4" xfId="21401"/>
    <cellStyle name="常规 11 5 2 4 5 5" xfId="21402"/>
    <cellStyle name="常规 11 5 2 4 6" xfId="21404"/>
    <cellStyle name="常规 11 5 2 4 6 2" xfId="21405"/>
    <cellStyle name="常规 11 5 2 4 7" xfId="21406"/>
    <cellStyle name="常规 11 5 2 4 8" xfId="21407"/>
    <cellStyle name="常规 11 5 2 4 9" xfId="10562"/>
    <cellStyle name="常规 11 5 2 5" xfId="21408"/>
    <cellStyle name="常规 11 5 2 5 2" xfId="21409"/>
    <cellStyle name="常规 11 5 2 5 2 2" xfId="21410"/>
    <cellStyle name="常规 11 5 2 5 2 2 2" xfId="14792"/>
    <cellStyle name="常规 11 5 2 5 2 2 3" xfId="14795"/>
    <cellStyle name="常规 11 5 2 5 2 3" xfId="21411"/>
    <cellStyle name="常规 11 5 2 5 2 3 2" xfId="14839"/>
    <cellStyle name="常规 11 5 2 5 2 4" xfId="21413"/>
    <cellStyle name="常规 11 5 2 5 2 5" xfId="19041"/>
    <cellStyle name="常规 11 5 2 5 3" xfId="21414"/>
    <cellStyle name="常规 11 5 2 5 3 2" xfId="21416"/>
    <cellStyle name="常规 11 5 2 5 3 2 2" xfId="14988"/>
    <cellStyle name="常规 11 5 2 5 3 3" xfId="21418"/>
    <cellStyle name="常规 11 5 2 5 3 4" xfId="21420"/>
    <cellStyle name="常规 11 5 2 5 3 5" xfId="19044"/>
    <cellStyle name="常规 11 5 2 5 4" xfId="21421"/>
    <cellStyle name="常规 11 5 2 5 4 2" xfId="21423"/>
    <cellStyle name="常规 11 5 2 5 4 3" xfId="21425"/>
    <cellStyle name="常规 11 5 2 5 5" xfId="21427"/>
    <cellStyle name="常规 11 5 2 5 6" xfId="21428"/>
    <cellStyle name="常规 11 5 2 5 7" xfId="17661"/>
    <cellStyle name="常规 11 5 2 6" xfId="21429"/>
    <cellStyle name="常规 11 5 2 6 2" xfId="21430"/>
    <cellStyle name="常规 11 5 2 6 2 2" xfId="21431"/>
    <cellStyle name="常规 11 5 2 6 2 2 2" xfId="15300"/>
    <cellStyle name="常规 11 5 2 6 2 2 3" xfId="15327"/>
    <cellStyle name="常规 11 5 2 6 2 3" xfId="21432"/>
    <cellStyle name="常规 11 5 2 6 2 3 2" xfId="15346"/>
    <cellStyle name="常规 11 5 2 6 2 4" xfId="21434"/>
    <cellStyle name="常规 11 5 2 6 2 5" xfId="19057"/>
    <cellStyle name="常规 11 5 2 6 3" xfId="21435"/>
    <cellStyle name="常规 11 5 2 6 3 2" xfId="21437"/>
    <cellStyle name="常规 11 5 2 6 3 2 2" xfId="15377"/>
    <cellStyle name="常规 11 5 2 6 3 3" xfId="21439"/>
    <cellStyle name="常规 11 5 2 6 3 4" xfId="21440"/>
    <cellStyle name="常规 11 5 2 6 3 5" xfId="21442"/>
    <cellStyle name="常规 11 5 2 6 4" xfId="21443"/>
    <cellStyle name="常规 11 5 2 6 4 2" xfId="21445"/>
    <cellStyle name="常规 11 5 2 6 4 3" xfId="21447"/>
    <cellStyle name="常规 11 5 2 6 5" xfId="21448"/>
    <cellStyle name="常规 11 5 2 6 6" xfId="21450"/>
    <cellStyle name="常规 11 5 2 6 7" xfId="17666"/>
    <cellStyle name="常规 11 5 2 7" xfId="21452"/>
    <cellStyle name="常规 11 5 2 7 2" xfId="21454"/>
    <cellStyle name="常规 11 5 2 7 2 2" xfId="21455"/>
    <cellStyle name="常规 11 5 2 7 2 2 2" xfId="15541"/>
    <cellStyle name="常规 11 5 2 7 2 2 3" xfId="15544"/>
    <cellStyle name="常规 11 5 2 7 2 3" xfId="21456"/>
    <cellStyle name="常规 11 5 2 7 2 3 2" xfId="15558"/>
    <cellStyle name="常规 11 5 2 7 2 4" xfId="21457"/>
    <cellStyle name="常规 11 5 2 7 2 5" xfId="21458"/>
    <cellStyle name="常规 11 5 2 7 3" xfId="21460"/>
    <cellStyle name="常规 11 5 2 7 3 2" xfId="21462"/>
    <cellStyle name="常规 11 5 2 7 3 2 2" xfId="21463"/>
    <cellStyle name="常规 11 5 2 7 3 3" xfId="21464"/>
    <cellStyle name="常规 11 5 2 7 3 4" xfId="21465"/>
    <cellStyle name="常规 11 5 2 7 3 5" xfId="21466"/>
    <cellStyle name="常规 11 5 2 7 4" xfId="21467"/>
    <cellStyle name="常规 11 5 2 7 4 2" xfId="21468"/>
    <cellStyle name="常规 11 5 2 7 4 3" xfId="21469"/>
    <cellStyle name="常规 11 5 2 7 5" xfId="21470"/>
    <cellStyle name="常规 11 5 2 7 6" xfId="21471"/>
    <cellStyle name="常规 11 5 2 7 7" xfId="17673"/>
    <cellStyle name="常规 11 5 2 8" xfId="21473"/>
    <cellStyle name="常规 11 5 2 8 2" xfId="21476"/>
    <cellStyle name="常规 11 5 2 8 2 2" xfId="21477"/>
    <cellStyle name="常规 11 5 2 8 2 2 2" xfId="21478"/>
    <cellStyle name="常规 11 5 2 8 2 3" xfId="21479"/>
    <cellStyle name="常规 11 5 2 8 2 4" xfId="21480"/>
    <cellStyle name="常规 11 5 2 8 2 5" xfId="21481"/>
    <cellStyle name="常规 11 5 2 8 3" xfId="21482"/>
    <cellStyle name="常规 11 5 2 8 3 2" xfId="21483"/>
    <cellStyle name="常规 11 5 2 8 3 2 2" xfId="21484"/>
    <cellStyle name="常规 11 5 2 8 3 3" xfId="21485"/>
    <cellStyle name="常规 11 5 2 8 3 4" xfId="21486"/>
    <cellStyle name="常规 11 5 2 8 3 5" xfId="21487"/>
    <cellStyle name="常规 11 5 2 8 4" xfId="4705"/>
    <cellStyle name="常规 11 5 2 8 4 2" xfId="1475"/>
    <cellStyle name="常规 11 5 2 8 5" xfId="4972"/>
    <cellStyle name="常规 11 5 2 8 6" xfId="4990"/>
    <cellStyle name="常规 11 5 2 8 7" xfId="5031"/>
    <cellStyle name="常规 11 5 2 9" xfId="21489"/>
    <cellStyle name="常规 11 5 2 9 2" xfId="21493"/>
    <cellStyle name="常规 11 5 2 9 2 2" xfId="16694"/>
    <cellStyle name="常规 11 5 2 9 2 2 2" xfId="21495"/>
    <cellStyle name="常规 11 5 2 9 2 3" xfId="16698"/>
    <cellStyle name="常规 11 5 2 9 2 4" xfId="16702"/>
    <cellStyle name="常规 11 5 2 9 2 5" xfId="21497"/>
    <cellStyle name="常规 11 5 2 9 3" xfId="21500"/>
    <cellStyle name="常规 11 5 2 9 3 2" xfId="21503"/>
    <cellStyle name="常规 11 5 2 9 3 2 2" xfId="21505"/>
    <cellStyle name="常规 11 5 2 9 3 3" xfId="21508"/>
    <cellStyle name="常规 11 5 2 9 3 4" xfId="21510"/>
    <cellStyle name="常规 11 5 2 9 3 5" xfId="21512"/>
    <cellStyle name="常规 11 5 2 9 4" xfId="5325"/>
    <cellStyle name="常规 11 5 2 9 4 2" xfId="3780"/>
    <cellStyle name="常规 11 5 2 9 5" xfId="5485"/>
    <cellStyle name="常规 11 5 2 9 6" xfId="5543"/>
    <cellStyle name="常规 11 5 2 9 7" xfId="5566"/>
    <cellStyle name="常规 11 5 20" xfId="21018"/>
    <cellStyle name="常规 11 5 20 2" xfId="21020"/>
    <cellStyle name="常规 11 5 21" xfId="21025"/>
    <cellStyle name="常规 11 5 22" xfId="21032"/>
    <cellStyle name="常规 11 5 23" xfId="21041"/>
    <cellStyle name="常规 11 5 24" xfId="21048"/>
    <cellStyle name="常规 11 5 25" xfId="21397"/>
    <cellStyle name="常规 11 5 26" xfId="21403"/>
    <cellStyle name="常规 11 5 3" xfId="21055"/>
    <cellStyle name="常规 11 5 3 10" xfId="21513"/>
    <cellStyle name="常规 11 5 3 10 2" xfId="21514"/>
    <cellStyle name="常规 11 5 3 10 2 2" xfId="16608"/>
    <cellStyle name="常规 11 5 3 10 3" xfId="21515"/>
    <cellStyle name="常规 11 5 3 10 3 2" xfId="16614"/>
    <cellStyle name="常规 11 5 3 10 4" xfId="21516"/>
    <cellStyle name="常规 11 5 3 10 5" xfId="21517"/>
    <cellStyle name="常规 11 5 3 11" xfId="21518"/>
    <cellStyle name="常规 11 5 3 11 2" xfId="21519"/>
    <cellStyle name="常规 11 5 3 11 2 2" xfId="16748"/>
    <cellStyle name="常规 11 5 3 11 3" xfId="21520"/>
    <cellStyle name="常规 11 5 3 11 3 2" xfId="16757"/>
    <cellStyle name="常规 11 5 3 11 4" xfId="21521"/>
    <cellStyle name="常规 11 5 3 12" xfId="21523"/>
    <cellStyle name="常规 11 5 3 12 2" xfId="21524"/>
    <cellStyle name="常规 11 5 3 12 3" xfId="21525"/>
    <cellStyle name="常规 11 5 3 12 4" xfId="21526"/>
    <cellStyle name="常规 11 5 3 13" xfId="21527"/>
    <cellStyle name="常规 11 5 3 13 2" xfId="21528"/>
    <cellStyle name="常规 11 5 3 13 3" xfId="21529"/>
    <cellStyle name="常规 11 5 3 13 4" xfId="21530"/>
    <cellStyle name="常规 11 5 3 14" xfId="21531"/>
    <cellStyle name="常规 11 5 3 14 2" xfId="21532"/>
    <cellStyle name="常规 11 5 3 15" xfId="21534"/>
    <cellStyle name="常规 11 5 3 16" xfId="21535"/>
    <cellStyle name="常规 11 5 3 17" xfId="21536"/>
    <cellStyle name="常规 11 5 3 18" xfId="21538"/>
    <cellStyle name="常规 11 5 3 19" xfId="21539"/>
    <cellStyle name="常规 11 5 3 2" xfId="21057"/>
    <cellStyle name="常规 11 5 3 2 10" xfId="21541"/>
    <cellStyle name="常规 11 5 3 2 2" xfId="13532"/>
    <cellStyle name="常规 11 5 3 2 2 2" xfId="13536"/>
    <cellStyle name="常规 11 5 3 2 2 2 2" xfId="13538"/>
    <cellStyle name="常规 11 5 3 2 2 2 2 2" xfId="21542"/>
    <cellStyle name="常规 11 5 3 2 2 2 2 2 2" xfId="21544"/>
    <cellStyle name="常规 11 5 3 2 2 2 2 3" xfId="21545"/>
    <cellStyle name="常规 11 5 3 2 2 2 2 4" xfId="21546"/>
    <cellStyle name="常规 11 5 3 2 2 2 2 5" xfId="21548"/>
    <cellStyle name="常规 11 5 3 2 2 2 3" xfId="21550"/>
    <cellStyle name="常规 11 5 3 2 2 2 3 2" xfId="21551"/>
    <cellStyle name="常规 11 5 3 2 2 2 3 3" xfId="21320"/>
    <cellStyle name="常规 11 5 3 2 2 2 4" xfId="21552"/>
    <cellStyle name="常规 11 5 3 2 2 2 5" xfId="21553"/>
    <cellStyle name="常规 11 5 3 2 2 2 6" xfId="18531"/>
    <cellStyle name="常规 11 5 3 2 2 3" xfId="13540"/>
    <cellStyle name="常规 11 5 3 2 2 3 2" xfId="21554"/>
    <cellStyle name="常规 11 5 3 2 2 3 2 2" xfId="21556"/>
    <cellStyle name="常规 11 5 3 2 2 3 3" xfId="21557"/>
    <cellStyle name="常规 11 5 3 2 2 3 4" xfId="21558"/>
    <cellStyle name="常规 11 5 3 2 2 3 5" xfId="21559"/>
    <cellStyle name="常规 11 5 3 2 2 4" xfId="13542"/>
    <cellStyle name="常规 11 5 3 2 2 4 2" xfId="7840"/>
    <cellStyle name="常规 11 5 3 2 2 4 3" xfId="7842"/>
    <cellStyle name="常规 11 5 3 2 2 5" xfId="13545"/>
    <cellStyle name="常规 11 5 3 2 2 6" xfId="17901"/>
    <cellStyle name="常规 11 5 3 2 2 7" xfId="17905"/>
    <cellStyle name="常规 11 5 3 2 3" xfId="13547"/>
    <cellStyle name="常规 11 5 3 2 3 2" xfId="13550"/>
    <cellStyle name="常规 11 5 3 2 3 2 2" xfId="21560"/>
    <cellStyle name="常规 11 5 3 2 3 2 2 2" xfId="21561"/>
    <cellStyle name="常规 11 5 3 2 3 2 3" xfId="21562"/>
    <cellStyle name="常规 11 5 3 2 3 2 4" xfId="21563"/>
    <cellStyle name="常规 11 5 3 2 3 2 5" xfId="21564"/>
    <cellStyle name="常规 11 5 3 2 3 3" xfId="21565"/>
    <cellStyle name="常规 11 5 3 2 3 3 2" xfId="21566"/>
    <cellStyle name="常规 11 5 3 2 3 3 2 2" xfId="21567"/>
    <cellStyle name="常规 11 5 3 2 3 3 3" xfId="21568"/>
    <cellStyle name="常规 11 5 3 2 3 3 4" xfId="21569"/>
    <cellStyle name="常规 11 5 3 2 3 3 5" xfId="21570"/>
    <cellStyle name="常规 11 5 3 2 3 4" xfId="21571"/>
    <cellStyle name="常规 11 5 3 2 3 4 2" xfId="7873"/>
    <cellStyle name="常规 11 5 3 2 3 5" xfId="21572"/>
    <cellStyle name="常规 11 5 3 2 3 6" xfId="17911"/>
    <cellStyle name="常规 11 5 3 2 3 7" xfId="17913"/>
    <cellStyle name="常规 11 5 3 2 4" xfId="13552"/>
    <cellStyle name="常规 11 5 3 2 4 2" xfId="21574"/>
    <cellStyle name="常规 11 5 3 2 4 2 2" xfId="10492"/>
    <cellStyle name="常规 11 5 3 2 4 2 2 2" xfId="4046"/>
    <cellStyle name="常规 11 5 3 2 4 2 3" xfId="10500"/>
    <cellStyle name="常规 11 5 3 2 4 2 4" xfId="10506"/>
    <cellStyle name="常规 11 5 3 2 4 3" xfId="21576"/>
    <cellStyle name="常规 11 5 3 2 4 3 2" xfId="10598"/>
    <cellStyle name="常规 11 5 3 2 4 4" xfId="21578"/>
    <cellStyle name="常规 11 5 3 2 4 5" xfId="21580"/>
    <cellStyle name="常规 11 5 3 2 4 6" xfId="17919"/>
    <cellStyle name="常规 11 5 3 2 5" xfId="13554"/>
    <cellStyle name="常规 11 5 3 2 5 2" xfId="21582"/>
    <cellStyle name="常规 11 5 3 2 5 2 2" xfId="10909"/>
    <cellStyle name="常规 11 5 3 2 5 3" xfId="21584"/>
    <cellStyle name="常规 11 5 3 2 5 4" xfId="21586"/>
    <cellStyle name="常规 11 5 3 2 5 5" xfId="21588"/>
    <cellStyle name="常规 11 5 3 2 6" xfId="13556"/>
    <cellStyle name="常规 11 5 3 2 6 2" xfId="21590"/>
    <cellStyle name="常规 11 5 3 2 6 3" xfId="21592"/>
    <cellStyle name="常规 11 5 3 2 6 4" xfId="21594"/>
    <cellStyle name="常规 11 5 3 2 6 5" xfId="21596"/>
    <cellStyle name="常规 11 5 3 2 7" xfId="21597"/>
    <cellStyle name="常规 11 5 3 2 8" xfId="21598"/>
    <cellStyle name="常规 11 5 3 2 9" xfId="21599"/>
    <cellStyle name="常规 11 5 3 20" xfId="21533"/>
    <cellStyle name="常规 11 5 3 3" xfId="21059"/>
    <cellStyle name="常规 11 5 3 3 2" xfId="13564"/>
    <cellStyle name="常规 11 5 3 3 2 2" xfId="13567"/>
    <cellStyle name="常规 11 5 3 3 2 2 2" xfId="21600"/>
    <cellStyle name="常规 11 5 3 3 2 2 2 2" xfId="21601"/>
    <cellStyle name="常规 11 5 3 3 2 2 3" xfId="21603"/>
    <cellStyle name="常规 11 5 3 3 2 2 4" xfId="21604"/>
    <cellStyle name="常规 11 5 3 3 2 2 5" xfId="21605"/>
    <cellStyle name="常规 11 5 3 3 2 3" xfId="21606"/>
    <cellStyle name="常规 11 5 3 3 2 3 2" xfId="21607"/>
    <cellStyle name="常规 11 5 3 3 2 3 3" xfId="21608"/>
    <cellStyle name="常规 11 5 3 3 2 4" xfId="21609"/>
    <cellStyle name="常规 11 5 3 3 2 5" xfId="19084"/>
    <cellStyle name="常规 11 5 3 3 2 6" xfId="17926"/>
    <cellStyle name="常规 11 5 3 3 3" xfId="13569"/>
    <cellStyle name="常规 11 5 3 3 3 2" xfId="21610"/>
    <cellStyle name="常规 11 5 3 3 3 2 2" xfId="21611"/>
    <cellStyle name="常规 11 5 3 3 3 3" xfId="21612"/>
    <cellStyle name="常规 11 5 3 3 3 4" xfId="21613"/>
    <cellStyle name="常规 11 5 3 3 3 5" xfId="19090"/>
    <cellStyle name="常规 11 5 3 3 4" xfId="13571"/>
    <cellStyle name="常规 11 5 3 3 4 2" xfId="21615"/>
    <cellStyle name="常规 11 5 3 3 4 3" xfId="21617"/>
    <cellStyle name="常规 11 5 3 3 5" xfId="21618"/>
    <cellStyle name="常规 11 5 3 3 6" xfId="21619"/>
    <cellStyle name="常规 11 5 3 3 7" xfId="21620"/>
    <cellStyle name="常规 11 5 3 4" xfId="21062"/>
    <cellStyle name="常规 11 5 3 4 2" xfId="13576"/>
    <cellStyle name="常规 11 5 3 4 2 2" xfId="13578"/>
    <cellStyle name="常规 11 5 3 4 2 2 2" xfId="16164"/>
    <cellStyle name="常规 11 5 3 4 2 2 3" xfId="16177"/>
    <cellStyle name="常规 11 5 3 4 2 3" xfId="21622"/>
    <cellStyle name="常规 11 5 3 4 2 3 2" xfId="16206"/>
    <cellStyle name="常规 11 5 3 4 2 4" xfId="21623"/>
    <cellStyle name="常规 11 5 3 4 2 5" xfId="19103"/>
    <cellStyle name="常规 11 5 3 4 3" xfId="13580"/>
    <cellStyle name="常规 11 5 3 4 3 2" xfId="21624"/>
    <cellStyle name="常规 11 5 3 4 3 2 2" xfId="16337"/>
    <cellStyle name="常规 11 5 3 4 3 3" xfId="21625"/>
    <cellStyle name="常规 11 5 3 4 3 4" xfId="21626"/>
    <cellStyle name="常规 11 5 3 4 3 5" xfId="19106"/>
    <cellStyle name="常规 11 5 3 4 4" xfId="13582"/>
    <cellStyle name="常规 11 5 3 4 4 2" xfId="21628"/>
    <cellStyle name="常规 11 5 3 4 4 3" xfId="21630"/>
    <cellStyle name="常规 11 5 3 4 5" xfId="21631"/>
    <cellStyle name="常规 11 5 3 4 6" xfId="21633"/>
    <cellStyle name="常规 11 5 3 4 7" xfId="21635"/>
    <cellStyle name="常规 11 5 3 5" xfId="21065"/>
    <cellStyle name="常规 11 5 3 5 2" xfId="13591"/>
    <cellStyle name="常规 11 5 3 5 2 2" xfId="13593"/>
    <cellStyle name="常规 11 5 3 5 2 2 2" xfId="16541"/>
    <cellStyle name="常规 11 5 3 5 2 2 3" xfId="16543"/>
    <cellStyle name="常规 11 5 3 5 2 3" xfId="21636"/>
    <cellStyle name="常规 11 5 3 5 2 3 2" xfId="16561"/>
    <cellStyle name="常规 11 5 3 5 2 4" xfId="21637"/>
    <cellStyle name="常规 11 5 3 5 2 5" xfId="19122"/>
    <cellStyle name="常规 11 5 3 5 3" xfId="13596"/>
    <cellStyle name="常规 11 5 3 5 3 2" xfId="21639"/>
    <cellStyle name="常规 11 5 3 5 3 2 2" xfId="16591"/>
    <cellStyle name="常规 11 5 3 5 3 3" xfId="21641"/>
    <cellStyle name="常规 11 5 3 5 3 4" xfId="21642"/>
    <cellStyle name="常规 11 5 3 5 3 5" xfId="21643"/>
    <cellStyle name="常规 11 5 3 5 4" xfId="13599"/>
    <cellStyle name="常规 11 5 3 5 4 2" xfId="21644"/>
    <cellStyle name="常规 11 5 3 5 4 3" xfId="21645"/>
    <cellStyle name="常规 11 5 3 5 5" xfId="21646"/>
    <cellStyle name="常规 11 5 3 5 6" xfId="21648"/>
    <cellStyle name="常规 11 5 3 5 7" xfId="17678"/>
    <cellStyle name="常规 11 5 3 6" xfId="21649"/>
    <cellStyle name="常规 11 5 3 6 2" xfId="21651"/>
    <cellStyle name="常规 11 5 3 6 2 2" xfId="21652"/>
    <cellStyle name="常规 11 5 3 6 2 2 2" xfId="16708"/>
    <cellStyle name="常规 11 5 3 6 2 3" xfId="21653"/>
    <cellStyle name="常规 11 5 3 6 2 4" xfId="21654"/>
    <cellStyle name="常规 11 5 3 6 2 5" xfId="19131"/>
    <cellStyle name="常规 11 5 3 6 3" xfId="21656"/>
    <cellStyle name="常规 11 5 3 6 3 2" xfId="21658"/>
    <cellStyle name="常规 11 5 3 6 3 2 2" xfId="21659"/>
    <cellStyle name="常规 11 5 3 6 3 3" xfId="21660"/>
    <cellStyle name="常规 11 5 3 6 3 4" xfId="21661"/>
    <cellStyle name="常规 11 5 3 6 3 5" xfId="21662"/>
    <cellStyle name="常规 11 5 3 6 4" xfId="21663"/>
    <cellStyle name="常规 11 5 3 6 4 2" xfId="21665"/>
    <cellStyle name="常规 11 5 3 6 5" xfId="21666"/>
    <cellStyle name="常规 11 5 3 6 6" xfId="21668"/>
    <cellStyle name="常规 11 5 3 6 7" xfId="17684"/>
    <cellStyle name="常规 11 5 3 7" xfId="21670"/>
    <cellStyle name="常规 11 5 3 7 2" xfId="21672"/>
    <cellStyle name="常规 11 5 3 7 2 2" xfId="21673"/>
    <cellStyle name="常规 11 5 3 7 2 2 2" xfId="21674"/>
    <cellStyle name="常规 11 5 3 7 2 3" xfId="21675"/>
    <cellStyle name="常规 11 5 3 7 2 4" xfId="21676"/>
    <cellStyle name="常规 11 5 3 7 2 5" xfId="21677"/>
    <cellStyle name="常规 11 5 3 7 3" xfId="21678"/>
    <cellStyle name="常规 11 5 3 7 3 2" xfId="21680"/>
    <cellStyle name="常规 11 5 3 7 3 2 2" xfId="21681"/>
    <cellStyle name="常规 11 5 3 7 3 3" xfId="21682"/>
    <cellStyle name="常规 11 5 3 7 3 4" xfId="21683"/>
    <cellStyle name="常规 11 5 3 7 3 5" xfId="21684"/>
    <cellStyle name="常规 11 5 3 7 4" xfId="21685"/>
    <cellStyle name="常规 11 5 3 7 4 2" xfId="21687"/>
    <cellStyle name="常规 11 5 3 7 5" xfId="21688"/>
    <cellStyle name="常规 11 5 3 7 6" xfId="21689"/>
    <cellStyle name="常规 11 5 3 7 7" xfId="21690"/>
    <cellStyle name="常规 11 5 3 8" xfId="21692"/>
    <cellStyle name="常规 11 5 3 8 2" xfId="21693"/>
    <cellStyle name="常规 11 5 3 8 2 2" xfId="21694"/>
    <cellStyle name="常规 11 5 3 8 2 3" xfId="21695"/>
    <cellStyle name="常规 11 5 3 8 3" xfId="21696"/>
    <cellStyle name="常规 11 5 3 8 3 2" xfId="21697"/>
    <cellStyle name="常规 11 5 3 8 4" xfId="6197"/>
    <cellStyle name="常规 11 5 3 8 5" xfId="6250"/>
    <cellStyle name="常规 11 5 3 9" xfId="21699"/>
    <cellStyle name="常规 11 5 3 9 2" xfId="21700"/>
    <cellStyle name="常规 11 5 3 9 2 2" xfId="4255"/>
    <cellStyle name="常规 11 5 3 9 2 3" xfId="4903"/>
    <cellStyle name="常规 11 5 3 9 3" xfId="21701"/>
    <cellStyle name="常规 11 5 3 9 3 2" xfId="4934"/>
    <cellStyle name="常规 11 5 3 9 4" xfId="6327"/>
    <cellStyle name="常规 11 5 3 9 5" xfId="6352"/>
    <cellStyle name="常规 11 5 4" xfId="21068"/>
    <cellStyle name="常规 11 5 4 10" xfId="21702"/>
    <cellStyle name="常规 11 5 4 11" xfId="21703"/>
    <cellStyle name="常规 11 5 4 2" xfId="21070"/>
    <cellStyle name="常规 11 5 4 2 2" xfId="13673"/>
    <cellStyle name="常规 11 5 4 2 2 2" xfId="21704"/>
    <cellStyle name="常规 11 5 4 2 2 2 2" xfId="21705"/>
    <cellStyle name="常规 11 5 4 2 2 2 2 2" xfId="21706"/>
    <cellStyle name="常规 11 5 4 2 2 2 3" xfId="21708"/>
    <cellStyle name="常规 11 5 4 2 2 2 4" xfId="21709"/>
    <cellStyle name="常规 11 5 4 2 2 2 5" xfId="21710"/>
    <cellStyle name="常规 11 5 4 2 2 3" xfId="21711"/>
    <cellStyle name="常规 11 5 4 2 2 3 2" xfId="21712"/>
    <cellStyle name="常规 11 5 4 2 2 3 2 2" xfId="21713"/>
    <cellStyle name="常规 11 5 4 2 2 3 3" xfId="21714"/>
    <cellStyle name="常规 11 5 4 2 2 3 4" xfId="21715"/>
    <cellStyle name="常规 11 5 4 2 2 3 5" xfId="21716"/>
    <cellStyle name="常规 11 5 4 2 2 4" xfId="21717"/>
    <cellStyle name="常规 11 5 4 2 2 4 2" xfId="1512"/>
    <cellStyle name="常规 11 5 4 2 2 5" xfId="21719"/>
    <cellStyle name="常规 11 5 4 2 2 6" xfId="18009"/>
    <cellStyle name="常规 11 5 4 2 2 7" xfId="18013"/>
    <cellStyle name="常规 11 5 4 2 3" xfId="13676"/>
    <cellStyle name="常规 11 5 4 2 3 2" xfId="21720"/>
    <cellStyle name="常规 11 5 4 2 3 2 2" xfId="15696"/>
    <cellStyle name="常规 11 5 4 2 3 2 2 2" xfId="15698"/>
    <cellStyle name="常规 11 5 4 2 3 2 3" xfId="15700"/>
    <cellStyle name="常规 11 5 4 2 3 2 4" xfId="15702"/>
    <cellStyle name="常规 11 5 4 2 3 3" xfId="21721"/>
    <cellStyle name="常规 11 5 4 2 3 3 2" xfId="15707"/>
    <cellStyle name="常规 11 5 4 2 3 4" xfId="21722"/>
    <cellStyle name="常规 11 5 4 2 3 5" xfId="6637"/>
    <cellStyle name="常规 11 5 4 2 3 6" xfId="37"/>
    <cellStyle name="常规 11 5 4 2 4" xfId="13679"/>
    <cellStyle name="常规 11 5 4 2 4 2" xfId="21723"/>
    <cellStyle name="常规 11 5 4 2 4 2 2" xfId="15718"/>
    <cellStyle name="常规 11 5 4 2 4 3" xfId="21724"/>
    <cellStyle name="常规 11 5 4 2 4 4" xfId="21725"/>
    <cellStyle name="常规 11 5 4 2 4 5" xfId="2136"/>
    <cellStyle name="常规 11 5 4 2 5" xfId="21726"/>
    <cellStyle name="常规 11 5 4 2 5 2" xfId="21728"/>
    <cellStyle name="常规 11 5 4 2 6" xfId="21729"/>
    <cellStyle name="常规 11 5 4 2 7" xfId="21730"/>
    <cellStyle name="常规 11 5 4 2 8" xfId="21731"/>
    <cellStyle name="常规 11 5 4 3" xfId="21072"/>
    <cellStyle name="常规 11 5 4 3 2" xfId="21075"/>
    <cellStyle name="常规 11 5 4 3 2 2" xfId="21732"/>
    <cellStyle name="常规 11 5 4 3 2 2 2" xfId="21733"/>
    <cellStyle name="常规 11 5 4 3 2 2 3" xfId="21734"/>
    <cellStyle name="常规 11 5 4 3 2 3" xfId="21735"/>
    <cellStyle name="常规 11 5 4 3 2 3 2" xfId="21736"/>
    <cellStyle name="常规 11 5 4 3 2 4" xfId="21737"/>
    <cellStyle name="常规 11 5 4 3 2 5" xfId="21738"/>
    <cellStyle name="常规 11 5 4 3 3" xfId="21739"/>
    <cellStyle name="常规 11 5 4 3 3 2" xfId="21740"/>
    <cellStyle name="常规 11 5 4 3 3 2 2" xfId="15792"/>
    <cellStyle name="常规 11 5 4 3 3 3" xfId="21741"/>
    <cellStyle name="常规 11 5 4 3 3 4" xfId="21742"/>
    <cellStyle name="常规 11 5 4 3 3 5" xfId="6650"/>
    <cellStyle name="常规 11 5 4 3 4" xfId="21743"/>
    <cellStyle name="常规 11 5 4 3 4 2" xfId="21744"/>
    <cellStyle name="常规 11 5 4 3 4 3" xfId="21745"/>
    <cellStyle name="常规 11 5 4 3 5" xfId="21746"/>
    <cellStyle name="常规 11 5 4 3 6" xfId="21747"/>
    <cellStyle name="常规 11 5 4 3 7" xfId="21748"/>
    <cellStyle name="常规 11 5 4 4" xfId="21077"/>
    <cellStyle name="常规 11 5 4 4 2" xfId="21749"/>
    <cellStyle name="常规 11 5 4 4 2 2" xfId="21750"/>
    <cellStyle name="常规 11 5 4 4 2 2 2" xfId="17236"/>
    <cellStyle name="常规 11 5 4 4 2 3" xfId="21751"/>
    <cellStyle name="常规 11 5 4 4 2 4" xfId="21752"/>
    <cellStyle name="常规 11 5 4 4 2 5" xfId="21753"/>
    <cellStyle name="常规 11 5 4 4 3" xfId="21754"/>
    <cellStyle name="常规 11 5 4 4 3 2" xfId="19393"/>
    <cellStyle name="常规 11 5 4 4 3 2 2" xfId="15867"/>
    <cellStyle name="常规 11 5 4 4 3 3" xfId="19397"/>
    <cellStyle name="常规 11 5 4 4 3 4" xfId="19400"/>
    <cellStyle name="常规 11 5 4 4 3 5" xfId="19403"/>
    <cellStyle name="常规 11 5 4 4 4" xfId="21755"/>
    <cellStyle name="常规 11 5 4 4 4 2" xfId="21756"/>
    <cellStyle name="常规 11 5 4 4 5" xfId="21757"/>
    <cellStyle name="常规 11 5 4 4 6" xfId="21759"/>
    <cellStyle name="常规 11 5 4 4 7" xfId="21760"/>
    <cellStyle name="常规 11 5 4 5" xfId="21080"/>
    <cellStyle name="常规 11 5 4 5 2" xfId="21762"/>
    <cellStyle name="常规 11 5 4 5 2 2" xfId="21763"/>
    <cellStyle name="常规 11 5 4 5 2 2 2" xfId="16123"/>
    <cellStyle name="常规 11 5 4 5 2 3" xfId="21764"/>
    <cellStyle name="常规 11 5 4 5 2 4" xfId="21766"/>
    <cellStyle name="常规 11 5 4 5 3" xfId="21768"/>
    <cellStyle name="常规 11 5 4 5 3 2" xfId="21769"/>
    <cellStyle name="常规 11 5 4 5 4" xfId="21770"/>
    <cellStyle name="常规 11 5 4 5 5" xfId="21771"/>
    <cellStyle name="常规 11 5 4 5 6" xfId="21772"/>
    <cellStyle name="常规 11 5 4 6" xfId="21773"/>
    <cellStyle name="常规 11 5 4 6 2" xfId="21776"/>
    <cellStyle name="常规 11 5 4 6 2 2" xfId="21778"/>
    <cellStyle name="常规 11 5 4 6 3" xfId="21780"/>
    <cellStyle name="常规 11 5 4 6 4" xfId="21781"/>
    <cellStyle name="常规 11 5 4 6 5" xfId="21782"/>
    <cellStyle name="常规 11 5 4 7" xfId="21784"/>
    <cellStyle name="常规 11 5 4 7 2" xfId="21785"/>
    <cellStyle name="常规 11 5 4 7 3" xfId="21786"/>
    <cellStyle name="常规 11 5 4 7 4" xfId="21787"/>
    <cellStyle name="常规 11 5 4 7 5" xfId="21788"/>
    <cellStyle name="常规 11 5 4 8" xfId="21790"/>
    <cellStyle name="常规 11 5 4 9" xfId="21791"/>
    <cellStyle name="常规 11 5 5" xfId="21083"/>
    <cellStyle name="常规 11 5 5 2" xfId="21085"/>
    <cellStyle name="常规 11 5 5 2 2" xfId="21088"/>
    <cellStyle name="常规 11 5 5 2 2 2" xfId="21792"/>
    <cellStyle name="常规 11 5 5 2 2 2 2" xfId="21793"/>
    <cellStyle name="常规 11 5 5 2 2 2 3" xfId="21794"/>
    <cellStyle name="常规 11 5 5 2 2 3" xfId="21795"/>
    <cellStyle name="常规 11 5 5 2 2 3 2" xfId="21796"/>
    <cellStyle name="常规 11 5 5 2 2 4" xfId="21797"/>
    <cellStyle name="常规 11 5 5 2 2 5" xfId="21798"/>
    <cellStyle name="常规 11 5 5 2 3" xfId="21799"/>
    <cellStyle name="常规 11 5 5 2 3 2" xfId="21800"/>
    <cellStyle name="常规 11 5 5 2 3 2 2" xfId="16871"/>
    <cellStyle name="常规 11 5 5 2 3 3" xfId="21801"/>
    <cellStyle name="常规 11 5 5 2 3 4" xfId="21802"/>
    <cellStyle name="常规 11 5 5 2 3 5" xfId="787"/>
    <cellStyle name="常规 11 5 5 2 4" xfId="21803"/>
    <cellStyle name="常规 11 5 5 2 4 2" xfId="21804"/>
    <cellStyle name="常规 11 5 5 2 4 3" xfId="21805"/>
    <cellStyle name="常规 11 5 5 2 5" xfId="21806"/>
    <cellStyle name="常规 11 5 5 2 6" xfId="21807"/>
    <cellStyle name="常规 11 5 5 2 7" xfId="21809"/>
    <cellStyle name="常规 11 5 5 3" xfId="21090"/>
    <cellStyle name="常规 11 5 5 3 2" xfId="21093"/>
    <cellStyle name="常规 11 5 5 3 2 2" xfId="21810"/>
    <cellStyle name="常规 11 5 5 3 2 2 2" xfId="21811"/>
    <cellStyle name="常规 11 5 5 3 2 3" xfId="21812"/>
    <cellStyle name="常规 11 5 5 3 2 4" xfId="21813"/>
    <cellStyle name="常规 11 5 5 3 2 5" xfId="21814"/>
    <cellStyle name="常规 11 5 5 3 3" xfId="21815"/>
    <cellStyle name="常规 11 5 5 3 3 2" xfId="21816"/>
    <cellStyle name="常规 11 5 5 3 3 2 2" xfId="14589"/>
    <cellStyle name="常规 11 5 5 3 3 3" xfId="21817"/>
    <cellStyle name="常规 11 5 5 3 3 4" xfId="21818"/>
    <cellStyle name="常规 11 5 5 3 3 5" xfId="875"/>
    <cellStyle name="常规 11 5 5 3 4" xfId="21819"/>
    <cellStyle name="常规 11 5 5 3 4 2" xfId="21820"/>
    <cellStyle name="常规 11 5 5 3 5" xfId="21821"/>
    <cellStyle name="常规 11 5 5 3 6" xfId="21822"/>
    <cellStyle name="常规 11 5 5 3 7" xfId="21823"/>
    <cellStyle name="常规 11 5 5 4" xfId="21095"/>
    <cellStyle name="常规 11 5 5 4 2" xfId="1736"/>
    <cellStyle name="常规 11 5 5 4 2 2" xfId="21824"/>
    <cellStyle name="常规 11 5 5 4 2 2 2" xfId="28"/>
    <cellStyle name="常规 11 5 5 4 2 3" xfId="21825"/>
    <cellStyle name="常规 11 5 5 4 2 4" xfId="21826"/>
    <cellStyle name="常规 11 5 5 4 3" xfId="1738"/>
    <cellStyle name="常规 11 5 5 4 3 2" xfId="21827"/>
    <cellStyle name="常规 11 5 5 4 4" xfId="1740"/>
    <cellStyle name="常规 11 5 5 4 5" xfId="21828"/>
    <cellStyle name="常规 11 5 5 4 6" xfId="21829"/>
    <cellStyle name="常规 11 5 5 5" xfId="21097"/>
    <cellStyle name="常规 11 5 5 5 2" xfId="1787"/>
    <cellStyle name="常规 11 5 5 5 2 2" xfId="21830"/>
    <cellStyle name="常规 11 5 5 5 3" xfId="1789"/>
    <cellStyle name="常规 11 5 5 5 4" xfId="1791"/>
    <cellStyle name="常规 11 5 5 5 5" xfId="21831"/>
    <cellStyle name="常规 11 5 5 6" xfId="21832"/>
    <cellStyle name="常规 11 5 5 6 2" xfId="1809"/>
    <cellStyle name="常规 11 5 5 7" xfId="21833"/>
    <cellStyle name="常规 11 5 5 8" xfId="21835"/>
    <cellStyle name="常规 11 5 5 9" xfId="18740"/>
    <cellStyle name="常规 11 5 6" xfId="21099"/>
    <cellStyle name="常规 11 5 6 2" xfId="21101"/>
    <cellStyle name="常规 11 5 6 2 2" xfId="21103"/>
    <cellStyle name="常规 11 5 6 2 2 2" xfId="21836"/>
    <cellStyle name="常规 11 5 6 2 2 2 2" xfId="21837"/>
    <cellStyle name="常规 11 5 6 2 2 2 3" xfId="21838"/>
    <cellStyle name="常规 11 5 6 2 2 3" xfId="21840"/>
    <cellStyle name="常规 11 5 6 2 2 3 2" xfId="21841"/>
    <cellStyle name="常规 11 5 6 2 2 4" xfId="21842"/>
    <cellStyle name="常规 11 5 6 2 2 5" xfId="21843"/>
    <cellStyle name="常规 11 5 6 2 3" xfId="21844"/>
    <cellStyle name="常规 11 5 6 2 3 2" xfId="1484"/>
    <cellStyle name="常规 11 5 6 2 3 2 2" xfId="4761"/>
    <cellStyle name="常规 11 5 6 2 3 3" xfId="4775"/>
    <cellStyle name="常规 11 5 6 2 3 4" xfId="3174"/>
    <cellStyle name="常规 11 5 6 2 3 5" xfId="3178"/>
    <cellStyle name="常规 11 5 6 2 4" xfId="21846"/>
    <cellStyle name="常规 11 5 6 2 4 2" xfId="4784"/>
    <cellStyle name="常规 11 5 6 2 4 3" xfId="2378"/>
    <cellStyle name="常规 11 5 6 2 5" xfId="21847"/>
    <cellStyle name="常规 11 5 6 2 6" xfId="21848"/>
    <cellStyle name="常规 11 5 6 2 7" xfId="21849"/>
    <cellStyle name="常规 11 5 6 3" xfId="21105"/>
    <cellStyle name="常规 11 5 6 3 2" xfId="21107"/>
    <cellStyle name="常规 11 5 6 3 2 2" xfId="21850"/>
    <cellStyle name="常规 11 5 6 3 2 2 2" xfId="21851"/>
    <cellStyle name="常规 11 5 6 3 2 3" xfId="21852"/>
    <cellStyle name="常规 11 5 6 3 2 4" xfId="21853"/>
    <cellStyle name="常规 11 5 6 3 2 5" xfId="21854"/>
    <cellStyle name="常规 11 5 6 3 3" xfId="21855"/>
    <cellStyle name="常规 11 5 6 3 3 2" xfId="1510"/>
    <cellStyle name="常规 11 5 6 3 3 2 2" xfId="3118"/>
    <cellStyle name="常规 11 5 6 3 3 3" xfId="4847"/>
    <cellStyle name="常规 11 5 6 3 3 4" xfId="3238"/>
    <cellStyle name="常规 11 5 6 3 3 5" xfId="3242"/>
    <cellStyle name="常规 11 5 6 3 4" xfId="21856"/>
    <cellStyle name="常规 11 5 6 3 4 2" xfId="4850"/>
    <cellStyle name="常规 11 5 6 3 5" xfId="21858"/>
    <cellStyle name="常规 11 5 6 3 6" xfId="21860"/>
    <cellStyle name="常规 11 5 6 3 7" xfId="21862"/>
    <cellStyle name="常规 11 5 6 4" xfId="21109"/>
    <cellStyle name="常规 11 5 6 4 2" xfId="21863"/>
    <cellStyle name="常规 11 5 6 4 2 2" xfId="21864"/>
    <cellStyle name="常规 11 5 6 4 3" xfId="21865"/>
    <cellStyle name="常规 11 5 6 4 4" xfId="21866"/>
    <cellStyle name="常规 11 5 6 4 5" xfId="21868"/>
    <cellStyle name="常规 11 5 6 5" xfId="21869"/>
    <cellStyle name="常规 11 5 6 5 2" xfId="21870"/>
    <cellStyle name="常规 11 5 6 5 2 2" xfId="21871"/>
    <cellStyle name="常规 11 5 6 5 3" xfId="21872"/>
    <cellStyle name="常规 11 5 6 5 4" xfId="2138"/>
    <cellStyle name="常规 11 5 6 5 5" xfId="21874"/>
    <cellStyle name="常规 11 5 6 6" xfId="21875"/>
    <cellStyle name="常规 11 5 6 6 2" xfId="21876"/>
    <cellStyle name="常规 11 5 6 7" xfId="8"/>
    <cellStyle name="常规 11 5 6 8" xfId="184"/>
    <cellStyle name="常规 11 5 6 9" xfId="2158"/>
    <cellStyle name="常规 11 5 7" xfId="21111"/>
    <cellStyle name="常规 11 5 7 2" xfId="21113"/>
    <cellStyle name="常规 11 5 7 2 2" xfId="21877"/>
    <cellStyle name="常规 11 5 7 2 2 2" xfId="21834"/>
    <cellStyle name="常规 11 5 7 2 2 3" xfId="18739"/>
    <cellStyle name="常规 11 5 7 2 3" xfId="21878"/>
    <cellStyle name="常规 11 5 7 2 3 2" xfId="183"/>
    <cellStyle name="常规 11 5 7 2 4" xfId="21879"/>
    <cellStyle name="常规 11 5 7 2 5" xfId="21880"/>
    <cellStyle name="常规 11 5 7 3" xfId="21115"/>
    <cellStyle name="常规 11 5 7 3 2" xfId="21881"/>
    <cellStyle name="常规 11 5 7 3 2 2" xfId="21883"/>
    <cellStyle name="常规 11 5 7 3 3" xfId="21884"/>
    <cellStyle name="常规 11 5 7 3 4" xfId="21885"/>
    <cellStyle name="常规 11 5 7 3 5" xfId="21887"/>
    <cellStyle name="常规 11 5 7 4" xfId="21117"/>
    <cellStyle name="常规 11 5 7 4 2" xfId="21888"/>
    <cellStyle name="常规 11 5 7 4 3" xfId="21889"/>
    <cellStyle name="常规 11 5 7 5" xfId="21891"/>
    <cellStyle name="常规 11 5 7 6" xfId="21893"/>
    <cellStyle name="常规 11 5 7 7" xfId="1282"/>
    <cellStyle name="常规 11 5 8" xfId="21119"/>
    <cellStyle name="常规 11 5 8 2" xfId="21123"/>
    <cellStyle name="常规 11 5 8 2 2" xfId="21895"/>
    <cellStyle name="常规 11 5 8 2 2 2" xfId="9772"/>
    <cellStyle name="常规 11 5 8 2 2 3" xfId="21899"/>
    <cellStyle name="常规 11 5 8 2 3" xfId="21900"/>
    <cellStyle name="常规 11 5 8 2 3 2" xfId="1673"/>
    <cellStyle name="常规 11 5 8 2 4" xfId="21901"/>
    <cellStyle name="常规 11 5 8 2 5" xfId="21902"/>
    <cellStyle name="常规 11 5 8 3" xfId="21126"/>
    <cellStyle name="常规 11 5 8 3 2" xfId="21903"/>
    <cellStyle name="常规 11 5 8 3 2 2" xfId="11232"/>
    <cellStyle name="常规 11 5 8 3 3" xfId="21904"/>
    <cellStyle name="常规 11 5 8 3 4" xfId="21905"/>
    <cellStyle name="常规 11 5 8 3 5" xfId="21907"/>
    <cellStyle name="常规 11 5 8 4" xfId="21129"/>
    <cellStyle name="常规 11 5 8 4 2" xfId="21908"/>
    <cellStyle name="常规 11 5 8 4 3" xfId="21909"/>
    <cellStyle name="常规 11 5 8 5" xfId="7388"/>
    <cellStyle name="常规 11 5 8 6" xfId="7391"/>
    <cellStyle name="常规 11 5 8 7" xfId="2238"/>
    <cellStyle name="常规 11 5 9" xfId="21132"/>
    <cellStyle name="常规 11 5 9 2" xfId="21137"/>
    <cellStyle name="常规 11 5 9 2 2" xfId="21910"/>
    <cellStyle name="常规 11 5 9 2 2 2" xfId="17984"/>
    <cellStyle name="常规 11 5 9 2 2 3" xfId="21911"/>
    <cellStyle name="常规 11 5 9 2 3" xfId="21912"/>
    <cellStyle name="常规 11 5 9 2 3 2" xfId="2901"/>
    <cellStyle name="常规 11 5 9 2 4" xfId="21913"/>
    <cellStyle name="常规 11 5 9 2 5" xfId="21914"/>
    <cellStyle name="常规 11 5 9 3" xfId="21916"/>
    <cellStyle name="常规 11 5 9 3 2" xfId="21917"/>
    <cellStyle name="常规 11 5 9 3 2 2" xfId="18537"/>
    <cellStyle name="常规 11 5 9 3 3" xfId="21918"/>
    <cellStyle name="常规 11 5 9 3 4" xfId="21919"/>
    <cellStyle name="常规 11 5 9 3 5" xfId="21921"/>
    <cellStyle name="常规 11 5 9 4" xfId="1724"/>
    <cellStyle name="常规 11 5 9 4 2" xfId="21923"/>
    <cellStyle name="常规 11 5 9 4 3" xfId="21925"/>
    <cellStyle name="常规 11 5 9 5" xfId="7396"/>
    <cellStyle name="常规 11 5 9 6" xfId="7398"/>
    <cellStyle name="常规 11 5 9 7" xfId="21926"/>
    <cellStyle name="常规 11 6" xfId="21927"/>
    <cellStyle name="常规 11 6 10" xfId="11662"/>
    <cellStyle name="常规 11 6 10 2" xfId="11664"/>
    <cellStyle name="常规 11 6 10 2 2" xfId="653"/>
    <cellStyle name="常规 11 6 10 2 2 2" xfId="21929"/>
    <cellStyle name="常规 11 6 10 2 3" xfId="714"/>
    <cellStyle name="常规 11 6 10 2 4" xfId="21930"/>
    <cellStyle name="常规 11 6 10 2 5" xfId="21931"/>
    <cellStyle name="常规 11 6 10 3" xfId="20686"/>
    <cellStyle name="常规 11 6 10 3 2" xfId="21932"/>
    <cellStyle name="常规 11 6 10 3 2 2" xfId="21933"/>
    <cellStyle name="常规 11 6 10 3 3" xfId="13059"/>
    <cellStyle name="常规 11 6 10 3 4" xfId="21934"/>
    <cellStyle name="常规 11 6 10 3 5" xfId="21935"/>
    <cellStyle name="常规 11 6 10 4" xfId="7137"/>
    <cellStyle name="常规 11 6 10 4 2" xfId="21936"/>
    <cellStyle name="常规 11 6 10 5" xfId="21937"/>
    <cellStyle name="常规 11 6 10 6" xfId="21939"/>
    <cellStyle name="常规 11 6 10 7" xfId="21940"/>
    <cellStyle name="常规 11 6 11" xfId="11667"/>
    <cellStyle name="常规 11 6 11 2" xfId="20696"/>
    <cellStyle name="常规 11 6 11 2 2" xfId="21941"/>
    <cellStyle name="常规 11 6 11 2 2 2" xfId="21942"/>
    <cellStyle name="常规 11 6 11 2 3" xfId="21943"/>
    <cellStyle name="常规 11 6 11 2 4" xfId="21944"/>
    <cellStyle name="常规 11 6 11 2 5" xfId="21945"/>
    <cellStyle name="常规 11 6 11 3" xfId="20698"/>
    <cellStyle name="常规 11 6 11 3 2" xfId="21946"/>
    <cellStyle name="常规 11 6 11 3 2 2" xfId="21947"/>
    <cellStyle name="常规 11 6 11 3 3" xfId="21948"/>
    <cellStyle name="常规 11 6 11 3 4" xfId="21949"/>
    <cellStyle name="常规 11 6 11 3 5" xfId="21950"/>
    <cellStyle name="常规 11 6 11 4" xfId="7141"/>
    <cellStyle name="常规 11 6 11 4 2" xfId="21951"/>
    <cellStyle name="常规 11 6 11 5" xfId="21952"/>
    <cellStyle name="常规 11 6 11 6" xfId="21953"/>
    <cellStyle name="常规 11 6 11 7" xfId="21954"/>
    <cellStyle name="常规 11 6 12" xfId="11670"/>
    <cellStyle name="常规 11 6 12 2" xfId="21956"/>
    <cellStyle name="常规 11 6 12 2 2" xfId="21958"/>
    <cellStyle name="常规 11 6 12 2 3" xfId="21959"/>
    <cellStyle name="常规 11 6 12 3" xfId="21961"/>
    <cellStyle name="常规 11 6 12 3 2" xfId="21962"/>
    <cellStyle name="常规 11 6 12 4" xfId="21964"/>
    <cellStyle name="常规 11 6 12 5" xfId="21967"/>
    <cellStyle name="常规 11 6 13" xfId="11673"/>
    <cellStyle name="常规 11 6 13 2" xfId="21969"/>
    <cellStyle name="常规 11 6 13 2 2" xfId="21971"/>
    <cellStyle name="常规 11 6 13 2 3" xfId="21972"/>
    <cellStyle name="常规 11 6 13 3" xfId="21974"/>
    <cellStyle name="常规 11 6 13 3 2" xfId="21975"/>
    <cellStyle name="常规 11 6 13 4" xfId="21977"/>
    <cellStyle name="常规 11 6 13 5" xfId="21980"/>
    <cellStyle name="常规 11 6 14" xfId="21982"/>
    <cellStyle name="常规 11 6 14 2" xfId="21984"/>
    <cellStyle name="常规 11 6 14 2 2" xfId="21985"/>
    <cellStyle name="常规 11 6 14 2 3" xfId="21986"/>
    <cellStyle name="常规 11 6 14 3" xfId="9492"/>
    <cellStyle name="常规 11 6 14 3 2" xfId="9494"/>
    <cellStyle name="常规 11 6 14 4" xfId="9496"/>
    <cellStyle name="常规 11 6 14 5" xfId="9498"/>
    <cellStyle name="常规 11 6 15" xfId="21989"/>
    <cellStyle name="常规 11 6 15 2" xfId="21991"/>
    <cellStyle name="常规 11 6 15 2 2" xfId="21992"/>
    <cellStyle name="常规 11 6 15 3" xfId="9502"/>
    <cellStyle name="常规 11 6 15 3 2" xfId="21993"/>
    <cellStyle name="常规 11 6 15 4" xfId="9504"/>
    <cellStyle name="常规 11 6 15 5" xfId="21994"/>
    <cellStyle name="常规 11 6 16" xfId="21997"/>
    <cellStyle name="常规 11 6 16 2" xfId="16681"/>
    <cellStyle name="常规 11 6 16 2 2" xfId="21998"/>
    <cellStyle name="常规 11 6 16 3" xfId="16683"/>
    <cellStyle name="常规 11 6 16 3 2" xfId="21999"/>
    <cellStyle name="常规 11 6 16 4" xfId="16685"/>
    <cellStyle name="常规 11 6 17" xfId="21492"/>
    <cellStyle name="常规 11 6 17 2" xfId="16693"/>
    <cellStyle name="常规 11 6 17 3" xfId="16697"/>
    <cellStyle name="常规 11 6 17 4" xfId="16701"/>
    <cellStyle name="常规 11 6 18" xfId="21499"/>
    <cellStyle name="常规 11 6 18 2" xfId="21502"/>
    <cellStyle name="常规 11 6 18 3" xfId="21507"/>
    <cellStyle name="常规 11 6 19" xfId="5324"/>
    <cellStyle name="常规 11 6 19 2" xfId="3779"/>
    <cellStyle name="常规 11 6 2" xfId="22000"/>
    <cellStyle name="常规 11 6 2 10" xfId="20322"/>
    <cellStyle name="常规 11 6 2 10 2" xfId="22002"/>
    <cellStyle name="常规 11 6 2 10 2 2" xfId="22005"/>
    <cellStyle name="常规 11 6 2 10 2 3" xfId="22008"/>
    <cellStyle name="常规 11 6 2 10 3" xfId="22010"/>
    <cellStyle name="常规 11 6 2 10 3 2" xfId="22013"/>
    <cellStyle name="常规 11 6 2 10 4" xfId="22015"/>
    <cellStyle name="常规 11 6 2 10 5" xfId="22017"/>
    <cellStyle name="常规 11 6 2 11" xfId="20324"/>
    <cellStyle name="常规 11 6 2 11 2" xfId="22019"/>
    <cellStyle name="常规 11 6 2 11 2 2" xfId="18248"/>
    <cellStyle name="常规 11 6 2 11 2 3" xfId="18251"/>
    <cellStyle name="常规 11 6 2 11 3" xfId="22021"/>
    <cellStyle name="常规 11 6 2 11 3 2" xfId="22023"/>
    <cellStyle name="常规 11 6 2 11 4" xfId="7262"/>
    <cellStyle name="常规 11 6 2 11 5" xfId="7267"/>
    <cellStyle name="常规 11 6 2 12" xfId="22024"/>
    <cellStyle name="常规 11 6 2 12 2" xfId="22026"/>
    <cellStyle name="常规 11 6 2 12 2 2" xfId="22028"/>
    <cellStyle name="常规 11 6 2 12 3" xfId="22030"/>
    <cellStyle name="常规 11 6 2 12 3 2" xfId="22032"/>
    <cellStyle name="常规 11 6 2 12 4" xfId="7278"/>
    <cellStyle name="常规 11 6 2 12 5" xfId="7285"/>
    <cellStyle name="常规 11 6 2 13" xfId="22033"/>
    <cellStyle name="常规 11 6 2 13 2" xfId="22035"/>
    <cellStyle name="常规 11 6 2 13 2 2" xfId="22037"/>
    <cellStyle name="常规 11 6 2 13 3" xfId="22039"/>
    <cellStyle name="常规 11 6 2 13 3 2" xfId="22040"/>
    <cellStyle name="常规 11 6 2 13 4" xfId="22"/>
    <cellStyle name="常规 11 6 2 14" xfId="22041"/>
    <cellStyle name="常规 11 6 2 14 2" xfId="22043"/>
    <cellStyle name="常规 11 6 2 14 3" xfId="22045"/>
    <cellStyle name="常规 11 6 2 14 4" xfId="462"/>
    <cellStyle name="常规 11 6 2 15" xfId="22047"/>
    <cellStyle name="常规 11 6 2 15 2" xfId="22049"/>
    <cellStyle name="常规 11 6 2 15 3" xfId="22051"/>
    <cellStyle name="常规 11 6 2 15 4" xfId="22053"/>
    <cellStyle name="常规 11 6 2 16" xfId="22055"/>
    <cellStyle name="常规 11 6 2 16 2" xfId="22056"/>
    <cellStyle name="常规 11 6 2 17" xfId="22058"/>
    <cellStyle name="常规 11 6 2 18" xfId="10376"/>
    <cellStyle name="常规 11 6 2 19" xfId="22059"/>
    <cellStyle name="常规 11 6 2 2" xfId="22060"/>
    <cellStyle name="常规 11 6 2 2 10" xfId="22062"/>
    <cellStyle name="常规 11 6 2 2 10 2" xfId="22064"/>
    <cellStyle name="常规 11 6 2 2 10 2 2" xfId="22065"/>
    <cellStyle name="常规 11 6 2 2 10 3" xfId="22066"/>
    <cellStyle name="常规 11 6 2 2 10 3 2" xfId="19273"/>
    <cellStyle name="常规 11 6 2 2 10 4" xfId="22067"/>
    <cellStyle name="常规 11 6 2 2 11" xfId="22069"/>
    <cellStyle name="常规 11 6 2 2 11 2" xfId="22070"/>
    <cellStyle name="常规 11 6 2 2 11 3" xfId="22071"/>
    <cellStyle name="常规 11 6 2 2 11 4" xfId="22072"/>
    <cellStyle name="常规 11 6 2 2 12" xfId="22075"/>
    <cellStyle name="常规 11 6 2 2 12 2" xfId="16943"/>
    <cellStyle name="常规 11 6 2 2 12 3" xfId="16945"/>
    <cellStyle name="常规 11 6 2 2 12 4" xfId="15506"/>
    <cellStyle name="常规 11 6 2 2 13" xfId="22076"/>
    <cellStyle name="常规 11 6 2 2 13 2" xfId="16952"/>
    <cellStyle name="常规 11 6 2 2 14" xfId="22078"/>
    <cellStyle name="常规 11 6 2 2 15" xfId="22080"/>
    <cellStyle name="常规 11 6 2 2 16" xfId="22082"/>
    <cellStyle name="常规 11 6 2 2 17" xfId="22084"/>
    <cellStyle name="常规 11 6 2 2 18" xfId="22086"/>
    <cellStyle name="常规 11 6 2 2 19" xfId="22088"/>
    <cellStyle name="常规 11 6 2 2 2" xfId="22090"/>
    <cellStyle name="常规 11 6 2 2 2 10" xfId="18652"/>
    <cellStyle name="常规 11 6 2 2 2 2" xfId="22092"/>
    <cellStyle name="常规 11 6 2 2 2 2 2" xfId="22095"/>
    <cellStyle name="常规 11 6 2 2 2 2 2 2" xfId="22096"/>
    <cellStyle name="常规 11 6 2 2 2 2 2 2 2" xfId="22097"/>
    <cellStyle name="常规 11 6 2 2 2 2 2 2 2 2" xfId="17013"/>
    <cellStyle name="常规 11 6 2 2 2 2 2 2 3" xfId="22098"/>
    <cellStyle name="常规 11 6 2 2 2 2 2 2 4" xfId="22099"/>
    <cellStyle name="常规 11 6 2 2 2 2 2 2 5" xfId="22100"/>
    <cellStyle name="常规 11 6 2 2 2 2 2 3" xfId="22101"/>
    <cellStyle name="常规 11 6 2 2 2 2 2 3 2" xfId="22102"/>
    <cellStyle name="常规 11 6 2 2 2 2 2 3 3" xfId="10629"/>
    <cellStyle name="常规 11 6 2 2 2 2 2 4" xfId="22103"/>
    <cellStyle name="常规 11 6 2 2 2 2 2 5" xfId="22104"/>
    <cellStyle name="常规 11 6 2 2 2 2 2 6" xfId="22106"/>
    <cellStyle name="常规 11 6 2 2 2 2 3" xfId="22108"/>
    <cellStyle name="常规 11 6 2 2 2 2 3 2" xfId="22109"/>
    <cellStyle name="常规 11 6 2 2 2 2 3 2 2" xfId="22110"/>
    <cellStyle name="常规 11 6 2 2 2 2 3 3" xfId="21543"/>
    <cellStyle name="常规 11 6 2 2 2 2 3 4" xfId="22111"/>
    <cellStyle name="常规 11 6 2 2 2 2 3 5" xfId="22112"/>
    <cellStyle name="常规 11 6 2 2 2 2 4" xfId="22114"/>
    <cellStyle name="常规 11 6 2 2 2 2 4 2" xfId="21765"/>
    <cellStyle name="常规 11 6 2 2 2 2 4 3" xfId="22115"/>
    <cellStyle name="常规 11 6 2 2 2 2 5" xfId="22116"/>
    <cellStyle name="常规 11 6 2 2 2 2 6" xfId="22118"/>
    <cellStyle name="常规 11 6 2 2 2 2 7" xfId="22119"/>
    <cellStyle name="常规 11 6 2 2 2 3" xfId="22121"/>
    <cellStyle name="常规 11 6 2 2 2 3 2" xfId="22124"/>
    <cellStyle name="常规 11 6 2 2 2 3 2 2" xfId="22126"/>
    <cellStyle name="常规 11 6 2 2 2 3 2 2 2" xfId="22129"/>
    <cellStyle name="常规 11 6 2 2 2 3 2 3" xfId="22131"/>
    <cellStyle name="常规 11 6 2 2 2 3 2 4" xfId="22133"/>
    <cellStyle name="常规 11 6 2 2 2 3 2 5" xfId="22135"/>
    <cellStyle name="常规 11 6 2 2 2 3 3" xfId="22136"/>
    <cellStyle name="常规 11 6 2 2 2 3 3 2" xfId="22138"/>
    <cellStyle name="常规 11 6 2 2 2 3 3 2 2" xfId="11321"/>
    <cellStyle name="常规 11 6 2 2 2 3 3 3" xfId="22140"/>
    <cellStyle name="常规 11 6 2 2 2 3 3 4" xfId="22142"/>
    <cellStyle name="常规 11 6 2 2 2 3 3 5" xfId="22144"/>
    <cellStyle name="常规 11 6 2 2 2 3 4" xfId="22145"/>
    <cellStyle name="常规 11 6 2 2 2 3 4 2" xfId="22147"/>
    <cellStyle name="常规 11 6 2 2 2 3 5" xfId="8775"/>
    <cellStyle name="常规 11 6 2 2 2 3 6" xfId="22149"/>
    <cellStyle name="常规 11 6 2 2 2 3 7" xfId="22151"/>
    <cellStyle name="常规 11 6 2 2 2 4" xfId="22153"/>
    <cellStyle name="常规 11 6 2 2 2 4 2" xfId="8856"/>
    <cellStyle name="常规 11 6 2 2 2 4 2 2" xfId="8858"/>
    <cellStyle name="常规 11 6 2 2 2 4 2 2 2" xfId="7080"/>
    <cellStyle name="常规 11 6 2 2 2 4 2 3" xfId="8860"/>
    <cellStyle name="常规 11 6 2 2 2 4 2 4" xfId="22154"/>
    <cellStyle name="常规 11 6 2 2 2 4 3" xfId="8862"/>
    <cellStyle name="常规 11 6 2 2 2 4 3 2" xfId="22155"/>
    <cellStyle name="常规 11 6 2 2 2 4 4" xfId="8864"/>
    <cellStyle name="常规 11 6 2 2 2 4 5" xfId="8778"/>
    <cellStyle name="常规 11 6 2 2 2 4 6" xfId="22157"/>
    <cellStyle name="常规 11 6 2 2 2 5" xfId="22160"/>
    <cellStyle name="常规 11 6 2 2 2 5 2" xfId="8883"/>
    <cellStyle name="常规 11 6 2 2 2 5 2 2" xfId="8886"/>
    <cellStyle name="常规 11 6 2 2 2 5 3" xfId="8889"/>
    <cellStyle name="常规 11 6 2 2 2 5 4" xfId="8892"/>
    <cellStyle name="常规 11 6 2 2 2 5 5" xfId="8896"/>
    <cellStyle name="常规 11 6 2 2 2 6" xfId="13261"/>
    <cellStyle name="常规 11 6 2 2 2 6 2" xfId="8913"/>
    <cellStyle name="常规 11 6 2 2 2 6 3" xfId="8917"/>
    <cellStyle name="常规 11 6 2 2 2 6 4" xfId="8920"/>
    <cellStyle name="常规 11 6 2 2 2 6 5" xfId="22162"/>
    <cellStyle name="常规 11 6 2 2 2 7" xfId="12468"/>
    <cellStyle name="常规 11 6 2 2 2 8" xfId="12473"/>
    <cellStyle name="常规 11 6 2 2 2 9" xfId="12477"/>
    <cellStyle name="常规 11 6 2 2 3" xfId="22164"/>
    <cellStyle name="常规 11 6 2 2 3 2" xfId="22166"/>
    <cellStyle name="常规 11 6 2 2 3 2 2" xfId="22168"/>
    <cellStyle name="常规 11 6 2 2 3 2 2 2" xfId="1773"/>
    <cellStyle name="常规 11 6 2 2 3 2 2 2 2" xfId="22169"/>
    <cellStyle name="常规 11 6 2 2 3 2 2 3" xfId="1777"/>
    <cellStyle name="常规 11 6 2 2 3 2 2 4" xfId="9097"/>
    <cellStyle name="常规 11 6 2 2 3 2 2 5" xfId="9102"/>
    <cellStyle name="常规 11 6 2 2 3 2 3" xfId="22170"/>
    <cellStyle name="常规 11 6 2 2 3 2 3 2" xfId="22171"/>
    <cellStyle name="常规 11 6 2 2 3 2 3 3" xfId="22172"/>
    <cellStyle name="常规 11 6 2 2 3 2 4" xfId="2670"/>
    <cellStyle name="常规 11 6 2 2 3 2 5" xfId="975"/>
    <cellStyle name="常规 11 6 2 2 3 2 6" xfId="995"/>
    <cellStyle name="常规 11 6 2 2 3 3" xfId="22174"/>
    <cellStyle name="常规 11 6 2 2 3 3 2" xfId="22176"/>
    <cellStyle name="常规 11 6 2 2 3 3 2 2" xfId="22177"/>
    <cellStyle name="常规 11 6 2 2 3 3 3" xfId="22178"/>
    <cellStyle name="常规 11 6 2 2 3 3 4" xfId="2678"/>
    <cellStyle name="常规 11 6 2 2 3 3 5" xfId="1036"/>
    <cellStyle name="常规 11 6 2 2 3 4" xfId="22180"/>
    <cellStyle name="常规 11 6 2 2 3 4 2" xfId="8967"/>
    <cellStyle name="常规 11 6 2 2 3 4 3" xfId="8970"/>
    <cellStyle name="常规 11 6 2 2 3 5" xfId="22181"/>
    <cellStyle name="常规 11 6 2 2 3 6" xfId="13267"/>
    <cellStyle name="常规 11 6 2 2 3 7" xfId="12486"/>
    <cellStyle name="常规 11 6 2 2 4" xfId="22183"/>
    <cellStyle name="常规 11 6 2 2 4 2" xfId="22185"/>
    <cellStyle name="常规 11 6 2 2 4 2 2" xfId="22187"/>
    <cellStyle name="常规 11 6 2 2 4 2 2 2" xfId="22188"/>
    <cellStyle name="常规 11 6 2 2 4 2 2 3" xfId="22189"/>
    <cellStyle name="常规 11 6 2 2 4 2 3" xfId="22190"/>
    <cellStyle name="常规 11 6 2 2 4 2 3 2" xfId="22191"/>
    <cellStyle name="常规 11 6 2 2 4 2 4" xfId="2690"/>
    <cellStyle name="常规 11 6 2 2 4 2 5" xfId="22192"/>
    <cellStyle name="常规 11 6 2 2 4 3" xfId="22194"/>
    <cellStyle name="常规 11 6 2 2 4 3 2" xfId="22195"/>
    <cellStyle name="常规 11 6 2 2 4 3 2 2" xfId="22196"/>
    <cellStyle name="常规 11 6 2 2 4 3 3" xfId="22197"/>
    <cellStyle name="常规 11 6 2 2 4 3 4" xfId="22198"/>
    <cellStyle name="常规 11 6 2 2 4 3 5" xfId="22199"/>
    <cellStyle name="常规 11 6 2 2 4 4" xfId="22201"/>
    <cellStyle name="常规 11 6 2 2 4 4 2" xfId="8999"/>
    <cellStyle name="常规 11 6 2 2 4 4 3" xfId="9001"/>
    <cellStyle name="常规 11 6 2 2 4 5" xfId="22203"/>
    <cellStyle name="常规 11 6 2 2 4 6" xfId="18430"/>
    <cellStyle name="常规 11 6 2 2 4 7" xfId="22204"/>
    <cellStyle name="常规 11 6 2 2 5" xfId="22206"/>
    <cellStyle name="常规 11 6 2 2 5 2" xfId="22209"/>
    <cellStyle name="常规 11 6 2 2 5 2 2" xfId="22210"/>
    <cellStyle name="常规 11 6 2 2 5 2 2 2" xfId="22212"/>
    <cellStyle name="常规 11 6 2 2 5 2 3" xfId="22213"/>
    <cellStyle name="常规 11 6 2 2 5 2 4" xfId="19564"/>
    <cellStyle name="常规 11 6 2 2 5 2 5" xfId="22214"/>
    <cellStyle name="常规 11 6 2 2 5 3" xfId="22215"/>
    <cellStyle name="常规 11 6 2 2 5 3 2" xfId="22216"/>
    <cellStyle name="常规 11 6 2 2 5 3 2 2" xfId="22217"/>
    <cellStyle name="常规 11 6 2 2 5 3 3" xfId="22218"/>
    <cellStyle name="常规 11 6 2 2 5 3 4" xfId="22219"/>
    <cellStyle name="常规 11 6 2 2 5 3 5" xfId="22220"/>
    <cellStyle name="常规 11 6 2 2 5 4" xfId="22221"/>
    <cellStyle name="常规 11 6 2 2 5 4 2" xfId="9017"/>
    <cellStyle name="常规 11 6 2 2 5 5" xfId="22222"/>
    <cellStyle name="常规 11 6 2 2 5 6" xfId="22223"/>
    <cellStyle name="常规 11 6 2 2 5 7" xfId="22224"/>
    <cellStyle name="常规 11 6 2 2 6" xfId="22227"/>
    <cellStyle name="常规 11 6 2 2 6 2" xfId="22229"/>
    <cellStyle name="常规 11 6 2 2 6 2 2" xfId="22230"/>
    <cellStyle name="常规 11 6 2 2 6 2 2 2" xfId="22231"/>
    <cellStyle name="常规 11 6 2 2 6 2 3" xfId="22232"/>
    <cellStyle name="常规 11 6 2 2 6 2 4" xfId="22233"/>
    <cellStyle name="常规 11 6 2 2 6 2 5" xfId="22234"/>
    <cellStyle name="常规 11 6 2 2 6 3" xfId="22235"/>
    <cellStyle name="常规 11 6 2 2 6 3 2" xfId="22236"/>
    <cellStyle name="常规 11 6 2 2 6 3 2 2" xfId="22237"/>
    <cellStyle name="常规 11 6 2 2 6 3 3" xfId="22238"/>
    <cellStyle name="常规 11 6 2 2 6 3 4" xfId="22239"/>
    <cellStyle name="常规 11 6 2 2 6 3 5" xfId="22240"/>
    <cellStyle name="常规 11 6 2 2 6 4" xfId="22241"/>
    <cellStyle name="常规 11 6 2 2 6 4 2" xfId="9040"/>
    <cellStyle name="常规 11 6 2 2 6 5" xfId="22242"/>
    <cellStyle name="常规 11 6 2 2 6 6" xfId="22243"/>
    <cellStyle name="常规 11 6 2 2 6 7" xfId="22244"/>
    <cellStyle name="常规 11 6 2 2 7" xfId="21226"/>
    <cellStyle name="常规 11 6 2 2 7 2" xfId="21228"/>
    <cellStyle name="常规 11 6 2 2 7 2 2" xfId="22245"/>
    <cellStyle name="常规 11 6 2 2 7 2 3" xfId="22246"/>
    <cellStyle name="常规 11 6 2 2 7 3" xfId="22247"/>
    <cellStyle name="常规 11 6 2 2 7 3 2" xfId="22248"/>
    <cellStyle name="常规 11 6 2 2 7 4" xfId="22249"/>
    <cellStyle name="常规 11 6 2 2 7 5" xfId="22251"/>
    <cellStyle name="常规 11 6 2 2 8" xfId="21231"/>
    <cellStyle name="常规 11 6 2 2 8 2" xfId="22252"/>
    <cellStyle name="常规 11 6 2 2 8 2 2" xfId="22253"/>
    <cellStyle name="常规 11 6 2 2 8 2 3" xfId="22254"/>
    <cellStyle name="常规 11 6 2 2 8 3" xfId="21203"/>
    <cellStyle name="常规 11 6 2 2 8 3 2" xfId="22255"/>
    <cellStyle name="常规 11 6 2 2 8 4" xfId="22256"/>
    <cellStyle name="常规 11 6 2 2 8 5" xfId="22257"/>
    <cellStyle name="常规 11 6 2 2 9" xfId="21234"/>
    <cellStyle name="常规 11 6 2 2 9 2" xfId="22258"/>
    <cellStyle name="常规 11 6 2 2 9 2 2" xfId="22259"/>
    <cellStyle name="常规 11 6 2 2 9 3" xfId="22260"/>
    <cellStyle name="常规 11 6 2 2 9 3 2" xfId="22261"/>
    <cellStyle name="常规 11 6 2 2 9 4" xfId="22262"/>
    <cellStyle name="常规 11 6 2 2 9 5" xfId="22263"/>
    <cellStyle name="常规 11 6 2 20" xfId="22046"/>
    <cellStyle name="常规 11 6 2 21" xfId="22054"/>
    <cellStyle name="常规 11 6 2 22" xfId="22057"/>
    <cellStyle name="常规 11 6 2 3" xfId="22265"/>
    <cellStyle name="常规 11 6 2 3 10" xfId="11400"/>
    <cellStyle name="常规 11 6 2 3 2" xfId="22266"/>
    <cellStyle name="常规 11 6 2 3 2 2" xfId="22267"/>
    <cellStyle name="常规 11 6 2 3 2 2 2" xfId="22269"/>
    <cellStyle name="常规 11 6 2 3 2 2 2 2" xfId="22270"/>
    <cellStyle name="常规 11 6 2 3 2 2 2 2 2" xfId="9123"/>
    <cellStyle name="常规 11 6 2 3 2 2 2 3" xfId="22271"/>
    <cellStyle name="常规 11 6 2 3 2 2 2 4" xfId="22272"/>
    <cellStyle name="常规 11 6 2 3 2 2 2 5" xfId="22273"/>
    <cellStyle name="常规 11 6 2 3 2 2 3" xfId="22275"/>
    <cellStyle name="常规 11 6 2 3 2 2 3 2" xfId="22276"/>
    <cellStyle name="常规 11 6 2 3 2 2 3 3" xfId="22277"/>
    <cellStyle name="常规 11 6 2 3 2 2 4" xfId="22278"/>
    <cellStyle name="常规 11 6 2 3 2 2 5" xfId="22279"/>
    <cellStyle name="常规 11 6 2 3 2 2 6" xfId="22280"/>
    <cellStyle name="常规 11 6 2 3 2 3" xfId="22281"/>
    <cellStyle name="常规 11 6 2 3 2 3 2" xfId="22283"/>
    <cellStyle name="常规 11 6 2 3 2 3 2 2" xfId="22284"/>
    <cellStyle name="常规 11 6 2 3 2 3 3" xfId="22285"/>
    <cellStyle name="常规 11 6 2 3 2 3 4" xfId="22286"/>
    <cellStyle name="常规 11 6 2 3 2 3 5" xfId="22287"/>
    <cellStyle name="常规 11 6 2 3 2 4" xfId="22288"/>
    <cellStyle name="常规 11 6 2 3 2 4 2" xfId="9125"/>
    <cellStyle name="常规 11 6 2 3 2 4 3" xfId="9127"/>
    <cellStyle name="常规 11 6 2 3 2 5" xfId="20965"/>
    <cellStyle name="常规 11 6 2 3 2 6" xfId="18434"/>
    <cellStyle name="常规 11 6 2 3 2 7" xfId="12737"/>
    <cellStyle name="常规 11 6 2 3 3" xfId="22289"/>
    <cellStyle name="常规 11 6 2 3 3 2" xfId="22290"/>
    <cellStyle name="常规 11 6 2 3 3 2 2" xfId="4474"/>
    <cellStyle name="常规 11 6 2 3 3 2 2 2" xfId="4478"/>
    <cellStyle name="常规 11 6 2 3 3 2 3" xfId="4492"/>
    <cellStyle name="常规 11 6 2 3 3 2 4" xfId="2729"/>
    <cellStyle name="常规 11 6 2 3 3 2 5" xfId="4526"/>
    <cellStyle name="常规 11 6 2 3 3 3" xfId="22291"/>
    <cellStyle name="常规 11 6 2 3 3 3 2" xfId="22292"/>
    <cellStyle name="常规 11 6 2 3 3 3 2 2" xfId="22293"/>
    <cellStyle name="常规 11 6 2 3 3 3 3" xfId="22294"/>
    <cellStyle name="常规 11 6 2 3 3 3 4" xfId="22295"/>
    <cellStyle name="常规 11 6 2 3 3 3 5" xfId="22297"/>
    <cellStyle name="常规 11 6 2 3 3 4" xfId="22298"/>
    <cellStyle name="常规 11 6 2 3 3 4 2" xfId="9149"/>
    <cellStyle name="常规 11 6 2 3 3 5" xfId="20969"/>
    <cellStyle name="常规 11 6 2 3 3 6" xfId="18438"/>
    <cellStyle name="常规 11 6 2 3 3 7" xfId="12750"/>
    <cellStyle name="常规 11 6 2 3 4" xfId="22299"/>
    <cellStyle name="常规 11 6 2 3 4 2" xfId="22300"/>
    <cellStyle name="常规 11 6 2 3 4 2 2" xfId="22301"/>
    <cellStyle name="常规 11 6 2 3 4 2 2 2" xfId="22302"/>
    <cellStyle name="常规 11 6 2 3 4 2 3" xfId="22303"/>
    <cellStyle name="常规 11 6 2 3 4 2 4" xfId="2753"/>
    <cellStyle name="常规 11 6 2 3 4 3" xfId="22304"/>
    <cellStyle name="常规 11 6 2 3 4 3 2" xfId="22305"/>
    <cellStyle name="常规 11 6 2 3 4 4" xfId="22306"/>
    <cellStyle name="常规 11 6 2 3 4 5" xfId="22307"/>
    <cellStyle name="常规 11 6 2 3 4 6" xfId="22308"/>
    <cellStyle name="常规 11 6 2 3 5" xfId="6525"/>
    <cellStyle name="常规 11 6 2 3 5 2" xfId="5938"/>
    <cellStyle name="常规 11 6 2 3 5 2 2" xfId="5941"/>
    <cellStyle name="常规 11 6 2 3 5 3" xfId="5952"/>
    <cellStyle name="常规 11 6 2 3 5 4" xfId="5960"/>
    <cellStyle name="常规 11 6 2 3 5 5" xfId="2639"/>
    <cellStyle name="常规 11 6 2 3 6" xfId="7201"/>
    <cellStyle name="常规 11 6 2 3 6 2" xfId="5970"/>
    <cellStyle name="常规 11 6 2 3 6 3" xfId="5976"/>
    <cellStyle name="常规 11 6 2 3 6 4" xfId="22309"/>
    <cellStyle name="常规 11 6 2 3 6 5" xfId="22310"/>
    <cellStyle name="常规 11 6 2 3 7" xfId="7203"/>
    <cellStyle name="常规 11 6 2 3 8" xfId="7206"/>
    <cellStyle name="常规 11 6 2 3 9" xfId="6863"/>
    <cellStyle name="常规 11 6 2 4" xfId="22312"/>
    <cellStyle name="常规 11 6 2 4 2" xfId="22313"/>
    <cellStyle name="常规 11 6 2 4 2 2" xfId="22314"/>
    <cellStyle name="常规 11 6 2 4 2 2 2" xfId="19459"/>
    <cellStyle name="常规 11 6 2 4 2 2 2 2" xfId="19461"/>
    <cellStyle name="常规 11 6 2 4 2 2 2 3" xfId="4038"/>
    <cellStyle name="常规 11 6 2 4 2 2 3" xfId="19465"/>
    <cellStyle name="常规 11 6 2 4 2 2 3 2" xfId="22315"/>
    <cellStyle name="常规 11 6 2 4 2 2 4" xfId="19468"/>
    <cellStyle name="常规 11 6 2 4 2 2 5" xfId="5075"/>
    <cellStyle name="常规 11 6 2 4 2 3" xfId="22316"/>
    <cellStyle name="常规 11 6 2 4 2 3 2" xfId="19491"/>
    <cellStyle name="常规 11 6 2 4 2 3 2 2" xfId="22317"/>
    <cellStyle name="常规 11 6 2 4 2 3 3" xfId="19493"/>
    <cellStyle name="常规 11 6 2 4 2 3 4" xfId="22318"/>
    <cellStyle name="常规 11 6 2 4 2 3 5" xfId="22319"/>
    <cellStyle name="常规 11 6 2 4 2 4" xfId="22320"/>
    <cellStyle name="常规 11 6 2 4 2 4 2" xfId="2282"/>
    <cellStyle name="常规 11 6 2 4 2 4 3" xfId="2288"/>
    <cellStyle name="常规 11 6 2 4 2 5" xfId="20975"/>
    <cellStyle name="常规 11 6 2 4 2 6" xfId="18443"/>
    <cellStyle name="常规 11 6 2 4 2 7" xfId="22321"/>
    <cellStyle name="常规 11 6 2 4 3" xfId="22322"/>
    <cellStyle name="常规 11 6 2 4 3 2" xfId="22323"/>
    <cellStyle name="常规 11 6 2 4 3 2 2" xfId="19537"/>
    <cellStyle name="常规 11 6 2 4 3 2 2 2" xfId="22324"/>
    <cellStyle name="常规 11 6 2 4 3 2 3" xfId="19539"/>
    <cellStyle name="常规 11 6 2 4 3 2 4" xfId="2801"/>
    <cellStyle name="常规 11 6 2 4 3 2 5" xfId="4631"/>
    <cellStyle name="常规 11 6 2 4 3 3" xfId="22325"/>
    <cellStyle name="常规 11 6 2 4 3 3 2" xfId="19559"/>
    <cellStyle name="常规 11 6 2 4 3 3 2 2" xfId="22326"/>
    <cellStyle name="常规 11 6 2 4 3 3 3" xfId="19561"/>
    <cellStyle name="常规 11 6 2 4 3 3 4" xfId="4650"/>
    <cellStyle name="常规 11 6 2 4 3 3 5" xfId="4657"/>
    <cellStyle name="常规 11 6 2 4 3 4" xfId="22327"/>
    <cellStyle name="常规 11 6 2 4 3 4 2" xfId="9206"/>
    <cellStyle name="常规 11 6 2 4 3 5" xfId="22328"/>
    <cellStyle name="常规 11 6 2 4 3 6" xfId="22329"/>
    <cellStyle name="常规 11 6 2 4 3 7" xfId="22330"/>
    <cellStyle name="常规 11 6 2 4 4" xfId="22331"/>
    <cellStyle name="常规 11 6 2 4 4 2" xfId="22332"/>
    <cellStyle name="常规 11 6 2 4 4 2 2" xfId="19588"/>
    <cellStyle name="常规 11 6 2 4 4 2 2 2" xfId="17037"/>
    <cellStyle name="常规 11 6 2 4 4 2 3" xfId="19590"/>
    <cellStyle name="常规 11 6 2 4 4 2 4" xfId="13408"/>
    <cellStyle name="常规 11 6 2 4 4 3" xfId="22333"/>
    <cellStyle name="常规 11 6 2 4 4 3 2" xfId="19605"/>
    <cellStyle name="常规 11 6 2 4 4 4" xfId="22334"/>
    <cellStyle name="常规 11 6 2 4 4 5" xfId="22335"/>
    <cellStyle name="常规 11 6 2 4 4 6" xfId="22336"/>
    <cellStyle name="常规 11 6 2 4 5" xfId="7210"/>
    <cellStyle name="常规 11 6 2 4 5 2" xfId="7212"/>
    <cellStyle name="常规 11 6 2 4 5 2 2" xfId="22337"/>
    <cellStyle name="常规 11 6 2 4 5 3" xfId="22338"/>
    <cellStyle name="常规 11 6 2 4 5 4" xfId="22339"/>
    <cellStyle name="常规 11 6 2 4 5 5" xfId="22340"/>
    <cellStyle name="常规 11 6 2 4 6" xfId="7214"/>
    <cellStyle name="常规 11 6 2 4 6 2" xfId="22341"/>
    <cellStyle name="常规 11 6 2 4 7" xfId="7216"/>
    <cellStyle name="常规 11 6 2 4 8" xfId="7218"/>
    <cellStyle name="常规 11 6 2 4 9" xfId="10634"/>
    <cellStyle name="常规 11 6 2 5" xfId="22343"/>
    <cellStyle name="常规 11 6 2 5 2" xfId="22345"/>
    <cellStyle name="常规 11 6 2 5 2 2" xfId="22346"/>
    <cellStyle name="常规 11 6 2 5 2 2 2" xfId="19756"/>
    <cellStyle name="常规 11 6 2 5 2 2 3" xfId="14313"/>
    <cellStyle name="常规 11 6 2 5 2 3" xfId="22347"/>
    <cellStyle name="常规 11 6 2 5 2 3 2" xfId="19780"/>
    <cellStyle name="常规 11 6 2 5 2 4" xfId="22348"/>
    <cellStyle name="常规 11 6 2 5 2 5" xfId="22349"/>
    <cellStyle name="常规 11 6 2 5 3" xfId="22351"/>
    <cellStyle name="常规 11 6 2 5 3 2" xfId="22353"/>
    <cellStyle name="常规 11 6 2 5 3 2 2" xfId="19803"/>
    <cellStyle name="常规 11 6 2 5 3 3" xfId="22355"/>
    <cellStyle name="常规 11 6 2 5 3 4" xfId="22356"/>
    <cellStyle name="常规 11 6 2 5 3 5" xfId="22357"/>
    <cellStyle name="常规 11 6 2 5 4" xfId="22360"/>
    <cellStyle name="常规 11 6 2 5 4 2" xfId="22361"/>
    <cellStyle name="常规 11 6 2 5 4 3" xfId="22362"/>
    <cellStyle name="常规 11 6 2 5 5" xfId="7222"/>
    <cellStyle name="常规 11 6 2 5 6" xfId="7224"/>
    <cellStyle name="常规 11 6 2 5 7" xfId="17712"/>
    <cellStyle name="常规 11 6 2 6" xfId="22364"/>
    <cellStyle name="常规 11 6 2 6 2" xfId="22366"/>
    <cellStyle name="常规 11 6 2 6 2 2" xfId="22367"/>
    <cellStyle name="常规 11 6 2 6 2 2 2" xfId="19904"/>
    <cellStyle name="常规 11 6 2 6 2 2 3" xfId="14337"/>
    <cellStyle name="常规 11 6 2 6 2 3" xfId="22368"/>
    <cellStyle name="常规 11 6 2 6 2 3 2" xfId="19907"/>
    <cellStyle name="常规 11 6 2 6 2 4" xfId="22369"/>
    <cellStyle name="常规 11 6 2 6 2 5" xfId="22370"/>
    <cellStyle name="常规 11 6 2 6 3" xfId="22372"/>
    <cellStyle name="常规 11 6 2 6 3 2" xfId="22373"/>
    <cellStyle name="常规 11 6 2 6 3 2 2" xfId="22374"/>
    <cellStyle name="常规 11 6 2 6 3 3" xfId="22375"/>
    <cellStyle name="常规 11 6 2 6 3 4" xfId="22376"/>
    <cellStyle name="常规 11 6 2 6 3 5" xfId="22377"/>
    <cellStyle name="常规 11 6 2 6 4" xfId="22379"/>
    <cellStyle name="常规 11 6 2 6 4 2" xfId="22380"/>
    <cellStyle name="常规 11 6 2 6 4 3" xfId="22381"/>
    <cellStyle name="常规 11 6 2 6 5" xfId="22382"/>
    <cellStyle name="常规 11 6 2 6 6" xfId="22384"/>
    <cellStyle name="常规 11 6 2 6 7" xfId="22385"/>
    <cellStyle name="常规 11 6 2 7" xfId="22387"/>
    <cellStyle name="常规 11 6 2 7 2" xfId="22390"/>
    <cellStyle name="常规 11 6 2 7 2 2" xfId="22391"/>
    <cellStyle name="常规 11 6 2 7 2 2 2" xfId="22392"/>
    <cellStyle name="常规 11 6 2 7 2 2 3" xfId="14360"/>
    <cellStyle name="常规 11 6 2 7 2 3" xfId="22393"/>
    <cellStyle name="常规 11 6 2 7 2 3 2" xfId="22394"/>
    <cellStyle name="常规 11 6 2 7 2 4" xfId="22395"/>
    <cellStyle name="常规 11 6 2 7 2 5" xfId="22397"/>
    <cellStyle name="常规 11 6 2 7 3" xfId="22399"/>
    <cellStyle name="常规 11 6 2 7 3 2" xfId="22400"/>
    <cellStyle name="常规 11 6 2 7 3 2 2" xfId="22402"/>
    <cellStyle name="常规 11 6 2 7 3 3" xfId="22403"/>
    <cellStyle name="常规 11 6 2 7 3 4" xfId="22404"/>
    <cellStyle name="常规 11 6 2 7 3 5" xfId="22405"/>
    <cellStyle name="常规 11 6 2 7 4" xfId="22406"/>
    <cellStyle name="常规 11 6 2 7 4 2" xfId="22407"/>
    <cellStyle name="常规 11 6 2 7 4 3" xfId="22408"/>
    <cellStyle name="常规 11 6 2 7 5" xfId="20355"/>
    <cellStyle name="常规 11 6 2 7 6" xfId="22409"/>
    <cellStyle name="常规 11 6 2 7 7" xfId="22410"/>
    <cellStyle name="常规 11 6 2 8" xfId="22412"/>
    <cellStyle name="常规 11 6 2 8 2" xfId="22415"/>
    <cellStyle name="常规 11 6 2 8 2 2" xfId="22416"/>
    <cellStyle name="常规 11 6 2 8 2 2 2" xfId="22417"/>
    <cellStyle name="常规 11 6 2 8 2 3" xfId="22418"/>
    <cellStyle name="常规 11 6 2 8 2 4" xfId="22419"/>
    <cellStyle name="常规 11 6 2 8 2 5" xfId="22420"/>
    <cellStyle name="常规 11 6 2 8 3" xfId="22421"/>
    <cellStyle name="常规 11 6 2 8 3 2" xfId="22422"/>
    <cellStyle name="常规 11 6 2 8 3 2 2" xfId="14606"/>
    <cellStyle name="常规 11 6 2 8 3 3" xfId="22423"/>
    <cellStyle name="常规 11 6 2 8 3 4" xfId="22424"/>
    <cellStyle name="常规 11 6 2 8 3 5" xfId="22425"/>
    <cellStyle name="常规 11 6 2 8 4" xfId="4827"/>
    <cellStyle name="常规 11 6 2 8 4 2" xfId="7830"/>
    <cellStyle name="常规 11 6 2 8 5" xfId="7864"/>
    <cellStyle name="常规 11 6 2 8 6" xfId="7891"/>
    <cellStyle name="常规 11 6 2 8 7" xfId="7907"/>
    <cellStyle name="常规 11 6 2 9" xfId="22427"/>
    <cellStyle name="常规 11 6 2 9 2" xfId="22429"/>
    <cellStyle name="常规 11 6 2 9 2 2" xfId="22431"/>
    <cellStyle name="常规 11 6 2 9 2 2 2" xfId="22434"/>
    <cellStyle name="常规 11 6 2 9 2 3" xfId="22436"/>
    <cellStyle name="常规 11 6 2 9 2 4" xfId="22438"/>
    <cellStyle name="常规 11 6 2 9 2 5" xfId="22440"/>
    <cellStyle name="常规 11 6 2 9 3" xfId="22441"/>
    <cellStyle name="常规 11 6 2 9 3 2" xfId="22443"/>
    <cellStyle name="常规 11 6 2 9 3 2 2" xfId="22444"/>
    <cellStyle name="常规 11 6 2 9 3 3" xfId="22446"/>
    <cellStyle name="常规 11 6 2 9 3 4" xfId="22448"/>
    <cellStyle name="常规 11 6 2 9 3 5" xfId="22449"/>
    <cellStyle name="常规 11 6 2 9 4" xfId="7924"/>
    <cellStyle name="常规 11 6 2 9 4 2" xfId="7927"/>
    <cellStyle name="常规 11 6 2 9 5" xfId="7951"/>
    <cellStyle name="常规 11 6 2 9 6" xfId="7960"/>
    <cellStyle name="常规 11 6 2 9 7" xfId="7965"/>
    <cellStyle name="常规 11 6 20" xfId="21988"/>
    <cellStyle name="常规 11 6 20 2" xfId="21990"/>
    <cellStyle name="常规 11 6 21" xfId="21996"/>
    <cellStyle name="常规 11 6 22" xfId="21491"/>
    <cellStyle name="常规 11 6 23" xfId="21498"/>
    <cellStyle name="常规 11 6 24" xfId="5323"/>
    <cellStyle name="常规 11 6 25" xfId="5484"/>
    <cellStyle name="常规 11 6 26" xfId="5542"/>
    <cellStyle name="常规 11 6 3" xfId="22451"/>
    <cellStyle name="常规 11 6 3 10" xfId="22453"/>
    <cellStyle name="常规 11 6 3 10 2" xfId="22455"/>
    <cellStyle name="常规 11 6 3 10 2 2" xfId="5577"/>
    <cellStyle name="常规 11 6 3 10 3" xfId="22457"/>
    <cellStyle name="常规 11 6 3 10 3 2" xfId="14270"/>
    <cellStyle name="常规 11 6 3 10 4" xfId="22459"/>
    <cellStyle name="常规 11 6 3 10 5" xfId="22461"/>
    <cellStyle name="常规 11 6 3 11" xfId="22462"/>
    <cellStyle name="常规 11 6 3 11 2" xfId="22464"/>
    <cellStyle name="常规 11 6 3 11 2 2" xfId="22466"/>
    <cellStyle name="常规 11 6 3 11 3" xfId="22468"/>
    <cellStyle name="常规 11 6 3 11 3 2" xfId="22470"/>
    <cellStyle name="常规 11 6 3 11 4" xfId="22473"/>
    <cellStyle name="常规 11 6 3 12" xfId="22474"/>
    <cellStyle name="常规 11 6 3 12 2" xfId="22477"/>
    <cellStyle name="常规 11 6 3 12 3" xfId="22479"/>
    <cellStyle name="常规 11 6 3 12 4" xfId="22481"/>
    <cellStyle name="常规 11 6 3 13" xfId="22482"/>
    <cellStyle name="常规 11 6 3 13 2" xfId="22484"/>
    <cellStyle name="常规 11 6 3 13 3" xfId="22486"/>
    <cellStyle name="常规 11 6 3 13 4" xfId="22487"/>
    <cellStyle name="常规 11 6 3 14" xfId="22488"/>
    <cellStyle name="常规 11 6 3 14 2" xfId="22489"/>
    <cellStyle name="常规 11 6 3 15" xfId="22491"/>
    <cellStyle name="常规 11 6 3 16" xfId="22492"/>
    <cellStyle name="常规 11 6 3 17" xfId="22493"/>
    <cellStyle name="常规 11 6 3 18" xfId="22494"/>
    <cellStyle name="常规 11 6 3 19" xfId="22495"/>
    <cellStyle name="常规 11 6 3 2" xfId="22497"/>
    <cellStyle name="常规 11 6 3 2 10" xfId="22498"/>
    <cellStyle name="常规 11 6 3 2 2" xfId="538"/>
    <cellStyle name="常规 11 6 3 2 2 2" xfId="22499"/>
    <cellStyle name="常规 11 6 3 2 2 2 2" xfId="22501"/>
    <cellStyle name="常规 11 6 3 2 2 2 2 2" xfId="22502"/>
    <cellStyle name="常规 11 6 3 2 2 2 2 2 2" xfId="22503"/>
    <cellStyle name="常规 11 6 3 2 2 2 2 3" xfId="22504"/>
    <cellStyle name="常规 11 6 3 2 2 2 2 4" xfId="22505"/>
    <cellStyle name="常规 11 6 3 2 2 2 2 5" xfId="20544"/>
    <cellStyle name="常规 11 6 3 2 2 2 3" xfId="22507"/>
    <cellStyle name="常规 11 6 3 2 2 2 3 2" xfId="22508"/>
    <cellStyle name="常规 11 6 3 2 2 2 3 3" xfId="22509"/>
    <cellStyle name="常规 11 6 3 2 2 2 4" xfId="22510"/>
    <cellStyle name="常规 11 6 3 2 2 2 5" xfId="22511"/>
    <cellStyle name="常规 11 6 3 2 2 2 6" xfId="6544"/>
    <cellStyle name="常规 11 6 3 2 2 3" xfId="22512"/>
    <cellStyle name="常规 11 6 3 2 2 3 2" xfId="22514"/>
    <cellStyle name="常规 11 6 3 2 2 3 2 2" xfId="22515"/>
    <cellStyle name="常规 11 6 3 2 2 3 3" xfId="22516"/>
    <cellStyle name="常规 11 6 3 2 2 3 4" xfId="22517"/>
    <cellStyle name="常规 11 6 3 2 2 3 5" xfId="22518"/>
    <cellStyle name="常规 11 6 3 2 2 4" xfId="22519"/>
    <cellStyle name="常规 11 6 3 2 2 4 2" xfId="9423"/>
    <cellStyle name="常规 11 6 3 2 2 4 3" xfId="9425"/>
    <cellStyle name="常规 11 6 3 2 2 5" xfId="22520"/>
    <cellStyle name="常规 11 6 3 2 2 6" xfId="18485"/>
    <cellStyle name="常规 11 6 3 2 2 7" xfId="18488"/>
    <cellStyle name="常规 11 6 3 2 3" xfId="544"/>
    <cellStyle name="常规 11 6 3 2 3 2" xfId="22522"/>
    <cellStyle name="常规 11 6 3 2 3 2 2" xfId="22523"/>
    <cellStyle name="常规 11 6 3 2 3 2 2 2" xfId="22524"/>
    <cellStyle name="常规 11 6 3 2 3 2 3" xfId="22526"/>
    <cellStyle name="常规 11 6 3 2 3 2 4" xfId="2888"/>
    <cellStyle name="常规 11 6 3 2 3 2 5" xfId="2890"/>
    <cellStyle name="常规 11 6 3 2 3 3" xfId="22528"/>
    <cellStyle name="常规 11 6 3 2 3 3 2" xfId="22529"/>
    <cellStyle name="常规 11 6 3 2 3 3 2 2" xfId="22530"/>
    <cellStyle name="常规 11 6 3 2 3 3 3" xfId="22531"/>
    <cellStyle name="常规 11 6 3 2 3 3 4" xfId="2893"/>
    <cellStyle name="常规 11 6 3 2 3 3 5" xfId="22532"/>
    <cellStyle name="常规 11 6 3 2 3 4" xfId="22533"/>
    <cellStyle name="常规 11 6 3 2 3 4 2" xfId="9450"/>
    <cellStyle name="常规 11 6 3 2 3 5" xfId="22534"/>
    <cellStyle name="常规 11 6 3 2 3 6" xfId="18497"/>
    <cellStyle name="常规 11 6 3 2 3 7" xfId="18499"/>
    <cellStyle name="常规 11 6 3 2 4" xfId="1192"/>
    <cellStyle name="常规 11 6 3 2 4 2" xfId="22535"/>
    <cellStyle name="常规 11 6 3 2 4 2 2" xfId="22536"/>
    <cellStyle name="常规 11 6 3 2 4 2 2 2" xfId="22537"/>
    <cellStyle name="常规 11 6 3 2 4 2 3" xfId="22539"/>
    <cellStyle name="常规 11 6 3 2 4 2 4" xfId="2909"/>
    <cellStyle name="常规 11 6 3 2 4 3" xfId="22540"/>
    <cellStyle name="常规 11 6 3 2 4 3 2" xfId="22541"/>
    <cellStyle name="常规 11 6 3 2 4 4" xfId="22542"/>
    <cellStyle name="常规 11 6 3 2 4 5" xfId="22543"/>
    <cellStyle name="常规 11 6 3 2 4 6" xfId="18508"/>
    <cellStyle name="常规 11 6 3 2 5" xfId="22544"/>
    <cellStyle name="常规 11 6 3 2 5 2" xfId="4700"/>
    <cellStyle name="常规 11 6 3 2 5 2 2" xfId="22545"/>
    <cellStyle name="常规 11 6 3 2 5 3" xfId="4703"/>
    <cellStyle name="常规 11 6 3 2 5 4" xfId="22546"/>
    <cellStyle name="常规 11 6 3 2 5 5" xfId="22547"/>
    <cellStyle name="常规 11 6 3 2 6" xfId="22548"/>
    <cellStyle name="常规 11 6 3 2 6 2" xfId="22264"/>
    <cellStyle name="常规 11 6 3 2 6 3" xfId="22311"/>
    <cellStyle name="常规 11 6 3 2 6 4" xfId="22342"/>
    <cellStyle name="常规 11 6 3 2 6 5" xfId="22363"/>
    <cellStyle name="常规 11 6 3 2 7" xfId="21248"/>
    <cellStyle name="常规 11 6 3 2 8" xfId="21253"/>
    <cellStyle name="常规 11 6 3 2 9" xfId="21255"/>
    <cellStyle name="常规 11 6 3 20" xfId="22490"/>
    <cellStyle name="常规 11 6 3 3" xfId="21251"/>
    <cellStyle name="常规 11 6 3 3 2" xfId="769"/>
    <cellStyle name="常规 11 6 3 3 2 2" xfId="3339"/>
    <cellStyle name="常规 11 6 3 3 2 2 2" xfId="21966"/>
    <cellStyle name="常规 11 6 3 3 2 2 2 2" xfId="22549"/>
    <cellStyle name="常规 11 6 3 3 2 2 3" xfId="22550"/>
    <cellStyle name="常规 11 6 3 3 2 2 4" xfId="22551"/>
    <cellStyle name="常规 11 6 3 3 2 2 5" xfId="22552"/>
    <cellStyle name="常规 11 6 3 3 2 3" xfId="22553"/>
    <cellStyle name="常规 11 6 3 3 2 3 2" xfId="21979"/>
    <cellStyle name="常规 11 6 3 3 2 3 3" xfId="22554"/>
    <cellStyle name="常规 11 6 3 3 2 4" xfId="22555"/>
    <cellStyle name="常规 11 6 3 3 2 5" xfId="20990"/>
    <cellStyle name="常规 11 6 3 3 2 6" xfId="18517"/>
    <cellStyle name="常规 11 6 3 3 3" xfId="774"/>
    <cellStyle name="常规 11 6 3 3 3 2" xfId="3342"/>
    <cellStyle name="常规 11 6 3 3 3 2 2" xfId="22556"/>
    <cellStyle name="常规 11 6 3 3 3 3" xfId="22557"/>
    <cellStyle name="常规 11 6 3 3 3 4" xfId="22558"/>
    <cellStyle name="常规 11 6 3 3 3 5" xfId="20993"/>
    <cellStyle name="常规 11 6 3 3 4" xfId="1216"/>
    <cellStyle name="常规 11 6 3 3 4 2" xfId="22559"/>
    <cellStyle name="常规 11 6 3 3 4 3" xfId="22560"/>
    <cellStyle name="常规 11 6 3 3 5" xfId="7232"/>
    <cellStyle name="常规 11 6 3 3 6" xfId="7236"/>
    <cellStyle name="常规 11 6 3 3 7" xfId="7240"/>
    <cellStyle name="常规 11 6 3 4" xfId="22562"/>
    <cellStyle name="常规 11 6 3 4 2" xfId="1236"/>
    <cellStyle name="常规 11 6 3 4 2 2" xfId="22563"/>
    <cellStyle name="常规 11 6 3 4 2 2 2" xfId="20142"/>
    <cellStyle name="常规 11 6 3 4 2 2 3" xfId="20144"/>
    <cellStyle name="常规 11 6 3 4 2 3" xfId="22564"/>
    <cellStyle name="常规 11 6 3 4 2 3 2" xfId="20161"/>
    <cellStyle name="常规 11 6 3 4 2 4" xfId="22565"/>
    <cellStyle name="常规 11 6 3 4 2 5" xfId="13273"/>
    <cellStyle name="常规 11 6 3 4 3" xfId="1238"/>
    <cellStyle name="常规 11 6 3 4 3 2" xfId="22566"/>
    <cellStyle name="常规 11 6 3 4 3 2 2" xfId="20176"/>
    <cellStyle name="常规 11 6 3 4 3 3" xfId="22567"/>
    <cellStyle name="常规 11 6 3 4 3 4" xfId="22568"/>
    <cellStyle name="常规 11 6 3 4 3 5" xfId="13285"/>
    <cellStyle name="常规 11 6 3 4 4" xfId="1240"/>
    <cellStyle name="常规 11 6 3 4 4 2" xfId="22569"/>
    <cellStyle name="常规 11 6 3 4 4 3" xfId="22570"/>
    <cellStyle name="常规 11 6 3 4 5" xfId="7248"/>
    <cellStyle name="常规 11 6 3 4 6" xfId="7252"/>
    <cellStyle name="常规 11 6 3 4 7" xfId="7255"/>
    <cellStyle name="常规 11 6 3 5" xfId="22572"/>
    <cellStyle name="常规 11 6 3 5 2" xfId="1259"/>
    <cellStyle name="常规 11 6 3 5 2 2" xfId="22573"/>
    <cellStyle name="常规 11 6 3 5 2 2 2" xfId="20278"/>
    <cellStyle name="常规 11 6 3 5 2 2 3" xfId="14401"/>
    <cellStyle name="常规 11 6 3 5 2 3" xfId="22574"/>
    <cellStyle name="常规 11 6 3 5 2 3 2" xfId="8905"/>
    <cellStyle name="常规 11 6 3 5 2 4" xfId="22575"/>
    <cellStyle name="常规 11 6 3 5 2 5" xfId="22576"/>
    <cellStyle name="常规 11 6 3 5 3" xfId="1263"/>
    <cellStyle name="常规 11 6 3 5 3 2" xfId="22577"/>
    <cellStyle name="常规 11 6 3 5 3 2 2" xfId="22578"/>
    <cellStyle name="常规 11 6 3 5 3 3" xfId="22579"/>
    <cellStyle name="常规 11 6 3 5 3 4" xfId="22580"/>
    <cellStyle name="常规 11 6 3 5 3 5" xfId="22581"/>
    <cellStyle name="常规 11 6 3 5 4" xfId="117"/>
    <cellStyle name="常规 11 6 3 5 4 2" xfId="22582"/>
    <cellStyle name="常规 11 6 3 5 4 3" xfId="22583"/>
    <cellStyle name="常规 11 6 3 5 5" xfId="5700"/>
    <cellStyle name="常规 11 6 3 5 6" xfId="5710"/>
    <cellStyle name="常规 11 6 3 5 7" xfId="5715"/>
    <cellStyle name="常规 11 6 3 6" xfId="22585"/>
    <cellStyle name="常规 11 6 3 6 2" xfId="1266"/>
    <cellStyle name="常规 11 6 3 6 2 2" xfId="22586"/>
    <cellStyle name="常规 11 6 3 6 2 2 2" xfId="22587"/>
    <cellStyle name="常规 11 6 3 6 2 3" xfId="22588"/>
    <cellStyle name="常规 11 6 3 6 2 4" xfId="22589"/>
    <cellStyle name="常规 11 6 3 6 2 5" xfId="22590"/>
    <cellStyle name="常规 11 6 3 6 3" xfId="22591"/>
    <cellStyle name="常规 11 6 3 6 3 2" xfId="22592"/>
    <cellStyle name="常规 11 6 3 6 3 2 2" xfId="22593"/>
    <cellStyle name="常规 11 6 3 6 3 3" xfId="22594"/>
    <cellStyle name="常规 11 6 3 6 3 4" xfId="22595"/>
    <cellStyle name="常规 11 6 3 6 3 5" xfId="22596"/>
    <cellStyle name="常规 11 6 3 6 4" xfId="22597"/>
    <cellStyle name="常规 11 6 3 6 4 2" xfId="22598"/>
    <cellStyle name="常规 11 6 3 6 5" xfId="5723"/>
    <cellStyle name="常规 11 6 3 6 6" xfId="5726"/>
    <cellStyle name="常规 11 6 3 6 7" xfId="2990"/>
    <cellStyle name="常规 11 6 3 7" xfId="22601"/>
    <cellStyle name="常规 11 6 3 7 2" xfId="1273"/>
    <cellStyle name="常规 11 6 3 7 2 2" xfId="22602"/>
    <cellStyle name="常规 11 6 3 7 2 2 2" xfId="22603"/>
    <cellStyle name="常规 11 6 3 7 2 3" xfId="22604"/>
    <cellStyle name="常规 11 6 3 7 2 4" xfId="22605"/>
    <cellStyle name="常规 11 6 3 7 2 5" xfId="22606"/>
    <cellStyle name="常规 11 6 3 7 3" xfId="22607"/>
    <cellStyle name="常规 11 6 3 7 3 2" xfId="22608"/>
    <cellStyle name="常规 11 6 3 7 3 2 2" xfId="22609"/>
    <cellStyle name="常规 11 6 3 7 3 3" xfId="22610"/>
    <cellStyle name="常规 11 6 3 7 3 4" xfId="22611"/>
    <cellStyle name="常规 11 6 3 7 3 5" xfId="22612"/>
    <cellStyle name="常规 11 6 3 7 4" xfId="22613"/>
    <cellStyle name="常规 11 6 3 7 4 2" xfId="22614"/>
    <cellStyle name="常规 11 6 3 7 5" xfId="1130"/>
    <cellStyle name="常规 11 6 3 7 6" xfId="22615"/>
    <cellStyle name="常规 11 6 3 7 7" xfId="22616"/>
    <cellStyle name="常规 11 6 3 8" xfId="22619"/>
    <cellStyle name="常规 11 6 3 8 2" xfId="1291"/>
    <cellStyle name="常规 11 6 3 8 2 2" xfId="22620"/>
    <cellStyle name="常规 11 6 3 8 2 3" xfId="22621"/>
    <cellStyle name="常规 11 6 3 8 3" xfId="22622"/>
    <cellStyle name="常规 11 6 3 8 3 2" xfId="22623"/>
    <cellStyle name="常规 11 6 3 8 4" xfId="1143"/>
    <cellStyle name="常规 11 6 3 8 5" xfId="8126"/>
    <cellStyle name="常规 11 6 3 9" xfId="22625"/>
    <cellStyle name="常规 11 6 3 9 2" xfId="1321"/>
    <cellStyle name="常规 11 6 3 9 2 2" xfId="6229"/>
    <cellStyle name="常规 11 6 3 9 2 3" xfId="22627"/>
    <cellStyle name="常规 11 6 3 9 3" xfId="22628"/>
    <cellStyle name="常规 11 6 3 9 3 2" xfId="111"/>
    <cellStyle name="常规 11 6 3 9 4" xfId="8157"/>
    <cellStyle name="常规 11 6 3 9 5" xfId="8167"/>
    <cellStyle name="常规 11 6 4" xfId="22629"/>
    <cellStyle name="常规 11 6 4 10" xfId="22630"/>
    <cellStyle name="常规 11 6 4 11" xfId="22632"/>
    <cellStyle name="常规 11 6 4 2" xfId="22633"/>
    <cellStyle name="常规 11 6 4 2 2" xfId="22634"/>
    <cellStyle name="常规 11 6 4 2 2 2" xfId="22635"/>
    <cellStyle name="常规 11 6 4 2 2 2 2" xfId="22637"/>
    <cellStyle name="常规 11 6 4 2 2 2 2 2" xfId="22638"/>
    <cellStyle name="常规 11 6 4 2 2 2 3" xfId="22639"/>
    <cellStyle name="常规 11 6 4 2 2 2 4" xfId="22640"/>
    <cellStyle name="常规 11 6 4 2 2 2 5" xfId="22641"/>
    <cellStyle name="常规 11 6 4 2 2 3" xfId="22642"/>
    <cellStyle name="常规 11 6 4 2 2 3 2" xfId="22644"/>
    <cellStyle name="常规 11 6 4 2 2 3 2 2" xfId="22645"/>
    <cellStyle name="常规 11 6 4 2 2 3 3" xfId="22646"/>
    <cellStyle name="常规 11 6 4 2 2 3 4" xfId="22647"/>
    <cellStyle name="常规 11 6 4 2 2 3 5" xfId="22648"/>
    <cellStyle name="常规 11 6 4 2 2 4" xfId="22649"/>
    <cellStyle name="常规 11 6 4 2 2 4 2" xfId="9634"/>
    <cellStyle name="常规 11 6 4 2 2 5" xfId="22650"/>
    <cellStyle name="常规 11 6 4 2 2 6" xfId="18550"/>
    <cellStyle name="常规 11 6 4 2 2 7" xfId="22651"/>
    <cellStyle name="常规 11 6 4 2 3" xfId="22001"/>
    <cellStyle name="常规 11 6 4 2 3 2" xfId="22004"/>
    <cellStyle name="常规 11 6 4 2 3 2 2" xfId="6241"/>
    <cellStyle name="常规 11 6 4 2 3 2 2 2" xfId="19974"/>
    <cellStyle name="常规 11 6 4 2 3 2 3" xfId="6244"/>
    <cellStyle name="常规 11 6 4 2 3 2 4" xfId="6247"/>
    <cellStyle name="常规 11 6 4 2 3 3" xfId="22007"/>
    <cellStyle name="常规 11 6 4 2 3 3 2" xfId="6261"/>
    <cellStyle name="常规 11 6 4 2 3 4" xfId="22652"/>
    <cellStyle name="常规 11 6 4 2 3 5" xfId="927"/>
    <cellStyle name="常规 11 6 4 2 3 6" xfId="22653"/>
    <cellStyle name="常规 11 6 4 2 4" xfId="22009"/>
    <cellStyle name="常规 11 6 4 2 4 2" xfId="22012"/>
    <cellStyle name="常规 11 6 4 2 4 2 2" xfId="6349"/>
    <cellStyle name="常规 11 6 4 2 4 3" xfId="22655"/>
    <cellStyle name="常规 11 6 4 2 4 4" xfId="22657"/>
    <cellStyle name="常规 11 6 4 2 4 5" xfId="22659"/>
    <cellStyle name="常规 11 6 4 2 5" xfId="22014"/>
    <cellStyle name="常规 11 6 4 2 5 2" xfId="22660"/>
    <cellStyle name="常规 11 6 4 2 6" xfId="22016"/>
    <cellStyle name="常规 11 6 4 2 7" xfId="21268"/>
    <cellStyle name="常规 11 6 4 2 8" xfId="21270"/>
    <cellStyle name="常规 11 6 4 3" xfId="22661"/>
    <cellStyle name="常规 11 6 4 3 2" xfId="22662"/>
    <cellStyle name="常规 11 6 4 3 2 2" xfId="22663"/>
    <cellStyle name="常规 11 6 4 3 2 2 2" xfId="22665"/>
    <cellStyle name="常规 11 6 4 3 2 2 3" xfId="11496"/>
    <cellStyle name="常规 11 6 4 3 2 3" xfId="22666"/>
    <cellStyle name="常规 11 6 4 3 2 3 2" xfId="22668"/>
    <cellStyle name="常规 11 6 4 3 2 4" xfId="22669"/>
    <cellStyle name="常规 11 6 4 3 2 5" xfId="22670"/>
    <cellStyle name="常规 11 6 4 3 3" xfId="22018"/>
    <cellStyle name="常规 11 6 4 3 3 2" xfId="18247"/>
    <cellStyle name="常规 11 6 4 3 3 2 2" xfId="6659"/>
    <cellStyle name="常规 11 6 4 3 3 3" xfId="18250"/>
    <cellStyle name="常规 11 6 4 3 3 4" xfId="18253"/>
    <cellStyle name="常规 11 6 4 3 3 5" xfId="18255"/>
    <cellStyle name="常规 11 6 4 3 4" xfId="22020"/>
    <cellStyle name="常规 11 6 4 3 4 2" xfId="22022"/>
    <cellStyle name="常规 11 6 4 3 4 3" xfId="22671"/>
    <cellStyle name="常规 11 6 4 3 5" xfId="7261"/>
    <cellStyle name="常规 11 6 4 3 6" xfId="7266"/>
    <cellStyle name="常规 11 6 4 3 7" xfId="7270"/>
    <cellStyle name="常规 11 6 4 4" xfId="22672"/>
    <cellStyle name="常规 11 6 4 4 2" xfId="22673"/>
    <cellStyle name="常规 11 6 4 4 2 2" xfId="22674"/>
    <cellStyle name="常规 11 6 4 4 2 2 2" xfId="20553"/>
    <cellStyle name="常规 11 6 4 4 2 3" xfId="22675"/>
    <cellStyle name="常规 11 6 4 4 2 4" xfId="22676"/>
    <cellStyle name="常规 11 6 4 4 2 5" xfId="22677"/>
    <cellStyle name="常规 11 6 4 4 3" xfId="22025"/>
    <cellStyle name="常规 11 6 4 4 3 2" xfId="22027"/>
    <cellStyle name="常规 11 6 4 4 3 2 2" xfId="271"/>
    <cellStyle name="常规 11 6 4 4 3 3" xfId="22678"/>
    <cellStyle name="常规 11 6 4 4 3 4" xfId="22679"/>
    <cellStyle name="常规 11 6 4 4 3 5" xfId="22680"/>
    <cellStyle name="常规 11 6 4 4 4" xfId="22029"/>
    <cellStyle name="常规 11 6 4 4 4 2" xfId="22031"/>
    <cellStyle name="常规 11 6 4 4 5" xfId="7277"/>
    <cellStyle name="常规 11 6 4 4 6" xfId="7284"/>
    <cellStyle name="常规 11 6 4 4 7" xfId="7288"/>
    <cellStyle name="常规 11 6 4 5" xfId="22681"/>
    <cellStyle name="常规 11 6 4 5 2" xfId="22682"/>
    <cellStyle name="常规 11 6 4 5 2 2" xfId="19346"/>
    <cellStyle name="常规 11 6 4 5 2 2 2" xfId="16524"/>
    <cellStyle name="常规 11 6 4 5 2 3" xfId="19350"/>
    <cellStyle name="常规 11 6 4 5 2 4" xfId="19700"/>
    <cellStyle name="常规 11 6 4 5 3" xfId="22034"/>
    <cellStyle name="常规 11 6 4 5 3 2" xfId="22036"/>
    <cellStyle name="常规 11 6 4 5 4" xfId="22038"/>
    <cellStyle name="常规 11 6 4 5 5" xfId="21"/>
    <cellStyle name="常规 11 6 4 5 6" xfId="193"/>
    <cellStyle name="常规 11 6 4 6" xfId="22683"/>
    <cellStyle name="常规 11 6 4 6 2" xfId="22684"/>
    <cellStyle name="常规 11 6 4 6 2 2" xfId="22685"/>
    <cellStyle name="常规 11 6 4 6 3" xfId="22042"/>
    <cellStyle name="常规 11 6 4 6 4" xfId="22044"/>
    <cellStyle name="常规 11 6 4 6 5" xfId="461"/>
    <cellStyle name="常规 11 6 4 7" xfId="22687"/>
    <cellStyle name="常规 11 6 4 7 2" xfId="22688"/>
    <cellStyle name="常规 11 6 4 7 3" xfId="22048"/>
    <cellStyle name="常规 11 6 4 7 4" xfId="22050"/>
    <cellStyle name="常规 11 6 4 7 5" xfId="22052"/>
    <cellStyle name="常规 11 6 4 8" xfId="22690"/>
    <cellStyle name="常规 11 6 4 9" xfId="22691"/>
    <cellStyle name="常规 11 6 5" xfId="22692"/>
    <cellStyle name="常规 11 6 5 2" xfId="22693"/>
    <cellStyle name="常规 11 6 5 2 2" xfId="22694"/>
    <cellStyle name="常规 11 6 5 2 2 2" xfId="22695"/>
    <cellStyle name="常规 11 6 5 2 2 2 2" xfId="22696"/>
    <cellStyle name="常规 11 6 5 2 2 2 3" xfId="22697"/>
    <cellStyle name="常规 11 6 5 2 2 3" xfId="22698"/>
    <cellStyle name="常规 11 6 5 2 2 3 2" xfId="22699"/>
    <cellStyle name="常规 11 6 5 2 2 4" xfId="22700"/>
    <cellStyle name="常规 11 6 5 2 2 5" xfId="22701"/>
    <cellStyle name="常规 11 6 5 2 3" xfId="22702"/>
    <cellStyle name="常规 11 6 5 2 3 2" xfId="22703"/>
    <cellStyle name="常规 11 6 5 2 3 2 2" xfId="8122"/>
    <cellStyle name="常规 11 6 5 2 3 3" xfId="17275"/>
    <cellStyle name="常规 11 6 5 2 3 4" xfId="17279"/>
    <cellStyle name="常规 11 6 5 2 3 5" xfId="17281"/>
    <cellStyle name="常规 11 6 5 2 4" xfId="22704"/>
    <cellStyle name="常规 11 6 5 2 4 2" xfId="22705"/>
    <cellStyle name="常规 11 6 5 2 4 3" xfId="17285"/>
    <cellStyle name="常规 11 6 5 2 5" xfId="22706"/>
    <cellStyle name="常规 11 6 5 2 6" xfId="22707"/>
    <cellStyle name="常规 11 6 5 2 7" xfId="21286"/>
    <cellStyle name="常规 11 6 5 3" xfId="22708"/>
    <cellStyle name="常规 11 6 5 3 2" xfId="22709"/>
    <cellStyle name="常规 11 6 5 3 2 2" xfId="22710"/>
    <cellStyle name="常规 11 6 5 3 2 2 2" xfId="22711"/>
    <cellStyle name="常规 11 6 5 3 2 3" xfId="22712"/>
    <cellStyle name="常规 11 6 5 3 2 4" xfId="22713"/>
    <cellStyle name="常规 11 6 5 3 2 5" xfId="22714"/>
    <cellStyle name="常规 11 6 5 3 3" xfId="22715"/>
    <cellStyle name="常规 11 6 5 3 3 2" xfId="22716"/>
    <cellStyle name="常规 11 6 5 3 3 2 2" xfId="20454"/>
    <cellStyle name="常规 11 6 5 3 3 3" xfId="17299"/>
    <cellStyle name="常规 11 6 5 3 3 4" xfId="17302"/>
    <cellStyle name="常规 11 6 5 3 3 5" xfId="17305"/>
    <cellStyle name="常规 11 6 5 3 4" xfId="22717"/>
    <cellStyle name="常规 11 6 5 3 4 2" xfId="22718"/>
    <cellStyle name="常规 11 6 5 3 5" xfId="7295"/>
    <cellStyle name="常规 11 6 5 3 6" xfId="7299"/>
    <cellStyle name="常规 11 6 5 3 7" xfId="7302"/>
    <cellStyle name="常规 11 6 5 4" xfId="22719"/>
    <cellStyle name="常规 11 6 5 4 2" xfId="22720"/>
    <cellStyle name="常规 11 6 5 4 2 2" xfId="22721"/>
    <cellStyle name="常规 11 6 5 4 2 2 2" xfId="22722"/>
    <cellStyle name="常规 11 6 5 4 2 3" xfId="22723"/>
    <cellStyle name="常规 11 6 5 4 2 4" xfId="22724"/>
    <cellStyle name="常规 11 6 5 4 3" xfId="22725"/>
    <cellStyle name="常规 11 6 5 4 3 2" xfId="22726"/>
    <cellStyle name="常规 11 6 5 4 4" xfId="22727"/>
    <cellStyle name="常规 11 6 5 4 5" xfId="7308"/>
    <cellStyle name="常规 11 6 5 4 6" xfId="7312"/>
    <cellStyle name="常规 11 6 5 5" xfId="22728"/>
    <cellStyle name="常规 11 6 5 5 2" xfId="22729"/>
    <cellStyle name="常规 11 6 5 5 2 2" xfId="22730"/>
    <cellStyle name="常规 11 6 5 5 3" xfId="22731"/>
    <cellStyle name="常规 11 6 5 5 4" xfId="22732"/>
    <cellStyle name="常规 11 6 5 5 5" xfId="692"/>
    <cellStyle name="常规 11 6 5 6" xfId="22733"/>
    <cellStyle name="常规 11 6 5 6 2" xfId="22734"/>
    <cellStyle name="常规 11 6 5 7" xfId="22736"/>
    <cellStyle name="常规 11 6 5 8" xfId="21882"/>
    <cellStyle name="常规 11 6 5 9" xfId="18750"/>
    <cellStyle name="常规 11 6 6" xfId="22737"/>
    <cellStyle name="常规 11 6 6 2" xfId="5315"/>
    <cellStyle name="常规 11 6 6 2 2" xfId="22738"/>
    <cellStyle name="常规 11 6 6 2 2 2" xfId="22739"/>
    <cellStyle name="常规 11 6 6 2 2 2 2" xfId="22740"/>
    <cellStyle name="常规 11 6 6 2 2 2 3" xfId="22741"/>
    <cellStyle name="常规 11 6 6 2 2 3" xfId="22742"/>
    <cellStyle name="常规 11 6 6 2 2 3 2" xfId="22743"/>
    <cellStyle name="常规 11 6 6 2 2 4" xfId="22744"/>
    <cellStyle name="常规 11 6 6 2 2 5" xfId="22745"/>
    <cellStyle name="常规 11 6 6 2 3" xfId="22746"/>
    <cellStyle name="常规 11 6 6 2 3 2" xfId="5336"/>
    <cellStyle name="常规 11 6 6 2 3 2 2" xfId="5338"/>
    <cellStyle name="常规 11 6 6 2 3 3" xfId="4575"/>
    <cellStyle name="常规 11 6 6 2 3 4" xfId="4589"/>
    <cellStyle name="常规 11 6 6 2 3 5" xfId="4605"/>
    <cellStyle name="常规 11 6 6 2 4" xfId="17021"/>
    <cellStyle name="常规 11 6 6 2 4 2" xfId="5348"/>
    <cellStyle name="常规 11 6 6 2 4 3" xfId="2797"/>
    <cellStyle name="常规 11 6 6 2 5" xfId="17025"/>
    <cellStyle name="常规 11 6 6 2 6" xfId="17031"/>
    <cellStyle name="常规 11 6 6 2 7" xfId="17034"/>
    <cellStyle name="常规 11 6 6 3" xfId="5317"/>
    <cellStyle name="常规 11 6 6 3 2" xfId="22747"/>
    <cellStyle name="常规 11 6 6 3 2 2" xfId="22748"/>
    <cellStyle name="常规 11 6 6 3 2 2 2" xfId="22749"/>
    <cellStyle name="常规 11 6 6 3 2 3" xfId="22750"/>
    <cellStyle name="常规 11 6 6 3 2 4" xfId="13043"/>
    <cellStyle name="常规 11 6 6 3 2 5" xfId="13046"/>
    <cellStyle name="常规 11 6 6 3 3" xfId="22751"/>
    <cellStyle name="常规 11 6 6 3 3 2" xfId="5381"/>
    <cellStyle name="常规 11 6 6 3 3 2 2" xfId="22752"/>
    <cellStyle name="常规 11 6 6 3 3 3" xfId="5389"/>
    <cellStyle name="常规 11 6 6 3 3 4" xfId="5170"/>
    <cellStyle name="常规 11 6 6 3 3 5" xfId="13057"/>
    <cellStyle name="常规 11 6 6 3 4" xfId="17042"/>
    <cellStyle name="常规 11 6 6 3 4 2" xfId="5394"/>
    <cellStyle name="常规 11 6 6 3 5" xfId="7324"/>
    <cellStyle name="常规 11 6 6 3 6" xfId="7329"/>
    <cellStyle name="常规 11 6 6 3 7" xfId="17060"/>
    <cellStyle name="常规 11 6 6 4" xfId="5320"/>
    <cellStyle name="常规 11 6 6 4 2" xfId="22753"/>
    <cellStyle name="常规 11 6 6 4 2 2" xfId="22754"/>
    <cellStyle name="常规 11 6 6 4 3" xfId="22755"/>
    <cellStyle name="常规 11 6 6 4 4" xfId="17071"/>
    <cellStyle name="常规 11 6 6 4 5" xfId="7335"/>
    <cellStyle name="常规 11 6 6 5" xfId="22756"/>
    <cellStyle name="常规 11 6 6 5 2" xfId="22757"/>
    <cellStyle name="常规 11 6 6 5 2 2" xfId="22758"/>
    <cellStyle name="常规 11 6 6 5 3" xfId="22759"/>
    <cellStyle name="常规 11 6 6 5 4" xfId="823"/>
    <cellStyle name="常规 11 6 6 5 5" xfId="17087"/>
    <cellStyle name="常规 11 6 6 6" xfId="22760"/>
    <cellStyle name="常规 11 6 6 6 2" xfId="22761"/>
    <cellStyle name="常规 11 6 6 7" xfId="1303"/>
    <cellStyle name="常规 11 6 6 8" xfId="2314"/>
    <cellStyle name="常规 11 6 6 9" xfId="2323"/>
    <cellStyle name="常规 11 6 7" xfId="22762"/>
    <cellStyle name="常规 11 6 7 2" xfId="22763"/>
    <cellStyle name="常规 11 6 7 2 2" xfId="22764"/>
    <cellStyle name="常规 11 6 7 2 2 2" xfId="22765"/>
    <cellStyle name="常规 11 6 7 2 2 3" xfId="18930"/>
    <cellStyle name="常规 11 6 7 2 3" xfId="22766"/>
    <cellStyle name="常规 11 6 7 2 3 2" xfId="3383"/>
    <cellStyle name="常规 11 6 7 2 4" xfId="22767"/>
    <cellStyle name="常规 11 6 7 2 5" xfId="22768"/>
    <cellStyle name="常规 11 6 7 3" xfId="22769"/>
    <cellStyle name="常规 11 6 7 3 2" xfId="22770"/>
    <cellStyle name="常规 11 6 7 3 2 2" xfId="22771"/>
    <cellStyle name="常规 11 6 7 3 3" xfId="22772"/>
    <cellStyle name="常规 11 6 7 3 4" xfId="22773"/>
    <cellStyle name="常规 11 6 7 3 5" xfId="7347"/>
    <cellStyle name="常规 11 6 7 4" xfId="22774"/>
    <cellStyle name="常规 11 6 7 4 2" xfId="22775"/>
    <cellStyle name="常规 11 6 7 4 3" xfId="22776"/>
    <cellStyle name="常规 11 6 7 5" xfId="22778"/>
    <cellStyle name="常规 11 6 7 6" xfId="22779"/>
    <cellStyle name="常规 11 6 7 7" xfId="1314"/>
    <cellStyle name="常规 11 6 8" xfId="19986"/>
    <cellStyle name="常规 11 6 8 2" xfId="22781"/>
    <cellStyle name="常规 11 6 8 2 2" xfId="12934"/>
    <cellStyle name="常规 11 6 8 2 2 2" xfId="22784"/>
    <cellStyle name="常规 11 6 8 2 2 3" xfId="22786"/>
    <cellStyle name="常规 11 6 8 2 3" xfId="12936"/>
    <cellStyle name="常规 11 6 8 2 3 2" xfId="3572"/>
    <cellStyle name="常规 11 6 8 2 4" xfId="12938"/>
    <cellStyle name="常规 11 6 8 2 5" xfId="22787"/>
    <cellStyle name="常规 11 6 8 3" xfId="22789"/>
    <cellStyle name="常规 11 6 8 3 2" xfId="12963"/>
    <cellStyle name="常规 11 6 8 3 2 2" xfId="5289"/>
    <cellStyle name="常规 11 6 8 3 3" xfId="12965"/>
    <cellStyle name="常规 11 6 8 3 4" xfId="12967"/>
    <cellStyle name="常规 11 6 8 3 5" xfId="7367"/>
    <cellStyle name="常规 11 6 8 4" xfId="22791"/>
    <cellStyle name="常规 11 6 8 4 2" xfId="12996"/>
    <cellStyle name="常规 11 6 8 4 3" xfId="12998"/>
    <cellStyle name="常规 11 6 8 5" xfId="7413"/>
    <cellStyle name="常规 11 6 8 6" xfId="22792"/>
    <cellStyle name="常规 11 6 8 7" xfId="4982"/>
    <cellStyle name="常规 11 6 9" xfId="22794"/>
    <cellStyle name="常规 11 6 9 2" xfId="22797"/>
    <cellStyle name="常规 11 6 9 2 2" xfId="22798"/>
    <cellStyle name="常规 11 6 9 2 2 2" xfId="5929"/>
    <cellStyle name="常规 11 6 9 2 2 3" xfId="22800"/>
    <cellStyle name="常规 11 6 9 2 3" xfId="22454"/>
    <cellStyle name="常规 11 6 9 2 3 2" xfId="5576"/>
    <cellStyle name="常规 11 6 9 2 4" xfId="22456"/>
    <cellStyle name="常规 11 6 9 2 5" xfId="22458"/>
    <cellStyle name="常规 11 6 9 3" xfId="22802"/>
    <cellStyle name="常规 11 6 9 3 2" xfId="22803"/>
    <cellStyle name="常规 11 6 9 3 2 2" xfId="6551"/>
    <cellStyle name="常规 11 6 9 3 3" xfId="22463"/>
    <cellStyle name="常规 11 6 9 3 4" xfId="22467"/>
    <cellStyle name="常规 11 6 9 3 5" xfId="22472"/>
    <cellStyle name="常规 11 6 9 4" xfId="22805"/>
    <cellStyle name="常规 11 6 9 4 2" xfId="22807"/>
    <cellStyle name="常规 11 6 9 4 3" xfId="22476"/>
    <cellStyle name="常规 11 6 9 5" xfId="22808"/>
    <cellStyle name="常规 11 6 9 6" xfId="22809"/>
    <cellStyle name="常规 11 6 9 7" xfId="22810"/>
    <cellStyle name="常规 11 7" xfId="22812"/>
    <cellStyle name="常规 11 7 10" xfId="22814"/>
    <cellStyle name="常规 11 7 10 2" xfId="22815"/>
    <cellStyle name="常规 11 7 10 2 2" xfId="22816"/>
    <cellStyle name="常规 11 7 10 2 3" xfId="22817"/>
    <cellStyle name="常规 11 7 10 3" xfId="22818"/>
    <cellStyle name="常规 11 7 10 3 2" xfId="14396"/>
    <cellStyle name="常规 11 7 10 4" xfId="14234"/>
    <cellStyle name="常规 11 7 10 5" xfId="22820"/>
    <cellStyle name="常规 11 7 11" xfId="22821"/>
    <cellStyle name="常规 11 7 11 2" xfId="1893"/>
    <cellStyle name="常规 11 7 11 2 2" xfId="1899"/>
    <cellStyle name="常规 11 7 11 2 3" xfId="1902"/>
    <cellStyle name="常规 11 7 11 3" xfId="1905"/>
    <cellStyle name="常规 11 7 11 3 2" xfId="1911"/>
    <cellStyle name="常规 11 7 11 4" xfId="2171"/>
    <cellStyle name="常规 11 7 11 5" xfId="2177"/>
    <cellStyle name="常规 11 7 12" xfId="22822"/>
    <cellStyle name="常规 11 7 12 2" xfId="22823"/>
    <cellStyle name="常规 11 7 12 2 2" xfId="22824"/>
    <cellStyle name="常规 11 7 12 2 3" xfId="22825"/>
    <cellStyle name="常规 11 7 12 3" xfId="22826"/>
    <cellStyle name="常规 11 7 12 3 2" xfId="17507"/>
    <cellStyle name="常规 11 7 12 4" xfId="22827"/>
    <cellStyle name="常规 11 7 12 5" xfId="8532"/>
    <cellStyle name="常规 11 7 13" xfId="22828"/>
    <cellStyle name="常规 11 7 13 2" xfId="22829"/>
    <cellStyle name="常规 11 7 13 2 2" xfId="22830"/>
    <cellStyle name="常规 11 7 13 3" xfId="22831"/>
    <cellStyle name="常规 11 7 13 3 2" xfId="18373"/>
    <cellStyle name="常规 11 7 13 4" xfId="22832"/>
    <cellStyle name="常规 11 7 13 5" xfId="8547"/>
    <cellStyle name="常规 11 7 14" xfId="14204"/>
    <cellStyle name="常规 11 7 14 2" xfId="14207"/>
    <cellStyle name="常规 11 7 14 2 2" xfId="22834"/>
    <cellStyle name="常规 11 7 14 3" xfId="22837"/>
    <cellStyle name="常规 11 7 14 3 2" xfId="18756"/>
    <cellStyle name="常规 11 7 14 4" xfId="22840"/>
    <cellStyle name="常规 11 7 15" xfId="2196"/>
    <cellStyle name="常规 11 7 15 2" xfId="22842"/>
    <cellStyle name="常规 11 7 15 3" xfId="22845"/>
    <cellStyle name="常规 11 7 15 4" xfId="22847"/>
    <cellStyle name="常规 11 7 16" xfId="2202"/>
    <cellStyle name="常规 11 7 16 2" xfId="4553"/>
    <cellStyle name="常规 11 7 16 3" xfId="4561"/>
    <cellStyle name="常规 11 7 17" xfId="13836"/>
    <cellStyle name="常规 11 7 17 2" xfId="22850"/>
    <cellStyle name="常规 11 7 18" xfId="22853"/>
    <cellStyle name="常规 11 7 18 2" xfId="22856"/>
    <cellStyle name="常规 11 7 19" xfId="5522"/>
    <cellStyle name="常规 11 7 2" xfId="22858"/>
    <cellStyle name="常规 11 7 2 10" xfId="15649"/>
    <cellStyle name="常规 11 7 2 10 2" xfId="15651"/>
    <cellStyle name="常规 11 7 2 10 2 2" xfId="22860"/>
    <cellStyle name="常规 11 7 2 10 3" xfId="15654"/>
    <cellStyle name="常规 11 7 2 10 3 2" xfId="22862"/>
    <cellStyle name="常规 11 7 2 10 4" xfId="22863"/>
    <cellStyle name="常规 11 7 2 11" xfId="15657"/>
    <cellStyle name="常规 11 7 2 11 2" xfId="17950"/>
    <cellStyle name="常规 11 7 2 11 3" xfId="17952"/>
    <cellStyle name="常规 11 7 2 11 4" xfId="22864"/>
    <cellStyle name="常规 11 7 2 12" xfId="15659"/>
    <cellStyle name="常规 11 7 2 12 2" xfId="17967"/>
    <cellStyle name="常规 11 7 2 12 3" xfId="22865"/>
    <cellStyle name="常规 11 7 2 12 4" xfId="22866"/>
    <cellStyle name="常规 11 7 2 13" xfId="15661"/>
    <cellStyle name="常规 11 7 2 13 2" xfId="22867"/>
    <cellStyle name="常规 11 7 2 14" xfId="22868"/>
    <cellStyle name="常规 11 7 2 15" xfId="22869"/>
    <cellStyle name="常规 11 7 2 16" xfId="22872"/>
    <cellStyle name="常规 11 7 2 17" xfId="22874"/>
    <cellStyle name="常规 11 7 2 18" xfId="22877"/>
    <cellStyle name="常规 11 7 2 19" xfId="22880"/>
    <cellStyle name="常规 11 7 2 2" xfId="146"/>
    <cellStyle name="常规 11 7 2 2 10" xfId="22881"/>
    <cellStyle name="常规 11 7 2 2 2" xfId="22883"/>
    <cellStyle name="常规 11 7 2 2 2 2" xfId="8214"/>
    <cellStyle name="常规 11 7 2 2 2 2 2" xfId="8217"/>
    <cellStyle name="常规 11 7 2 2 2 2 2 2" xfId="8219"/>
    <cellStyle name="常规 11 7 2 2 2 2 2 2 2" xfId="17894"/>
    <cellStyle name="常规 11 7 2 2 2 2 2 3" xfId="22884"/>
    <cellStyle name="常规 11 7 2 2 2 2 2 4" xfId="22885"/>
    <cellStyle name="常规 11 7 2 2 2 2 2 5" xfId="22886"/>
    <cellStyle name="常规 11 7 2 2 2 2 3" xfId="8222"/>
    <cellStyle name="常规 11 7 2 2 2 2 3 2" xfId="22887"/>
    <cellStyle name="常规 11 7 2 2 2 2 3 3" xfId="22888"/>
    <cellStyle name="常规 11 7 2 2 2 2 4" xfId="8224"/>
    <cellStyle name="常规 11 7 2 2 2 2 5" xfId="8226"/>
    <cellStyle name="常规 11 7 2 2 2 2 6" xfId="14373"/>
    <cellStyle name="常规 11 7 2 2 2 3" xfId="8228"/>
    <cellStyle name="常规 11 7 2 2 2 3 2" xfId="8231"/>
    <cellStyle name="常规 11 7 2 2 2 3 2 2" xfId="19722"/>
    <cellStyle name="常规 11 7 2 2 2 3 3" xfId="8233"/>
    <cellStyle name="常规 11 7 2 2 2 3 4" xfId="8235"/>
    <cellStyle name="常规 11 7 2 2 2 3 5" xfId="8237"/>
    <cellStyle name="常规 11 7 2 2 2 4" xfId="8240"/>
    <cellStyle name="常规 11 7 2 2 2 4 2" xfId="10273"/>
    <cellStyle name="常规 11 7 2 2 2 4 3" xfId="10277"/>
    <cellStyle name="常规 11 7 2 2 2 5" xfId="8243"/>
    <cellStyle name="常规 11 7 2 2 2 6" xfId="18777"/>
    <cellStyle name="常规 11 7 2 2 2 7" xfId="22889"/>
    <cellStyle name="常规 11 7 2 2 3" xfId="22890"/>
    <cellStyle name="常规 11 7 2 2 3 2" xfId="8325"/>
    <cellStyle name="常规 11 7 2 2 3 2 2" xfId="8328"/>
    <cellStyle name="常规 11 7 2 2 3 2 2 2" xfId="22891"/>
    <cellStyle name="常规 11 7 2 2 3 2 3" xfId="22893"/>
    <cellStyle name="常规 11 7 2 2 3 2 4" xfId="3560"/>
    <cellStyle name="常规 11 7 2 2 3 2 5" xfId="22894"/>
    <cellStyle name="常规 11 7 2 2 3 3" xfId="8331"/>
    <cellStyle name="常规 11 7 2 2 3 3 2" xfId="22896"/>
    <cellStyle name="常规 11 7 2 2 3 3 2 2" xfId="22897"/>
    <cellStyle name="常规 11 7 2 2 3 3 3" xfId="22899"/>
    <cellStyle name="常规 11 7 2 2 3 3 4" xfId="22900"/>
    <cellStyle name="常规 11 7 2 2 3 3 5" xfId="22901"/>
    <cellStyle name="常规 11 7 2 2 3 4" xfId="8334"/>
    <cellStyle name="常规 11 7 2 2 3 4 2" xfId="10367"/>
    <cellStyle name="常规 11 7 2 2 3 5" xfId="8336"/>
    <cellStyle name="常规 11 7 2 2 3 6" xfId="22902"/>
    <cellStyle name="常规 11 7 2 2 3 7" xfId="22903"/>
    <cellStyle name="常规 11 7 2 2 4" xfId="22905"/>
    <cellStyle name="常规 11 7 2 2 4 2" xfId="8397"/>
    <cellStyle name="常规 11 7 2 2 4 2 2" xfId="8400"/>
    <cellStyle name="常规 11 7 2 2 4 2 2 2" xfId="22906"/>
    <cellStyle name="常规 11 7 2 2 4 2 3" xfId="22907"/>
    <cellStyle name="常规 11 7 2 2 4 2 4" xfId="22908"/>
    <cellStyle name="常规 11 7 2 2 4 3" xfId="8404"/>
    <cellStyle name="常规 11 7 2 2 4 3 2" xfId="22909"/>
    <cellStyle name="常规 11 7 2 2 4 4" xfId="8407"/>
    <cellStyle name="常规 11 7 2 2 4 5" xfId="8410"/>
    <cellStyle name="常规 11 7 2 2 4 6" xfId="22910"/>
    <cellStyle name="常规 11 7 2 2 5" xfId="22912"/>
    <cellStyle name="常规 11 7 2 2 5 2" xfId="8455"/>
    <cellStyle name="常规 11 7 2 2 5 2 2" xfId="22914"/>
    <cellStyle name="常规 11 7 2 2 5 3" xfId="8459"/>
    <cellStyle name="常规 11 7 2 2 5 4" xfId="20197"/>
    <cellStyle name="常规 11 7 2 2 5 5" xfId="22916"/>
    <cellStyle name="常规 11 7 2 2 6" xfId="22918"/>
    <cellStyle name="常规 11 7 2 2 6 2" xfId="8490"/>
    <cellStyle name="常规 11 7 2 2 6 3" xfId="8492"/>
    <cellStyle name="常规 11 7 2 2 6 4" xfId="22919"/>
    <cellStyle name="常规 11 7 2 2 6 5" xfId="22920"/>
    <cellStyle name="常规 11 7 2 2 7" xfId="21354"/>
    <cellStyle name="常规 11 7 2 2 8" xfId="21357"/>
    <cellStyle name="常规 11 7 2 2 9" xfId="21360"/>
    <cellStyle name="常规 11 7 2 3" xfId="7238"/>
    <cellStyle name="常规 11 7 2 3 2" xfId="22921"/>
    <cellStyle name="常规 11 7 2 3 2 2" xfId="9732"/>
    <cellStyle name="常规 11 7 2 3 2 2 2" xfId="9736"/>
    <cellStyle name="常规 11 7 2 3 2 2 2 2" xfId="9739"/>
    <cellStyle name="常规 11 7 2 3 2 2 3" xfId="9743"/>
    <cellStyle name="常规 11 7 2 3 2 2 4" xfId="9746"/>
    <cellStyle name="常规 11 7 2 3 2 2 5" xfId="9749"/>
    <cellStyle name="常规 11 7 2 3 2 3" xfId="9752"/>
    <cellStyle name="常规 11 7 2 3 2 3 2" xfId="9756"/>
    <cellStyle name="常规 11 7 2 3 2 3 3" xfId="9759"/>
    <cellStyle name="常规 11 7 2 3 2 4" xfId="9767"/>
    <cellStyle name="常规 11 7 2 3 2 5" xfId="9771"/>
    <cellStyle name="常规 11 7 2 3 2 6" xfId="21898"/>
    <cellStyle name="常规 11 7 2 3 3" xfId="22922"/>
    <cellStyle name="常规 11 7 2 3 3 2" xfId="9800"/>
    <cellStyle name="常规 11 7 2 3 3 2 2" xfId="9802"/>
    <cellStyle name="常规 11 7 2 3 3 3" xfId="9805"/>
    <cellStyle name="常规 11 7 2 3 3 4" xfId="2681"/>
    <cellStyle name="常规 11 7 2 3 3 5" xfId="1672"/>
    <cellStyle name="常规 11 7 2 3 4" xfId="22924"/>
    <cellStyle name="常规 11 7 2 3 4 2" xfId="9859"/>
    <cellStyle name="常规 11 7 2 3 4 3" xfId="9863"/>
    <cellStyle name="常规 11 7 2 3 5" xfId="7441"/>
    <cellStyle name="常规 11 7 2 3 6" xfId="7446"/>
    <cellStyle name="常规 11 7 2 3 7" xfId="7450"/>
    <cellStyle name="常规 11 7 2 4" xfId="22925"/>
    <cellStyle name="常规 11 7 2 4 2" xfId="22926"/>
    <cellStyle name="常规 11 7 2 4 2 2" xfId="11202"/>
    <cellStyle name="常规 11 7 2 4 2 2 2" xfId="11205"/>
    <cellStyle name="常规 11 7 2 4 2 2 3" xfId="11210"/>
    <cellStyle name="常规 11 7 2 4 2 3" xfId="11216"/>
    <cellStyle name="常规 11 7 2 4 2 3 2" xfId="11219"/>
    <cellStyle name="常规 11 7 2 4 2 4" xfId="11228"/>
    <cellStyle name="常规 11 7 2 4 2 5" xfId="11231"/>
    <cellStyle name="常规 11 7 2 4 3" xfId="22927"/>
    <cellStyle name="常规 11 7 2 4 3 2" xfId="11308"/>
    <cellStyle name="常规 11 7 2 4 3 2 2" xfId="11310"/>
    <cellStyle name="常规 11 7 2 4 3 3" xfId="11314"/>
    <cellStyle name="常规 11 7 2 4 3 4" xfId="2735"/>
    <cellStyle name="常规 11 7 2 4 3 5" xfId="2742"/>
    <cellStyle name="常规 11 7 2 4 4" xfId="22929"/>
    <cellStyle name="常规 11 7 2 4 4 2" xfId="11365"/>
    <cellStyle name="常规 11 7 2 4 4 3" xfId="11369"/>
    <cellStyle name="常规 11 7 2 4 5" xfId="7458"/>
    <cellStyle name="常规 11 7 2 4 6" xfId="7463"/>
    <cellStyle name="常规 11 7 2 4 7" xfId="7467"/>
    <cellStyle name="常规 11 7 2 5" xfId="22930"/>
    <cellStyle name="常规 11 7 2 5 2" xfId="22931"/>
    <cellStyle name="常规 11 7 2 5 2 2" xfId="11936"/>
    <cellStyle name="常规 11 7 2 5 2 2 2" xfId="11938"/>
    <cellStyle name="常规 11 7 2 5 2 3" xfId="11942"/>
    <cellStyle name="常规 11 7 2 5 2 4" xfId="11944"/>
    <cellStyle name="常规 11 7 2 5 2 5" xfId="11946"/>
    <cellStyle name="常规 11 7 2 5 3" xfId="14802"/>
    <cellStyle name="常规 11 7 2 5 3 2" xfId="11974"/>
    <cellStyle name="常规 11 7 2 5 3 2 2" xfId="14805"/>
    <cellStyle name="常规 11 7 2 5 3 3" xfId="42"/>
    <cellStyle name="常规 11 7 2 5 3 4" xfId="2807"/>
    <cellStyle name="常规 11 7 2 5 3 5" xfId="4336"/>
    <cellStyle name="常规 11 7 2 5 4" xfId="14809"/>
    <cellStyle name="常规 11 7 2 5 4 2" xfId="11999"/>
    <cellStyle name="常规 11 7 2 5 5" xfId="7473"/>
    <cellStyle name="常规 11 7 2 5 6" xfId="14812"/>
    <cellStyle name="常规 11 7 2 5 7" xfId="14816"/>
    <cellStyle name="常规 11 7 2 6" xfId="22932"/>
    <cellStyle name="常规 11 7 2 6 2" xfId="22933"/>
    <cellStyle name="常规 11 7 2 6 2 2" xfId="12377"/>
    <cellStyle name="常规 11 7 2 6 2 2 2" xfId="22934"/>
    <cellStyle name="常规 11 7 2 6 2 3" xfId="12379"/>
    <cellStyle name="常规 11 7 2 6 2 4" xfId="22935"/>
    <cellStyle name="常规 11 7 2 6 2 5" xfId="22936"/>
    <cellStyle name="常规 11 7 2 6 3" xfId="14820"/>
    <cellStyle name="常规 11 7 2 6 3 2" xfId="12412"/>
    <cellStyle name="常规 11 7 2 6 3 2 2" xfId="22938"/>
    <cellStyle name="常规 11 7 2 6 3 3" xfId="12415"/>
    <cellStyle name="常规 11 7 2 6 3 4" xfId="4357"/>
    <cellStyle name="常规 11 7 2 6 3 5" xfId="22939"/>
    <cellStyle name="常规 11 7 2 6 4" xfId="14822"/>
    <cellStyle name="常规 11 7 2 6 4 2" xfId="12437"/>
    <cellStyle name="常规 11 7 2 6 5" xfId="14824"/>
    <cellStyle name="常规 11 7 2 6 6" xfId="14826"/>
    <cellStyle name="常规 11 7 2 6 7" xfId="22941"/>
    <cellStyle name="常规 11 7 2 7" xfId="22944"/>
    <cellStyle name="常规 11 7 2 7 2" xfId="22946"/>
    <cellStyle name="常规 11 7 2 7 2 2" xfId="12677"/>
    <cellStyle name="常规 11 7 2 7 2 3" xfId="12679"/>
    <cellStyle name="常规 11 7 2 7 3" xfId="14831"/>
    <cellStyle name="常规 11 7 2 7 3 2" xfId="12703"/>
    <cellStyle name="常规 11 7 2 7 4" xfId="14834"/>
    <cellStyle name="常规 11 7 2 7 5" xfId="20364"/>
    <cellStyle name="常规 11 7 2 8" xfId="22948"/>
    <cellStyle name="常规 11 7 2 8 2" xfId="22949"/>
    <cellStyle name="常规 11 7 2 8 2 2" xfId="12832"/>
    <cellStyle name="常规 11 7 2 8 2 3" xfId="22950"/>
    <cellStyle name="常规 11 7 2 8 3" xfId="22952"/>
    <cellStyle name="常规 11 7 2 8 3 2" xfId="22954"/>
    <cellStyle name="常规 11 7 2 8 4" xfId="5371"/>
    <cellStyle name="常规 11 7 2 8 5" xfId="9443"/>
    <cellStyle name="常规 11 7 2 9" xfId="22956"/>
    <cellStyle name="常规 11 7 2 9 2" xfId="22957"/>
    <cellStyle name="常规 11 7 2 9 2 2" xfId="22959"/>
    <cellStyle name="常规 11 7 2 9 3" xfId="22961"/>
    <cellStyle name="常规 11 7 2 9 3 2" xfId="22964"/>
    <cellStyle name="常规 11 7 2 9 4" xfId="8842"/>
    <cellStyle name="常规 11 7 2 9 5" xfId="9508"/>
    <cellStyle name="常规 11 7 20" xfId="2195"/>
    <cellStyle name="常规 11 7 21" xfId="2201"/>
    <cellStyle name="常规 11 7 22" xfId="13835"/>
    <cellStyle name="常规 11 7 23" xfId="22852"/>
    <cellStyle name="常规 11 7 24" xfId="5521"/>
    <cellStyle name="常规 11 7 3" xfId="22965"/>
    <cellStyle name="常规 11 7 3 10" xfId="22966"/>
    <cellStyle name="常规 11 7 3 2" xfId="22968"/>
    <cellStyle name="常规 11 7 3 2 2" xfId="2176"/>
    <cellStyle name="常规 11 7 3 2 2 2" xfId="16765"/>
    <cellStyle name="常规 11 7 3 2 2 2 2" xfId="16768"/>
    <cellStyle name="常规 11 7 3 2 2 2 2 2" xfId="12821"/>
    <cellStyle name="常规 11 7 3 2 2 2 3" xfId="16771"/>
    <cellStyle name="常规 11 7 3 2 2 2 4" xfId="16773"/>
    <cellStyle name="常规 11 7 3 2 2 2 5" xfId="16775"/>
    <cellStyle name="常规 11 7 3 2 2 3" xfId="16777"/>
    <cellStyle name="常规 11 7 3 2 2 3 2" xfId="16780"/>
    <cellStyle name="常规 11 7 3 2 2 3 3" xfId="16782"/>
    <cellStyle name="常规 11 7 3 2 2 4" xfId="16786"/>
    <cellStyle name="常规 11 7 3 2 2 5" xfId="16788"/>
    <cellStyle name="常规 11 7 3 2 2 6" xfId="18797"/>
    <cellStyle name="常规 11 7 3 2 3" xfId="22970"/>
    <cellStyle name="常规 11 7 3 2 3 2" xfId="7123"/>
    <cellStyle name="常规 11 7 3 2 3 2 2" xfId="7127"/>
    <cellStyle name="常规 11 7 3 2 3 3" xfId="7098"/>
    <cellStyle name="常规 11 7 3 2 3 4" xfId="7112"/>
    <cellStyle name="常规 11 7 3 2 3 5" xfId="5998"/>
    <cellStyle name="常规 11 7 3 2 4" xfId="22972"/>
    <cellStyle name="常规 11 7 3 2 4 2" xfId="16927"/>
    <cellStyle name="常规 11 7 3 2 4 3" xfId="16931"/>
    <cellStyle name="常规 11 7 3 2 5" xfId="22974"/>
    <cellStyle name="常规 11 7 3 2 6" xfId="22976"/>
    <cellStyle name="常规 11 7 3 2 7" xfId="21372"/>
    <cellStyle name="常规 11 7 3 3" xfId="8529"/>
    <cellStyle name="常规 11 7 3 3 2" xfId="8531"/>
    <cellStyle name="常规 11 7 3 3 2 2" xfId="8534"/>
    <cellStyle name="常规 11 7 3 3 2 2 2" xfId="17969"/>
    <cellStyle name="常规 11 7 3 3 2 3" xfId="17975"/>
    <cellStyle name="常规 11 7 3 3 2 4" xfId="17981"/>
    <cellStyle name="常规 11 7 3 3 2 5" xfId="17983"/>
    <cellStyle name="常规 11 7 3 3 3" xfId="8538"/>
    <cellStyle name="常规 11 7 3 3 3 2" xfId="18043"/>
    <cellStyle name="常规 11 7 3 3 3 2 2" xfId="18045"/>
    <cellStyle name="常规 11 7 3 3 3 3" xfId="18047"/>
    <cellStyle name="常规 11 7 3 3 3 4" xfId="2895"/>
    <cellStyle name="常规 11 7 3 3 3 5" xfId="2900"/>
    <cellStyle name="常规 11 7 3 3 4" xfId="8541"/>
    <cellStyle name="常规 11 7 3 3 4 2" xfId="18104"/>
    <cellStyle name="常规 11 7 3 3 5" xfId="7487"/>
    <cellStyle name="常规 11 7 3 3 6" xfId="7492"/>
    <cellStyle name="常规 11 7 3 3 7" xfId="7495"/>
    <cellStyle name="常规 11 7 3 4" xfId="8544"/>
    <cellStyle name="常规 11 7 3 4 2" xfId="8546"/>
    <cellStyle name="常规 11 7 3 4 2 2" xfId="8549"/>
    <cellStyle name="常规 11 7 3 4 2 2 2" xfId="18530"/>
    <cellStyle name="常规 11 7 3 4 2 3" xfId="18533"/>
    <cellStyle name="常规 11 7 3 4 2 4" xfId="18535"/>
    <cellStyle name="常规 11 7 3 4 3" xfId="8552"/>
    <cellStyle name="常规 11 7 3 4 3 2" xfId="18559"/>
    <cellStyle name="常规 11 7 3 4 4" xfId="8554"/>
    <cellStyle name="常规 11 7 3 4 5" xfId="7500"/>
    <cellStyle name="常规 11 7 3 4 6" xfId="16027"/>
    <cellStyle name="常规 11 7 3 5" xfId="8556"/>
    <cellStyle name="常规 11 7 3 5 2" xfId="8558"/>
    <cellStyle name="常规 11 7 3 5 2 2" xfId="18806"/>
    <cellStyle name="常规 11 7 3 5 3" xfId="14845"/>
    <cellStyle name="常规 11 7 3 5 4" xfId="14853"/>
    <cellStyle name="常规 11 7 3 5 5" xfId="3010"/>
    <cellStyle name="常规 11 7 3 6" xfId="8560"/>
    <cellStyle name="常规 11 7 3 6 2" xfId="22977"/>
    <cellStyle name="常规 11 7 3 6 3" xfId="14858"/>
    <cellStyle name="常规 11 7 3 6 4" xfId="14862"/>
    <cellStyle name="常规 11 7 3 6 5" xfId="3044"/>
    <cellStyle name="常规 11 7 3 7" xfId="8563"/>
    <cellStyle name="常规 11 7 3 8" xfId="8566"/>
    <cellStyle name="常规 11 7 3 9" xfId="22979"/>
    <cellStyle name="常规 11 7 4" xfId="22125"/>
    <cellStyle name="常规 11 7 4 2" xfId="22128"/>
    <cellStyle name="常规 11 7 4 2 2" xfId="22980"/>
    <cellStyle name="常规 11 7 4 2 2 2" xfId="20378"/>
    <cellStyle name="常规 11 7 4 2 2 2 2" xfId="20380"/>
    <cellStyle name="常规 11 7 4 2 2 2 3" xfId="22981"/>
    <cellStyle name="常规 11 7 4 2 2 3" xfId="20382"/>
    <cellStyle name="常规 11 7 4 2 2 3 2" xfId="22982"/>
    <cellStyle name="常规 11 7 4 2 2 4" xfId="20384"/>
    <cellStyle name="常规 11 7 4 2 2 5" xfId="10412"/>
    <cellStyle name="常规 11 7 4 2 3" xfId="22983"/>
    <cellStyle name="常规 11 7 4 2 3 2" xfId="20423"/>
    <cellStyle name="常规 11 7 4 2 3 2 2" xfId="15326"/>
    <cellStyle name="常规 11 7 4 2 3 3" xfId="20425"/>
    <cellStyle name="常规 11 7 4 2 3 4" xfId="20427"/>
    <cellStyle name="常规 11 7 4 2 3 5" xfId="10422"/>
    <cellStyle name="常规 11 7 4 2 4" xfId="22985"/>
    <cellStyle name="常规 11 7 4 2 4 2" xfId="20444"/>
    <cellStyle name="常规 11 7 4 2 4 3" xfId="20446"/>
    <cellStyle name="常规 11 7 4 2 5" xfId="22987"/>
    <cellStyle name="常规 11 7 4 2 6" xfId="22990"/>
    <cellStyle name="常规 11 7 4 2 7" xfId="22993"/>
    <cellStyle name="常规 11 7 4 3" xfId="8569"/>
    <cellStyle name="常规 11 7 4 3 2" xfId="8571"/>
    <cellStyle name="常规 11 7 4 3 2 2" xfId="8573"/>
    <cellStyle name="常规 11 7 4 3 2 2 2" xfId="22994"/>
    <cellStyle name="常规 11 7 4 3 2 3" xfId="20637"/>
    <cellStyle name="常规 11 7 4 3 2 4" xfId="22995"/>
    <cellStyle name="常规 11 7 4 3 2 5" xfId="10445"/>
    <cellStyle name="常规 11 7 4 3 3" xfId="8576"/>
    <cellStyle name="常规 11 7 4 3 3 2" xfId="20656"/>
    <cellStyle name="常规 11 7 4 3 3 2 2" xfId="15543"/>
    <cellStyle name="常规 11 7 4 3 3 3" xfId="20658"/>
    <cellStyle name="常规 11 7 4 3 3 4" xfId="5047"/>
    <cellStyle name="常规 11 7 4 3 3 5" xfId="5049"/>
    <cellStyle name="常规 11 7 4 3 4" xfId="8579"/>
    <cellStyle name="常规 11 7 4 3 4 2" xfId="20675"/>
    <cellStyle name="常规 11 7 4 3 5" xfId="7506"/>
    <cellStyle name="常规 11 7 4 3 6" xfId="16041"/>
    <cellStyle name="常规 11 7 4 3 7" xfId="22998"/>
    <cellStyle name="常规 11 7 4 4" xfId="8582"/>
    <cellStyle name="常规 11 7 4 4 2" xfId="8584"/>
    <cellStyle name="常规 11 7 4 4 2 2" xfId="8587"/>
    <cellStyle name="常规 11 7 4 4 2 2 2" xfId="23000"/>
    <cellStyle name="常规 11 7 4 4 2 3" xfId="20801"/>
    <cellStyle name="常规 11 7 4 4 2 4" xfId="23002"/>
    <cellStyle name="常规 11 7 4 4 3" xfId="8590"/>
    <cellStyle name="常规 11 7 4 4 3 2" xfId="20817"/>
    <cellStyle name="常规 11 7 4 4 4" xfId="8592"/>
    <cellStyle name="常规 11 7 4 4 5" xfId="8594"/>
    <cellStyle name="常规 11 7 4 4 6" xfId="16046"/>
    <cellStyle name="常规 11 7 4 5" xfId="8597"/>
    <cellStyle name="常规 11 7 4 5 2" xfId="8599"/>
    <cellStyle name="常规 11 7 4 5 2 2" xfId="20894"/>
    <cellStyle name="常规 11 7 4 5 3" xfId="14871"/>
    <cellStyle name="常规 11 7 4 5 4" xfId="14873"/>
    <cellStyle name="常规 11 7 4 5 5" xfId="3840"/>
    <cellStyle name="常规 11 7 4 6" xfId="8602"/>
    <cellStyle name="常规 11 7 4 6 2" xfId="23003"/>
    <cellStyle name="常规 11 7 4 7" xfId="8605"/>
    <cellStyle name="常规 11 7 4 8" xfId="8607"/>
    <cellStyle name="常规 11 7 4 9" xfId="23004"/>
    <cellStyle name="常规 11 7 5" xfId="22130"/>
    <cellStyle name="常规 11 7 5 2" xfId="23006"/>
    <cellStyle name="常规 11 7 5 2 2" xfId="23007"/>
    <cellStyle name="常规 11 7 5 2 2 2" xfId="21632"/>
    <cellStyle name="常规 11 7 5 2 2 3" xfId="21634"/>
    <cellStyle name="常规 11 7 5 2 3" xfId="23008"/>
    <cellStyle name="常规 11 7 5 2 3 2" xfId="21647"/>
    <cellStyle name="常规 11 7 5 2 4" xfId="23010"/>
    <cellStyle name="常规 11 7 5 2 5" xfId="23012"/>
    <cellStyle name="常规 11 7 5 3" xfId="8611"/>
    <cellStyle name="常规 11 7 5 3 2" xfId="8614"/>
    <cellStyle name="常规 11 7 5 3 2 2" xfId="21758"/>
    <cellStyle name="常规 11 7 5 3 3" xfId="8616"/>
    <cellStyle name="常规 11 7 5 3 4" xfId="23014"/>
    <cellStyle name="常规 11 7 5 3 5" xfId="23015"/>
    <cellStyle name="常规 11 7 5 4" xfId="8618"/>
    <cellStyle name="常规 11 7 5 4 2" xfId="8620"/>
    <cellStyle name="常规 11 7 5 4 3" xfId="23016"/>
    <cellStyle name="常规 11 7 5 5" xfId="8622"/>
    <cellStyle name="常规 11 7 5 6" xfId="8624"/>
    <cellStyle name="常规 11 7 5 7" xfId="23019"/>
    <cellStyle name="常规 11 7 6" xfId="22132"/>
    <cellStyle name="常规 11 7 6 2" xfId="23021"/>
    <cellStyle name="常规 11 7 6 2 2" xfId="23022"/>
    <cellStyle name="常规 11 7 6 2 2 2" xfId="7251"/>
    <cellStyle name="常规 11 7 6 2 2 3" xfId="7254"/>
    <cellStyle name="常规 11 7 6 2 3" xfId="23023"/>
    <cellStyle name="常规 11 7 6 2 3 2" xfId="5709"/>
    <cellStyle name="常规 11 7 6 2 4" xfId="23027"/>
    <cellStyle name="常规 11 7 6 2 5" xfId="23029"/>
    <cellStyle name="常规 11 7 6 3" xfId="8628"/>
    <cellStyle name="常规 11 7 6 3 2" xfId="8631"/>
    <cellStyle name="常规 11 7 6 3 2 2" xfId="7283"/>
    <cellStyle name="常规 11 7 6 3 3" xfId="8634"/>
    <cellStyle name="常规 11 7 6 3 4" xfId="23032"/>
    <cellStyle name="常规 11 7 6 3 5" xfId="23035"/>
    <cellStyle name="常规 11 7 6 4" xfId="8636"/>
    <cellStyle name="常规 11 7 6 4 2" xfId="8639"/>
    <cellStyle name="常规 11 7 6 4 3" xfId="23037"/>
    <cellStyle name="常规 11 7 6 5" xfId="8641"/>
    <cellStyle name="常规 11 7 6 6" xfId="8644"/>
    <cellStyle name="常规 11 7 6 7" xfId="968"/>
    <cellStyle name="常规 11 7 7" xfId="22134"/>
    <cellStyle name="常规 11 7 7 2" xfId="23039"/>
    <cellStyle name="常规 11 7 7 2 2" xfId="16024"/>
    <cellStyle name="常规 11 7 7 2 2 2" xfId="16026"/>
    <cellStyle name="常规 11 7 7 2 2 3" xfId="23040"/>
    <cellStyle name="常规 11 7 7 2 3" xfId="16029"/>
    <cellStyle name="常规 11 7 7 2 3 2" xfId="3018"/>
    <cellStyle name="常规 11 7 7 2 4" xfId="16032"/>
    <cellStyle name="常规 11 7 7 2 5" xfId="23041"/>
    <cellStyle name="常规 11 7 7 3" xfId="8647"/>
    <cellStyle name="常规 11 7 7 3 2" xfId="8651"/>
    <cellStyle name="常规 11 7 7 3 2 2" xfId="16045"/>
    <cellStyle name="常规 11 7 7 3 3" xfId="8656"/>
    <cellStyle name="常规 11 7 7 3 4" xfId="23044"/>
    <cellStyle name="常规 11 7 7 3 5" xfId="23049"/>
    <cellStyle name="常规 11 7 7 4" xfId="8659"/>
    <cellStyle name="常规 11 7 7 4 2" xfId="8662"/>
    <cellStyle name="常规 11 7 7 4 3" xfId="16053"/>
    <cellStyle name="常规 11 7 7 5" xfId="8665"/>
    <cellStyle name="常规 11 7 7 6" xfId="8668"/>
    <cellStyle name="常规 11 7 7 7" xfId="1030"/>
    <cellStyle name="常规 11 7 8" xfId="23051"/>
    <cellStyle name="常规 11 7 8 2" xfId="23054"/>
    <cellStyle name="常规 11 7 8 2 2" xfId="23056"/>
    <cellStyle name="常规 11 7 8 2 2 2" xfId="14281"/>
    <cellStyle name="常规 11 7 8 2 3" xfId="23057"/>
    <cellStyle name="常规 11 7 8 2 4" xfId="23059"/>
    <cellStyle name="常规 11 7 8 2 5" xfId="23060"/>
    <cellStyle name="常规 11 7 8 3" xfId="8674"/>
    <cellStyle name="常规 11 7 8 3 2" xfId="8678"/>
    <cellStyle name="常规 11 7 8 3 2 2" xfId="14378"/>
    <cellStyle name="常规 11 7 8 3 3" xfId="23062"/>
    <cellStyle name="常规 11 7 8 3 4" xfId="23064"/>
    <cellStyle name="常规 11 7 8 3 5" xfId="23067"/>
    <cellStyle name="常规 11 7 8 4" xfId="8681"/>
    <cellStyle name="常规 11 7 8 4 2" xfId="8684"/>
    <cellStyle name="常规 11 7 8 5" xfId="8686"/>
    <cellStyle name="常规 11 7 8 6" xfId="8689"/>
    <cellStyle name="常规 11 7 8 7" xfId="23068"/>
    <cellStyle name="常规 11 7 9" xfId="23070"/>
    <cellStyle name="常规 11 7 9 2" xfId="165"/>
    <cellStyle name="常规 11 7 9 2 2" xfId="18279"/>
    <cellStyle name="常规 11 7 9 2 2 2" xfId="15067"/>
    <cellStyle name="常规 11 7 9 2 3" xfId="18281"/>
    <cellStyle name="常规 11 7 9 2 4" xfId="23072"/>
    <cellStyle name="常规 11 7 9 2 5" xfId="23073"/>
    <cellStyle name="常规 11 7 9 3" xfId="174"/>
    <cellStyle name="常规 11 7 9 3 2" xfId="8695"/>
    <cellStyle name="常规 11 7 9 3 2 2" xfId="15153"/>
    <cellStyle name="常规 11 7 9 3 3" xfId="23075"/>
    <cellStyle name="常规 11 7 9 3 4" xfId="23077"/>
    <cellStyle name="常规 11 7 9 3 5" xfId="23080"/>
    <cellStyle name="常规 11 7 9 4" xfId="27"/>
    <cellStyle name="常规 11 7 9 4 2" xfId="8699"/>
    <cellStyle name="常规 11 7 9 5" xfId="200"/>
    <cellStyle name="常规 11 7 9 6" xfId="222"/>
    <cellStyle name="常规 11 7 9 7" xfId="240"/>
    <cellStyle name="常规 11 8" xfId="23082"/>
    <cellStyle name="常规 11 8 10" xfId="16398"/>
    <cellStyle name="常规 11 8 10 2" xfId="23083"/>
    <cellStyle name="常规 11 8 10 2 2" xfId="13974"/>
    <cellStyle name="常规 11 8 10 2 3" xfId="13976"/>
    <cellStyle name="常规 11 8 10 3" xfId="23084"/>
    <cellStyle name="常规 11 8 10 3 2" xfId="14036"/>
    <cellStyle name="常规 11 8 10 4" xfId="23085"/>
    <cellStyle name="常规 11 8 10 5" xfId="23087"/>
    <cellStyle name="常规 11 8 11" xfId="16400"/>
    <cellStyle name="常规 11 8 11 2" xfId="6646"/>
    <cellStyle name="常规 11 8 11 2 2" xfId="14232"/>
    <cellStyle name="常规 11 8 11 3" xfId="6652"/>
    <cellStyle name="常规 11 8 11 3 2" xfId="14260"/>
    <cellStyle name="常规 11 8 11 4" xfId="23088"/>
    <cellStyle name="常规 11 8 11 5" xfId="23055"/>
    <cellStyle name="常规 11 8 12" xfId="16402"/>
    <cellStyle name="常规 11 8 12 2" xfId="23089"/>
    <cellStyle name="常规 11 8 12 2 2" xfId="14329"/>
    <cellStyle name="常规 11 8 12 3" xfId="23090"/>
    <cellStyle name="常规 11 8 12 3 2" xfId="14353"/>
    <cellStyle name="常规 11 8 12 4" xfId="23092"/>
    <cellStyle name="常规 11 8 13" xfId="23093"/>
    <cellStyle name="常规 11 8 13 2" xfId="23094"/>
    <cellStyle name="常规 11 8 13 3" xfId="23095"/>
    <cellStyle name="常规 11 8 13 4" xfId="23097"/>
    <cellStyle name="常规 11 8 14" xfId="23098"/>
    <cellStyle name="常规 11 8 14 2" xfId="23100"/>
    <cellStyle name="常规 11 8 14 3" xfId="23101"/>
    <cellStyle name="常规 11 8 15" xfId="23103"/>
    <cellStyle name="常规 11 8 15 2" xfId="23105"/>
    <cellStyle name="常规 11 8 16" xfId="23107"/>
    <cellStyle name="常规 11 8 16 2" xfId="7824"/>
    <cellStyle name="常规 11 8 17" xfId="23109"/>
    <cellStyle name="常规 11 8 18" xfId="23111"/>
    <cellStyle name="常规 11 8 19" xfId="23113"/>
    <cellStyle name="常规 11 8 2" xfId="23114"/>
    <cellStyle name="常规 11 8 2 10" xfId="23116"/>
    <cellStyle name="常规 11 8 2 2" xfId="23117"/>
    <cellStyle name="常规 11 8 2 2 2" xfId="23118"/>
    <cellStyle name="常规 11 8 2 2 2 2" xfId="23119"/>
    <cellStyle name="常规 11 8 2 2 2 2 2" xfId="23121"/>
    <cellStyle name="常规 11 8 2 2 2 2 2 2" xfId="18030"/>
    <cellStyle name="常规 11 8 2 2 2 2 3" xfId="23122"/>
    <cellStyle name="常规 11 8 2 2 2 2 4" xfId="3654"/>
    <cellStyle name="常规 11 8 2 2 2 2 5" xfId="23123"/>
    <cellStyle name="常规 11 8 2 2 2 3" xfId="23125"/>
    <cellStyle name="常规 11 8 2 2 2 3 2" xfId="23127"/>
    <cellStyle name="常规 11 8 2 2 2 3 3" xfId="23129"/>
    <cellStyle name="常规 11 8 2 2 2 4" xfId="23131"/>
    <cellStyle name="常规 11 8 2 2 2 5" xfId="23133"/>
    <cellStyle name="常规 11 8 2 2 2 6" xfId="18950"/>
    <cellStyle name="常规 11 8 2 2 3" xfId="13987"/>
    <cellStyle name="常规 11 8 2 2 3 2" xfId="13990"/>
    <cellStyle name="常规 11 8 2 2 3 2 2" xfId="13992"/>
    <cellStyle name="常规 11 8 2 2 3 3" xfId="14000"/>
    <cellStyle name="常规 11 8 2 2 3 4" xfId="14008"/>
    <cellStyle name="常规 11 8 2 2 3 5" xfId="14011"/>
    <cellStyle name="常规 11 8 2 2 4" xfId="14016"/>
    <cellStyle name="常规 11 8 2 2 4 2" xfId="14019"/>
    <cellStyle name="常规 11 8 2 2 4 3" xfId="14024"/>
    <cellStyle name="常规 11 8 2 2 5" xfId="14030"/>
    <cellStyle name="常规 11 8 2 2 6" xfId="14035"/>
    <cellStyle name="常规 11 8 2 2 7" xfId="14038"/>
    <cellStyle name="常规 11 8 2 3" xfId="23134"/>
    <cellStyle name="常规 11 8 2 3 2" xfId="23135"/>
    <cellStyle name="常规 11 8 2 3 2 2" xfId="23136"/>
    <cellStyle name="常规 11 8 2 3 2 2 2" xfId="23137"/>
    <cellStyle name="常规 11 8 2 3 2 3" xfId="23139"/>
    <cellStyle name="常规 11 8 2 3 2 4" xfId="23141"/>
    <cellStyle name="常规 11 8 2 3 2 5" xfId="22783"/>
    <cellStyle name="常规 11 8 2 3 3" xfId="14044"/>
    <cellStyle name="常规 11 8 2 3 3 2" xfId="14047"/>
    <cellStyle name="常规 11 8 2 3 3 2 2" xfId="14049"/>
    <cellStyle name="常规 11 8 2 3 3 3" xfId="14053"/>
    <cellStyle name="常规 11 8 2 3 3 4" xfId="3564"/>
    <cellStyle name="常规 11 8 2 3 3 5" xfId="3571"/>
    <cellStyle name="常规 11 8 2 3 4" xfId="14057"/>
    <cellStyle name="常规 11 8 2 3 4 2" xfId="14059"/>
    <cellStyle name="常规 11 8 2 3 5" xfId="7568"/>
    <cellStyle name="常规 11 8 2 3 6" xfId="7573"/>
    <cellStyle name="常规 11 8 2 3 7" xfId="7576"/>
    <cellStyle name="常规 11 8 2 4" xfId="23142"/>
    <cellStyle name="常规 11 8 2 4 2" xfId="23143"/>
    <cellStyle name="常规 11 8 2 4 2 2" xfId="23144"/>
    <cellStyle name="常规 11 8 2 4 2 2 2" xfId="22117"/>
    <cellStyle name="常规 11 8 2 4 2 3" xfId="5283"/>
    <cellStyle name="常规 11 8 2 4 2 4" xfId="5286"/>
    <cellStyle name="常规 11 8 2 4 3" xfId="14072"/>
    <cellStyle name="常规 11 8 2 4 3 2" xfId="14075"/>
    <cellStyle name="常规 11 8 2 4 4" xfId="14080"/>
    <cellStyle name="常规 11 8 2 4 5" xfId="7584"/>
    <cellStyle name="常规 11 8 2 4 6" xfId="7591"/>
    <cellStyle name="常规 11 8 2 5" xfId="23145"/>
    <cellStyle name="常规 11 8 2 5 2" xfId="23146"/>
    <cellStyle name="常规 11 8 2 5 2 2" xfId="23147"/>
    <cellStyle name="常规 11 8 2 5 3" xfId="14092"/>
    <cellStyle name="常规 11 8 2 5 4" xfId="14106"/>
    <cellStyle name="常规 11 8 2 5 5" xfId="7602"/>
    <cellStyle name="常规 11 8 2 6" xfId="13311"/>
    <cellStyle name="常规 11 8 2 6 2" xfId="19280"/>
    <cellStyle name="常规 11 8 2 6 3" xfId="14130"/>
    <cellStyle name="常规 11 8 2 6 4" xfId="14142"/>
    <cellStyle name="常规 11 8 2 6 5" xfId="14155"/>
    <cellStyle name="常规 11 8 2 7" xfId="13315"/>
    <cellStyle name="常规 11 8 2 8" xfId="13318"/>
    <cellStyle name="常规 11 8 2 9" xfId="23149"/>
    <cellStyle name="常规 11 8 20" xfId="23102"/>
    <cellStyle name="常规 11 8 21" xfId="23106"/>
    <cellStyle name="常规 11 8 22" xfId="23108"/>
    <cellStyle name="常规 11 8 3" xfId="23150"/>
    <cellStyle name="常规 11 8 3 2" xfId="23151"/>
    <cellStyle name="常规 11 8 3 2 2" xfId="23152"/>
    <cellStyle name="常规 11 8 3 2 2 2" xfId="4073"/>
    <cellStyle name="常规 11 8 3 2 2 2 2" xfId="4077"/>
    <cellStyle name="常规 11 8 3 2 2 3" xfId="4080"/>
    <cellStyle name="常规 11 8 3 2 2 4" xfId="4083"/>
    <cellStyle name="常规 11 8 3 2 2 5" xfId="4086"/>
    <cellStyle name="常规 11 8 3 2 3" xfId="14243"/>
    <cellStyle name="常规 11 8 3 2 3 2" xfId="4234"/>
    <cellStyle name="常规 11 8 3 2 3 3" xfId="4240"/>
    <cellStyle name="常规 11 8 3 2 4" xfId="14248"/>
    <cellStyle name="常规 11 8 3 2 5" xfId="14257"/>
    <cellStyle name="常规 11 8 3 2 6" xfId="14259"/>
    <cellStyle name="常规 11 8 3 3" xfId="23153"/>
    <cellStyle name="常规 11 8 3 3 2" xfId="23154"/>
    <cellStyle name="常规 11 8 3 3 2 2" xfId="5921"/>
    <cellStyle name="常规 11 8 3 3 3" xfId="3619"/>
    <cellStyle name="常规 11 8 3 3 4" xfId="14266"/>
    <cellStyle name="常规 11 8 3 3 5" xfId="7613"/>
    <cellStyle name="常规 11 8 3 4" xfId="23155"/>
    <cellStyle name="常规 11 8 3 4 2" xfId="23156"/>
    <cellStyle name="常规 11 8 3 4 3" xfId="14276"/>
    <cellStyle name="常规 11 8 3 5" xfId="23157"/>
    <cellStyle name="常规 11 8 3 6" xfId="13322"/>
    <cellStyle name="常规 11 8 3 7" xfId="13325"/>
    <cellStyle name="常规 11 8 4" xfId="22137"/>
    <cellStyle name="常规 11 8 4 2" xfId="11320"/>
    <cellStyle name="常规 11 8 4 2 2" xfId="23158"/>
    <cellStyle name="常规 11 8 4 2 2 2" xfId="7665"/>
    <cellStyle name="常规 11 8 4 2 2 3" xfId="7668"/>
    <cellStyle name="常规 11 8 4 2 3" xfId="14335"/>
    <cellStyle name="常规 11 8 4 2 3 2" xfId="7699"/>
    <cellStyle name="常规 11 8 4 2 4" xfId="14344"/>
    <cellStyle name="常规 11 8 4 2 5" xfId="14351"/>
    <cellStyle name="常规 11 8 4 3" xfId="23159"/>
    <cellStyle name="常规 11 8 4 3 2" xfId="23160"/>
    <cellStyle name="常规 11 8 4 3 2 2" xfId="8019"/>
    <cellStyle name="常规 11 8 4 3 3" xfId="14358"/>
    <cellStyle name="常规 11 8 4 3 4" xfId="14362"/>
    <cellStyle name="常规 11 8 4 3 5" xfId="7624"/>
    <cellStyle name="常规 11 8 4 4" xfId="23161"/>
    <cellStyle name="常规 11 8 4 4 2" xfId="23162"/>
    <cellStyle name="常规 11 8 4 4 3" xfId="14371"/>
    <cellStyle name="常规 11 8 4 5" xfId="23163"/>
    <cellStyle name="常规 11 8 4 6" xfId="13331"/>
    <cellStyle name="常规 11 8 4 7" xfId="23165"/>
    <cellStyle name="常规 11 8 5" xfId="22139"/>
    <cellStyle name="常规 11 8 5 2" xfId="23166"/>
    <cellStyle name="常规 11 8 5 2 2" xfId="23168"/>
    <cellStyle name="常规 11 8 5 2 2 2" xfId="9253"/>
    <cellStyle name="常规 11 8 5 2 2 3" xfId="9256"/>
    <cellStyle name="常规 11 8 5 2 3" xfId="14428"/>
    <cellStyle name="常规 11 8 5 2 3 2" xfId="9276"/>
    <cellStyle name="常规 11 8 5 2 4" xfId="14436"/>
    <cellStyle name="常规 11 8 5 2 5" xfId="14443"/>
    <cellStyle name="常规 11 8 5 3" xfId="23169"/>
    <cellStyle name="常规 11 8 5 3 2" xfId="23170"/>
    <cellStyle name="常规 11 8 5 3 2 2" xfId="9561"/>
    <cellStyle name="常规 11 8 5 3 3" xfId="14450"/>
    <cellStyle name="常规 11 8 5 3 4" xfId="14452"/>
    <cellStyle name="常规 11 8 5 3 5" xfId="14454"/>
    <cellStyle name="常规 11 8 5 4" xfId="23171"/>
    <cellStyle name="常规 11 8 5 4 2" xfId="1405"/>
    <cellStyle name="常规 11 8 5 4 3" xfId="1451"/>
    <cellStyle name="常规 11 8 5 5" xfId="23172"/>
    <cellStyle name="常规 11 8 5 6" xfId="23173"/>
    <cellStyle name="常规 11 8 5 7" xfId="23174"/>
    <cellStyle name="常规 11 8 6" xfId="22141"/>
    <cellStyle name="常规 11 8 6 2" xfId="23175"/>
    <cellStyle name="常规 11 8 6 2 2" xfId="23176"/>
    <cellStyle name="常规 11 8 6 2 2 2" xfId="10685"/>
    <cellStyle name="常规 11 8 6 2 3" xfId="14491"/>
    <cellStyle name="常规 11 8 6 2 4" xfId="14493"/>
    <cellStyle name="常规 11 8 6 2 5" xfId="14495"/>
    <cellStyle name="常规 11 8 6 3" xfId="23177"/>
    <cellStyle name="常规 11 8 6 3 2" xfId="23179"/>
    <cellStyle name="常规 11 8 6 3 2 2" xfId="10987"/>
    <cellStyle name="常规 11 8 6 3 3" xfId="14501"/>
    <cellStyle name="常规 11 8 6 3 4" xfId="14504"/>
    <cellStyle name="常规 11 8 6 3 5" xfId="23182"/>
    <cellStyle name="常规 11 8 6 4" xfId="23183"/>
    <cellStyle name="常规 11 8 6 4 2" xfId="12126"/>
    <cellStyle name="常规 11 8 6 5" xfId="14739"/>
    <cellStyle name="常规 11 8 6 6" xfId="14744"/>
    <cellStyle name="常规 11 8 6 7" xfId="2476"/>
    <cellStyle name="常规 11 8 7" xfId="22143"/>
    <cellStyle name="常规 11 8 7 2" xfId="23184"/>
    <cellStyle name="常规 11 8 7 2 2" xfId="23185"/>
    <cellStyle name="常规 11 8 7 2 2 2" xfId="11728"/>
    <cellStyle name="常规 11 8 7 2 3" xfId="14529"/>
    <cellStyle name="常规 11 8 7 2 4" xfId="14531"/>
    <cellStyle name="常规 11 8 7 2 5" xfId="14533"/>
    <cellStyle name="常规 11 8 7 3" xfId="23186"/>
    <cellStyle name="常规 11 8 7 3 2" xfId="23188"/>
    <cellStyle name="常规 11 8 7 3 2 2" xfId="23190"/>
    <cellStyle name="常规 11 8 7 3 3" xfId="14539"/>
    <cellStyle name="常规 11 8 7 3 4" xfId="14542"/>
    <cellStyle name="常规 11 8 7 3 5" xfId="23193"/>
    <cellStyle name="常规 11 8 7 4" xfId="23194"/>
    <cellStyle name="常规 11 8 7 4 2" xfId="23197"/>
    <cellStyle name="常规 11 8 7 5" xfId="14749"/>
    <cellStyle name="常规 11 8 7 6" xfId="14754"/>
    <cellStyle name="常规 11 8 7 7" xfId="14757"/>
    <cellStyle name="常规 11 8 8" xfId="23199"/>
    <cellStyle name="常规 11 8 8 2" xfId="23201"/>
    <cellStyle name="常规 11 8 8 2 2" xfId="23202"/>
    <cellStyle name="常规 11 8 8 2 3" xfId="14559"/>
    <cellStyle name="常规 11 8 8 3" xfId="23203"/>
    <cellStyle name="常规 11 8 8 3 2" xfId="23205"/>
    <cellStyle name="常规 11 8 8 4" xfId="23206"/>
    <cellStyle name="常规 11 8 8 5" xfId="14763"/>
    <cellStyle name="常规 11 8 9" xfId="23207"/>
    <cellStyle name="常规 11 8 9 2" xfId="18317"/>
    <cellStyle name="常规 11 8 9 2 2" xfId="23208"/>
    <cellStyle name="常规 11 8 9 2 3" xfId="23209"/>
    <cellStyle name="常规 11 8 9 3" xfId="16969"/>
    <cellStyle name="常规 11 8 9 3 2" xfId="23211"/>
    <cellStyle name="常规 11 8 9 4" xfId="16972"/>
    <cellStyle name="常规 11 8 9 5" xfId="23212"/>
    <cellStyle name="常规 11 9" xfId="21775"/>
    <cellStyle name="常规 11 9 10" xfId="23213"/>
    <cellStyle name="常规 11 9 10 2" xfId="23214"/>
    <cellStyle name="常规 11 9 10 3" xfId="23215"/>
    <cellStyle name="常规 11 9 10 4" xfId="23216"/>
    <cellStyle name="常规 11 9 11" xfId="23217"/>
    <cellStyle name="常规 11 9 11 2" xfId="8799"/>
    <cellStyle name="常规 11 9 11 3" xfId="8801"/>
    <cellStyle name="常规 11 9 11 4" xfId="23218"/>
    <cellStyle name="常规 11 9 12" xfId="23219"/>
    <cellStyle name="常规 11 9 12 2" xfId="23220"/>
    <cellStyle name="常规 11 9 13" xfId="23221"/>
    <cellStyle name="常规 11 9 13 2" xfId="23222"/>
    <cellStyle name="常规 11 9 14" xfId="23224"/>
    <cellStyle name="常规 11 9 14 2" xfId="23226"/>
    <cellStyle name="常规 11 9 15" xfId="23229"/>
    <cellStyle name="常规 11 9 16" xfId="13457"/>
    <cellStyle name="常规 11 9 17" xfId="13465"/>
    <cellStyle name="常规 11 9 18" xfId="13472"/>
    <cellStyle name="常规 11 9 19" xfId="13477"/>
    <cellStyle name="常规 11 9 2" xfId="21777"/>
    <cellStyle name="常规 11 9 2 2" xfId="16192"/>
    <cellStyle name="常规 11 9 2 2 2" xfId="14069"/>
    <cellStyle name="常规 11 9 2 2 2 2" xfId="14071"/>
    <cellStyle name="常规 11 9 2 2 2 2 2" xfId="14074"/>
    <cellStyle name="常规 11 9 2 2 2 3" xfId="14079"/>
    <cellStyle name="常规 11 9 2 2 2 4" xfId="7583"/>
    <cellStyle name="常规 11 9 2 2 2 5" xfId="7590"/>
    <cellStyle name="常规 11 9 2 2 3" xfId="14088"/>
    <cellStyle name="常规 11 9 2 2 3 2" xfId="14091"/>
    <cellStyle name="常规 11 9 2 2 3 2 2" xfId="14095"/>
    <cellStyle name="常规 11 9 2 2 3 3" xfId="14105"/>
    <cellStyle name="常规 11 9 2 2 3 4" xfId="7601"/>
    <cellStyle name="常规 11 9 2 2 3 5" xfId="14120"/>
    <cellStyle name="常规 11 9 2 2 4" xfId="14126"/>
    <cellStyle name="常规 11 9 2 2 4 2" xfId="14129"/>
    <cellStyle name="常规 11 9 2 2 5" xfId="14163"/>
    <cellStyle name="常规 11 9 2 2 6" xfId="14177"/>
    <cellStyle name="常规 11 9 2 2 7" xfId="14995"/>
    <cellStyle name="常规 11 9 2 3" xfId="17880"/>
    <cellStyle name="常规 11 9 2 3 2" xfId="14273"/>
    <cellStyle name="常规 11 9 2 3 2 2" xfId="14275"/>
    <cellStyle name="常规 11 9 2 3 2 2 2" xfId="3651"/>
    <cellStyle name="常规 11 9 2 3 2 3" xfId="14279"/>
    <cellStyle name="常规 11 9 2 3 2 4" xfId="7619"/>
    <cellStyle name="常规 11 9 2 3 3" xfId="14284"/>
    <cellStyle name="常规 11 9 2 3 3 2" xfId="14287"/>
    <cellStyle name="常规 11 9 2 3 4" xfId="14295"/>
    <cellStyle name="常规 11 9 2 3 5" xfId="7654"/>
    <cellStyle name="常规 11 9 2 3 6" xfId="14306"/>
    <cellStyle name="常规 11 9 2 4" xfId="23230"/>
    <cellStyle name="常规 11 9 2 4 2" xfId="14368"/>
    <cellStyle name="常规 11 9 2 4 2 2" xfId="14370"/>
    <cellStyle name="常规 11 9 2 4 3" xfId="14381"/>
    <cellStyle name="常规 11 9 2 4 4" xfId="14387"/>
    <cellStyle name="常规 11 9 2 4 5" xfId="14390"/>
    <cellStyle name="常规 11 9 2 5" xfId="23232"/>
    <cellStyle name="常规 11 9 2 5 2" xfId="14458"/>
    <cellStyle name="常规 11 9 2 5 3" xfId="14461"/>
    <cellStyle name="常规 11 9 2 5 4" xfId="14468"/>
    <cellStyle name="常规 11 9 2 5 5" xfId="14472"/>
    <cellStyle name="常规 11 9 2 6" xfId="23233"/>
    <cellStyle name="常规 11 9 2 7" xfId="23234"/>
    <cellStyle name="常规 11 9 2 8" xfId="23235"/>
    <cellStyle name="常规 11 9 2 9" xfId="23236"/>
    <cellStyle name="常规 11 9 20" xfId="23228"/>
    <cellStyle name="常规 11 9 3" xfId="23237"/>
    <cellStyle name="常规 11 9 3 2" xfId="17886"/>
    <cellStyle name="常规 11 9 3 2 2" xfId="15003"/>
    <cellStyle name="常规 11 9 3 2 2 2" xfId="14380"/>
    <cellStyle name="常规 11 9 3 2 2 3" xfId="14386"/>
    <cellStyle name="常规 11 9 3 2 3" xfId="15009"/>
    <cellStyle name="常规 11 9 3 2 3 2" xfId="14460"/>
    <cellStyle name="常规 11 9 3 2 4" xfId="15012"/>
    <cellStyle name="常规 11 9 3 2 5" xfId="15019"/>
    <cellStyle name="常规 11 9 3 3" xfId="23238"/>
    <cellStyle name="常规 11 9 3 3 2" xfId="15054"/>
    <cellStyle name="常规 11 9 3 3 2 2" xfId="15057"/>
    <cellStyle name="常规 11 9 3 3 3" xfId="15034"/>
    <cellStyle name="常规 11 9 3 3 4" xfId="15043"/>
    <cellStyle name="常规 11 9 3 3 5" xfId="15048"/>
    <cellStyle name="常规 11 9 3 4" xfId="23239"/>
    <cellStyle name="常规 11 9 3 4 2" xfId="15144"/>
    <cellStyle name="常规 11 9 3 4 3" xfId="15056"/>
    <cellStyle name="常规 11 9 3 5" xfId="23240"/>
    <cellStyle name="常规 11 9 3 6" xfId="23241"/>
    <cellStyle name="常规 11 9 3 7" xfId="23242"/>
    <cellStyle name="常规 11 9 4" xfId="22146"/>
    <cellStyle name="常规 11 9 4 2" xfId="23243"/>
    <cellStyle name="常规 11 9 4 2 2" xfId="15396"/>
    <cellStyle name="常规 11 9 4 2 2 2" xfId="16427"/>
    <cellStyle name="常规 11 9 4 2 3" xfId="15100"/>
    <cellStyle name="常规 11 9 4 2 4" xfId="15110"/>
    <cellStyle name="常规 11 9 4 2 5" xfId="15124"/>
    <cellStyle name="常规 11 9 4 3" xfId="23244"/>
    <cellStyle name="常规 11 9 4 3 2" xfId="15427"/>
    <cellStyle name="常规 11 9 4 3 2 2" xfId="16623"/>
    <cellStyle name="常规 11 9 4 3 3" xfId="15132"/>
    <cellStyle name="常规 11 9 4 3 4" xfId="15137"/>
    <cellStyle name="常规 11 9 4 3 5" xfId="15140"/>
    <cellStyle name="常规 11 9 4 4" xfId="23245"/>
    <cellStyle name="常规 11 9 4 4 2" xfId="15455"/>
    <cellStyle name="常规 11 9 4 5" xfId="23246"/>
    <cellStyle name="常规 11 9 4 6" xfId="23247"/>
    <cellStyle name="常规 11 9 4 7" xfId="23248"/>
    <cellStyle name="常规 11 9 5" xfId="23249"/>
    <cellStyle name="常规 11 9 5 2" xfId="23250"/>
    <cellStyle name="常规 11 9 5 2 2" xfId="15608"/>
    <cellStyle name="常规 11 9 5 2 2 2" xfId="17504"/>
    <cellStyle name="常规 11 9 5 2 3" xfId="15170"/>
    <cellStyle name="常规 11 9 5 2 4" xfId="15175"/>
    <cellStyle name="常规 11 9 5 2 5" xfId="15178"/>
    <cellStyle name="常规 11 9 5 3" xfId="23251"/>
    <cellStyle name="常规 11 9 5 3 2" xfId="15636"/>
    <cellStyle name="常规 11 9 5 3 3" xfId="15182"/>
    <cellStyle name="常规 11 9 5 4" xfId="23252"/>
    <cellStyle name="常规 11 9 5 5" xfId="23253"/>
    <cellStyle name="常规 11 9 5 6" xfId="23254"/>
    <cellStyle name="常规 11 9 6" xfId="23255"/>
    <cellStyle name="常规 11 9 6 2" xfId="23256"/>
    <cellStyle name="常规 11 9 6 2 2" xfId="1609"/>
    <cellStyle name="常规 11 9 6 2 3" xfId="1625"/>
    <cellStyle name="常规 11 9 6 3" xfId="23257"/>
    <cellStyle name="常规 11 9 6 3 2" xfId="1654"/>
    <cellStyle name="常规 11 9 6 4" xfId="23258"/>
    <cellStyle name="常规 11 9 6 5" xfId="14773"/>
    <cellStyle name="常规 11 9 7" xfId="23259"/>
    <cellStyle name="常规 11 9 7 2" xfId="23260"/>
    <cellStyle name="常规 11 9 7 2 2" xfId="15823"/>
    <cellStyle name="常规 11 9 7 2 3" xfId="15222"/>
    <cellStyle name="常规 11 9 7 3" xfId="23261"/>
    <cellStyle name="常规 11 9 7 3 2" xfId="15834"/>
    <cellStyle name="常规 11 9 7 4" xfId="23262"/>
    <cellStyle name="常规 11 9 7 5" xfId="14782"/>
    <cellStyle name="常规 11 9 8" xfId="23263"/>
    <cellStyle name="常规 11 9 8 2" xfId="23265"/>
    <cellStyle name="常规 11 9 8 2 2" xfId="15884"/>
    <cellStyle name="常规 11 9 8 3" xfId="23266"/>
    <cellStyle name="常规 11 9 8 3 2" xfId="23268"/>
    <cellStyle name="常规 11 9 8 4" xfId="23269"/>
    <cellStyle name="常规 11 9 8 5" xfId="23270"/>
    <cellStyle name="常规 11 9 9" xfId="23271"/>
    <cellStyle name="常规 11 9 9 2" xfId="18333"/>
    <cellStyle name="常规 11 9 9 2 2" xfId="15924"/>
    <cellStyle name="常规 11 9 9 3" xfId="16983"/>
    <cellStyle name="常规 11 9 9 3 2" xfId="16076"/>
    <cellStyle name="常规 11 9 9 4" xfId="23272"/>
    <cellStyle name="常规 2" xfId="23273"/>
    <cellStyle name="常规 2 10" xfId="23274"/>
    <cellStyle name="常规 2 10 10" xfId="23275"/>
    <cellStyle name="常规 2 10 11" xfId="23276"/>
    <cellStyle name="常规 2 10 2" xfId="23277"/>
    <cellStyle name="常规 2 10 2 2" xfId="23278"/>
    <cellStyle name="常规 2 10 2 2 2" xfId="18972"/>
    <cellStyle name="常规 2 10 2 2 2 2" xfId="18974"/>
    <cellStyle name="常规 2 10 2 2 2 3" xfId="18977"/>
    <cellStyle name="常规 2 10 2 2 3" xfId="18983"/>
    <cellStyle name="常规 2 10 2 2 3 2" xfId="18985"/>
    <cellStyle name="常规 2 10 2 2 4" xfId="18990"/>
    <cellStyle name="常规 2 10 2 2 5" xfId="18996"/>
    <cellStyle name="常规 2 10 2 3" xfId="23280"/>
    <cellStyle name="常规 2 10 2 3 2" xfId="19051"/>
    <cellStyle name="常规 2 10 2 3 2 2" xfId="19054"/>
    <cellStyle name="常规 2 10 2 3 3" xfId="19065"/>
    <cellStyle name="常规 2 10 2 3 4" xfId="19071"/>
    <cellStyle name="常规 2 10 2 3 5" xfId="19074"/>
    <cellStyle name="常规 2 10 2 4" xfId="23282"/>
    <cellStyle name="常规 2 10 2 4 2" xfId="19128"/>
    <cellStyle name="常规 2 10 2 4 3" xfId="19138"/>
    <cellStyle name="常规 2 10 2 5" xfId="21316"/>
    <cellStyle name="常规 2 10 2 6" xfId="21326"/>
    <cellStyle name="常规 2 10 2 7" xfId="21329"/>
    <cellStyle name="常规 2 10 3" xfId="19007"/>
    <cellStyle name="常规 2 10 3 2" xfId="23283"/>
    <cellStyle name="常规 2 10 3 2 2" xfId="20942"/>
    <cellStyle name="常规 2 10 3 2 2 2" xfId="20946"/>
    <cellStyle name="常规 2 10 3 2 3" xfId="20956"/>
    <cellStyle name="常规 2 10 3 2 4" xfId="20959"/>
    <cellStyle name="常规 2 10 3 2 5" xfId="20961"/>
    <cellStyle name="常规 2 10 3 3" xfId="23285"/>
    <cellStyle name="常规 2 10 3 3 2" xfId="20985"/>
    <cellStyle name="常规 2 10 3 3 2 2" xfId="23286"/>
    <cellStyle name="常规 2 10 3 3 3" xfId="20987"/>
    <cellStyle name="常规 2 10 3 3 4" xfId="20180"/>
    <cellStyle name="常规 2 10 3 3 5" xfId="23287"/>
    <cellStyle name="常规 2 10 3 4" xfId="23288"/>
    <cellStyle name="常规 2 10 3 4 2" xfId="20999"/>
    <cellStyle name="常规 2 10 3 5" xfId="21333"/>
    <cellStyle name="常规 2 10 3 6" xfId="21336"/>
    <cellStyle name="常规 2 10 3 7" xfId="21338"/>
    <cellStyle name="常规 2 10 4" xfId="2968"/>
    <cellStyle name="常规 2 10 4 2" xfId="23289"/>
    <cellStyle name="常规 2 10 4 2 2" xfId="21890"/>
    <cellStyle name="常规 2 10 4 2 2 2" xfId="23290"/>
    <cellStyle name="常规 2 10 4 2 3" xfId="21892"/>
    <cellStyle name="常规 2 10 4 2 4" xfId="1281"/>
    <cellStyle name="常规 2 10 4 3" xfId="7385"/>
    <cellStyle name="常规 2 10 4 3 2" xfId="7387"/>
    <cellStyle name="常规 2 10 4 4" xfId="7393"/>
    <cellStyle name="常规 2 10 4 5" xfId="7400"/>
    <cellStyle name="常规 2 10 4 6" xfId="7404"/>
    <cellStyle name="常规 2 10 5" xfId="23291"/>
    <cellStyle name="常规 2 10 5 2" xfId="23292"/>
    <cellStyle name="常规 2 10 5 2 2" xfId="22777"/>
    <cellStyle name="常规 2 10 5 3" xfId="7411"/>
    <cellStyle name="常规 2 10 5 4" xfId="7415"/>
    <cellStyle name="常规 2 10 5 5" xfId="7418"/>
    <cellStyle name="常规 2 10 6" xfId="23293"/>
    <cellStyle name="常规 2 10 6 2" xfId="14724"/>
    <cellStyle name="常规 2 10 6 3" xfId="7426"/>
    <cellStyle name="常规 2 10 7" xfId="23294"/>
    <cellStyle name="常规 2 10 7 2" xfId="14747"/>
    <cellStyle name="常规 2 10 7 3" xfId="14761"/>
    <cellStyle name="常规 2 10 8" xfId="23295"/>
    <cellStyle name="常规 2 10 9" xfId="8803"/>
    <cellStyle name="常规 2 11" xfId="23296"/>
    <cellStyle name="常规 2 11 10" xfId="425"/>
    <cellStyle name="常规 2 11 2" xfId="23297"/>
    <cellStyle name="常规 2 11 2 2" xfId="23298"/>
    <cellStyle name="常规 2 11 2 2 2" xfId="6867"/>
    <cellStyle name="常规 2 11 2 2 2 2" xfId="6869"/>
    <cellStyle name="常规 2 11 2 2 2 3" xfId="6873"/>
    <cellStyle name="常规 2 11 2 2 3" xfId="6876"/>
    <cellStyle name="常规 2 11 2 2 3 2" xfId="5954"/>
    <cellStyle name="常规 2 11 2 2 4" xfId="6878"/>
    <cellStyle name="常规 2 11 2 2 5" xfId="4075"/>
    <cellStyle name="常规 2 11 2 3" xfId="23300"/>
    <cellStyle name="常规 2 11 2 3 2" xfId="6927"/>
    <cellStyle name="常规 2 11 2 3 2 2" xfId="5399"/>
    <cellStyle name="常规 2 11 2 3 3" xfId="6930"/>
    <cellStyle name="常规 2 11 2 3 4" xfId="6932"/>
    <cellStyle name="常规 2 11 2 3 5" xfId="6935"/>
    <cellStyle name="常规 2 11 2 4" xfId="23301"/>
    <cellStyle name="常规 2 11 2 4 2" xfId="6995"/>
    <cellStyle name="常规 2 11 2 4 3" xfId="6997"/>
    <cellStyle name="常规 2 11 2 5" xfId="21343"/>
    <cellStyle name="常规 2 11 2 6" xfId="21345"/>
    <cellStyle name="常规 2 11 2 7" xfId="21348"/>
    <cellStyle name="常规 2 11 3" xfId="23302"/>
    <cellStyle name="常规 2 11 3 2" xfId="22904"/>
    <cellStyle name="常规 2 11 3 2 2" xfId="8396"/>
    <cellStyle name="常规 2 11 3 2 2 2" xfId="8399"/>
    <cellStyle name="常规 2 11 3 2 3" xfId="8403"/>
    <cellStyle name="常规 2 11 3 2 4" xfId="8406"/>
    <cellStyle name="常规 2 11 3 2 5" xfId="8409"/>
    <cellStyle name="常规 2 11 3 3" xfId="22911"/>
    <cellStyle name="常规 2 11 3 3 2" xfId="8454"/>
    <cellStyle name="常规 2 11 3 3 2 2" xfId="22913"/>
    <cellStyle name="常规 2 11 3 3 3" xfId="8458"/>
    <cellStyle name="常规 2 11 3 3 4" xfId="20196"/>
    <cellStyle name="常规 2 11 3 3 5" xfId="22915"/>
    <cellStyle name="常规 2 11 3 4" xfId="22917"/>
    <cellStyle name="常规 2 11 3 4 2" xfId="8489"/>
    <cellStyle name="常规 2 11 3 5" xfId="21353"/>
    <cellStyle name="常规 2 11 3 6" xfId="21356"/>
    <cellStyle name="常规 2 11 3 7" xfId="21359"/>
    <cellStyle name="常规 2 11 4" xfId="23303"/>
    <cellStyle name="常规 2 11 4 2" xfId="22923"/>
    <cellStyle name="常规 2 11 4 2 2" xfId="9858"/>
    <cellStyle name="常规 2 11 4 3" xfId="7440"/>
    <cellStyle name="常规 2 11 4 4" xfId="7445"/>
    <cellStyle name="常规 2 11 4 5" xfId="7449"/>
    <cellStyle name="常规 2 11 5" xfId="23304"/>
    <cellStyle name="常规 2 11 5 2" xfId="22928"/>
    <cellStyle name="常规 2 11 5 2 2" xfId="11364"/>
    <cellStyle name="常规 2 11 5 3" xfId="7457"/>
    <cellStyle name="常规 2 11 5 4" xfId="7462"/>
    <cellStyle name="常规 2 11 5 5" xfId="7466"/>
    <cellStyle name="常规 2 11 6" xfId="23306"/>
    <cellStyle name="常规 2 11 6 2" xfId="14808"/>
    <cellStyle name="常规 2 11 6 3" xfId="7472"/>
    <cellStyle name="常规 2 11 6 4" xfId="14811"/>
    <cellStyle name="常规 2 11 6 5" xfId="14815"/>
    <cellStyle name="常规 2 11 7" xfId="23308"/>
    <cellStyle name="常规 2 11 8" xfId="23310"/>
    <cellStyle name="常规 2 11 9" xfId="7049"/>
    <cellStyle name="常规 2 12" xfId="18918"/>
    <cellStyle name="常规 2 12 2" xfId="18920"/>
    <cellStyle name="常规 2 12 2 2" xfId="23311"/>
    <cellStyle name="常规 2 12 2 2 2" xfId="15759"/>
    <cellStyle name="常规 2 12 2 2 3" xfId="15772"/>
    <cellStyle name="常规 2 12 2 3" xfId="23312"/>
    <cellStyle name="常规 2 12 2 3 2" xfId="15850"/>
    <cellStyle name="常规 2 12 2 4" xfId="23313"/>
    <cellStyle name="常规 2 12 2 5" xfId="21366"/>
    <cellStyle name="常规 2 12 3" xfId="23314"/>
    <cellStyle name="常规 2 12 3 2" xfId="22971"/>
    <cellStyle name="常规 2 12 3 2 2" xfId="16926"/>
    <cellStyle name="常规 2 12 3 3" xfId="22973"/>
    <cellStyle name="常规 2 12 3 4" xfId="22975"/>
    <cellStyle name="常规 2 12 3 5" xfId="21371"/>
    <cellStyle name="常规 2 12 4" xfId="23315"/>
    <cellStyle name="常规 2 12 4 2" xfId="8540"/>
    <cellStyle name="常规 2 12 4 3" xfId="7486"/>
    <cellStyle name="常规 2 12 5" xfId="23316"/>
    <cellStyle name="常规 2 12 6" xfId="23318"/>
    <cellStyle name="常规 2 12 7" xfId="23319"/>
    <cellStyle name="常规 2 13" xfId="18922"/>
    <cellStyle name="常规 2 13 2" xfId="23320"/>
    <cellStyle name="常规 2 13 2 2" xfId="23321"/>
    <cellStyle name="常规 2 13 2 2 2" xfId="20009"/>
    <cellStyle name="常规 2 13 2 2 3" xfId="20011"/>
    <cellStyle name="常规 2 13 2 3" xfId="23322"/>
    <cellStyle name="常规 2 13 2 3 2" xfId="17608"/>
    <cellStyle name="常规 2 13 2 4" xfId="23323"/>
    <cellStyle name="常规 2 13 2 5" xfId="21377"/>
    <cellStyle name="常规 2 13 3" xfId="23324"/>
    <cellStyle name="常规 2 13 3 2" xfId="22984"/>
    <cellStyle name="常规 2 13 3 2 2" xfId="20443"/>
    <cellStyle name="常规 2 13 3 3" xfId="22986"/>
    <cellStyle name="常规 2 13 3 4" xfId="22989"/>
    <cellStyle name="常规 2 13 3 5" xfId="22992"/>
    <cellStyle name="常规 2 13 4" xfId="23325"/>
    <cellStyle name="常规 2 13 4 2" xfId="8578"/>
    <cellStyle name="常规 2 13 4 3" xfId="7505"/>
    <cellStyle name="常规 2 13 5" xfId="23326"/>
    <cellStyle name="常规 2 13 6" xfId="23327"/>
    <cellStyle name="常规 2 13 7" xfId="23328"/>
    <cellStyle name="常规 2 14" xfId="18924"/>
    <cellStyle name="常规 2 14 2" xfId="22460"/>
    <cellStyle name="常规 2 14 2 2" xfId="23329"/>
    <cellStyle name="常规 2 14 2 2 2" xfId="21449"/>
    <cellStyle name="常规 2 14 2 3" xfId="23330"/>
    <cellStyle name="常规 2 14 2 4" xfId="23331"/>
    <cellStyle name="常规 2 14 2 5" xfId="23332"/>
    <cellStyle name="常规 2 14 3" xfId="23333"/>
    <cellStyle name="常规 2 14 3 2" xfId="23009"/>
    <cellStyle name="常规 2 14 3 2 2" xfId="21667"/>
    <cellStyle name="常规 2 14 3 3" xfId="23011"/>
    <cellStyle name="常规 2 14 3 4" xfId="23334"/>
    <cellStyle name="常规 2 14 3 5" xfId="23335"/>
    <cellStyle name="常规 2 14 4" xfId="23336"/>
    <cellStyle name="常规 2 14 4 2" xfId="23013"/>
    <cellStyle name="常规 2 14 5" xfId="23337"/>
    <cellStyle name="常规 2 14 6" xfId="23338"/>
    <cellStyle name="常规 2 14 7" xfId="23339"/>
    <cellStyle name="常规 2 15" xfId="18607"/>
    <cellStyle name="常规 2 15 2" xfId="23342"/>
    <cellStyle name="常规 2 15 2 2" xfId="23345"/>
    <cellStyle name="常规 2 15 2 2 2" xfId="22383"/>
    <cellStyle name="常规 2 15 2 3" xfId="23347"/>
    <cellStyle name="常规 2 15 2 4" xfId="23348"/>
    <cellStyle name="常规 2 15 2 5" xfId="23349"/>
    <cellStyle name="常规 2 15 3" xfId="19081"/>
    <cellStyle name="常规 2 15 3 2" xfId="23026"/>
    <cellStyle name="常规 2 15 3 2 2" xfId="5725"/>
    <cellStyle name="常规 2 15 3 3" xfId="23028"/>
    <cellStyle name="常规 2 15 3 4" xfId="23350"/>
    <cellStyle name="常规 2 15 3 5" xfId="23351"/>
    <cellStyle name="常规 2 15 4" xfId="23354"/>
    <cellStyle name="常规 2 15 4 2" xfId="23031"/>
    <cellStyle name="常规 2 15 5" xfId="23356"/>
    <cellStyle name="常规 2 15 6" xfId="3523"/>
    <cellStyle name="常规 2 15 7" xfId="23357"/>
    <cellStyle name="常规 2 16" xfId="23360"/>
    <cellStyle name="常规 2 16 2" xfId="23363"/>
    <cellStyle name="常规 2 16 2 2" xfId="16020"/>
    <cellStyle name="常规 2 16 2 3" xfId="23364"/>
    <cellStyle name="常规 2 16 3" xfId="23367"/>
    <cellStyle name="常规 2 16 3 2" xfId="16031"/>
    <cellStyle name="常规 2 16 4" xfId="23370"/>
    <cellStyle name="常规 2 16 5" xfId="23372"/>
    <cellStyle name="常规 2 17" xfId="23375"/>
    <cellStyle name="常规 2 17 2" xfId="23378"/>
    <cellStyle name="常规 2 17 2 2" xfId="23379"/>
    <cellStyle name="常规 2 17 2 3" xfId="23380"/>
    <cellStyle name="常规 2 17 3" xfId="23383"/>
    <cellStyle name="常规 2 17 3 2" xfId="23058"/>
    <cellStyle name="常规 2 17 4" xfId="23385"/>
    <cellStyle name="常规 2 17 5" xfId="15306"/>
    <cellStyle name="常规 2 18" xfId="9870"/>
    <cellStyle name="常规 2 18 2" xfId="9873"/>
    <cellStyle name="常规 2 18 2 2" xfId="18275"/>
    <cellStyle name="常规 2 18 2 3" xfId="18277"/>
    <cellStyle name="常规 2 18 3" xfId="9875"/>
    <cellStyle name="常规 2 18 3 2" xfId="23071"/>
    <cellStyle name="常规 2 18 4" xfId="23386"/>
    <cellStyle name="常规 2 18 5" xfId="23387"/>
    <cellStyle name="常规 2 19" xfId="9880"/>
    <cellStyle name="常规 2 19 2" xfId="9883"/>
    <cellStyle name="常规 2 19 2 2" xfId="11099"/>
    <cellStyle name="常规 2 19 3" xfId="23388"/>
    <cellStyle name="常规 2 19 3 2" xfId="23389"/>
    <cellStyle name="常规 2 19 4" xfId="23390"/>
    <cellStyle name="常规 2 19 5" xfId="23391"/>
    <cellStyle name="常规 2 2" xfId="23392"/>
    <cellStyle name="常规 2 20" xfId="18606"/>
    <cellStyle name="常规 2 20 2" xfId="23341"/>
    <cellStyle name="常规 2 20 2 2" xfId="23344"/>
    <cellStyle name="常规 2 20 3" xfId="19080"/>
    <cellStyle name="常规 2 20 3 2" xfId="23025"/>
    <cellStyle name="常规 2 20 4" xfId="23353"/>
    <cellStyle name="常规 2 21" xfId="23359"/>
    <cellStyle name="常规 2 21 2" xfId="23362"/>
    <cellStyle name="常规 2 21 3" xfId="23366"/>
    <cellStyle name="常规 2 21 4" xfId="23369"/>
    <cellStyle name="常规 2 22" xfId="23374"/>
    <cellStyle name="常规 2 22 2" xfId="23377"/>
    <cellStyle name="常规 2 22 3" xfId="23382"/>
    <cellStyle name="常规 2 22 4" xfId="23384"/>
    <cellStyle name="常规 2 23" xfId="9869"/>
    <cellStyle name="常规 2 23 2" xfId="9872"/>
    <cellStyle name="常规 2 24" xfId="9879"/>
    <cellStyle name="常规 2 24 2" xfId="9882"/>
    <cellStyle name="常规 2 25" xfId="9887"/>
    <cellStyle name="常规 2 25 2" xfId="23393"/>
    <cellStyle name="常规 2 26" xfId="9890"/>
    <cellStyle name="常规 2 27" xfId="23395"/>
    <cellStyle name="常规 2 28" xfId="23398"/>
    <cellStyle name="常规 2 29" xfId="23400"/>
    <cellStyle name="常规 2 3" xfId="20774"/>
    <cellStyle name="常规 2 3 10" xfId="23403"/>
    <cellStyle name="常规 2 3 10 2" xfId="23405"/>
    <cellStyle name="常规 2 3 10 2 2" xfId="23406"/>
    <cellStyle name="常规 2 3 10 2 2 2" xfId="23407"/>
    <cellStyle name="常规 2 3 10 2 2 3" xfId="23408"/>
    <cellStyle name="常规 2 3 10 2 3" xfId="23409"/>
    <cellStyle name="常规 2 3 10 2 3 2" xfId="23410"/>
    <cellStyle name="常规 2 3 10 2 4" xfId="23411"/>
    <cellStyle name="常规 2 3 10 2 5" xfId="6019"/>
    <cellStyle name="常规 2 3 10 3" xfId="23412"/>
    <cellStyle name="常规 2 3 10 3 2" xfId="23413"/>
    <cellStyle name="常规 2 3 10 3 2 2" xfId="23415"/>
    <cellStyle name="常规 2 3 10 3 3" xfId="23416"/>
    <cellStyle name="常规 2 3 10 3 4" xfId="23417"/>
    <cellStyle name="常规 2 3 10 3 5" xfId="6664"/>
    <cellStyle name="常规 2 3 10 4" xfId="23418"/>
    <cellStyle name="常规 2 3 10 4 2" xfId="23419"/>
    <cellStyle name="常规 2 3 10 4 3" xfId="23420"/>
    <cellStyle name="常规 2 3 10 5" xfId="23421"/>
    <cellStyle name="常规 2 3 10 6" xfId="23422"/>
    <cellStyle name="常规 2 3 10 7" xfId="10217"/>
    <cellStyle name="常规 2 3 11" xfId="23425"/>
    <cellStyle name="常规 2 3 11 2" xfId="5474"/>
    <cellStyle name="常规 2 3 11 2 2" xfId="23426"/>
    <cellStyle name="常规 2 3 11 2 2 2" xfId="23427"/>
    <cellStyle name="常规 2 3 11 2 2 3" xfId="23428"/>
    <cellStyle name="常规 2 3 11 2 3" xfId="23430"/>
    <cellStyle name="常规 2 3 11 2 3 2" xfId="23432"/>
    <cellStyle name="常规 2 3 11 2 4" xfId="23434"/>
    <cellStyle name="常规 2 3 11 2 5" xfId="6683"/>
    <cellStyle name="常规 2 3 11 3" xfId="3639"/>
    <cellStyle name="常规 2 3 11 3 2" xfId="23435"/>
    <cellStyle name="常规 2 3 11 3 2 2" xfId="23437"/>
    <cellStyle name="常规 2 3 11 3 3" xfId="23439"/>
    <cellStyle name="常规 2 3 11 3 4" xfId="23441"/>
    <cellStyle name="常规 2 3 11 3 5" xfId="6694"/>
    <cellStyle name="常规 2 3 11 4" xfId="5481"/>
    <cellStyle name="常规 2 3 11 4 2" xfId="23442"/>
    <cellStyle name="常规 2 3 11 4 3" xfId="23443"/>
    <cellStyle name="常规 2 3 11 5" xfId="22401"/>
    <cellStyle name="常规 2 3 11 6" xfId="23444"/>
    <cellStyle name="常规 2 3 11 7" xfId="10224"/>
    <cellStyle name="常规 2 3 12" xfId="23447"/>
    <cellStyle name="常规 2 3 12 2" xfId="5539"/>
    <cellStyle name="常规 2 3 12 2 2" xfId="23448"/>
    <cellStyle name="常规 2 3 12 2 2 2" xfId="13866"/>
    <cellStyle name="常规 2 3 12 2 3" xfId="23450"/>
    <cellStyle name="常规 2 3 12 2 4" xfId="23452"/>
    <cellStyle name="常规 2 3 12 2 5" xfId="6709"/>
    <cellStyle name="常规 2 3 12 3" xfId="19952"/>
    <cellStyle name="常规 2 3 12 3 2" xfId="23453"/>
    <cellStyle name="常规 2 3 12 3 2 2" xfId="23455"/>
    <cellStyle name="常规 2 3 12 3 3" xfId="23456"/>
    <cellStyle name="常规 2 3 12 3 4" xfId="23457"/>
    <cellStyle name="常规 2 3 12 3 5" xfId="6715"/>
    <cellStyle name="常规 2 3 12 4" xfId="19954"/>
    <cellStyle name="常规 2 3 12 4 2" xfId="23458"/>
    <cellStyle name="常规 2 3 12 5" xfId="23459"/>
    <cellStyle name="常规 2 3 12 6" xfId="23461"/>
    <cellStyle name="常规 2 3 12 7" xfId="10231"/>
    <cellStyle name="常规 2 3 13" xfId="23463"/>
    <cellStyle name="常规 2 3 13 2" xfId="4008"/>
    <cellStyle name="常规 2 3 13 2 2" xfId="23464"/>
    <cellStyle name="常规 2 3 13 2 2 2" xfId="23465"/>
    <cellStyle name="常规 2 3 13 2 3" xfId="23467"/>
    <cellStyle name="常规 2 3 13 2 4" xfId="23468"/>
    <cellStyle name="常规 2 3 13 2 5" xfId="6095"/>
    <cellStyle name="常规 2 3 13 3" xfId="9299"/>
    <cellStyle name="常规 2 3 13 3 2" xfId="23469"/>
    <cellStyle name="常规 2 3 13 3 2 2" xfId="23470"/>
    <cellStyle name="常规 2 3 13 3 3" xfId="23471"/>
    <cellStyle name="常规 2 3 13 3 4" xfId="23472"/>
    <cellStyle name="常规 2 3 13 3 5" xfId="6111"/>
    <cellStyle name="常规 2 3 13 4" xfId="23473"/>
    <cellStyle name="常规 2 3 13 4 2" xfId="21938"/>
    <cellStyle name="常规 2 3 13 5" xfId="23474"/>
    <cellStyle name="常规 2 3 13 6" xfId="23476"/>
    <cellStyle name="常规 2 3 13 7" xfId="23477"/>
    <cellStyle name="常规 2 3 14" xfId="23478"/>
    <cellStyle name="常规 2 3 14 2" xfId="4019"/>
    <cellStyle name="常规 2 3 14 2 2" xfId="23479"/>
    <cellStyle name="常规 2 3 14 2 3" xfId="23480"/>
    <cellStyle name="常规 2 3 14 3" xfId="23481"/>
    <cellStyle name="常规 2 3 14 3 2" xfId="23482"/>
    <cellStyle name="常规 2 3 14 4" xfId="23483"/>
    <cellStyle name="常规 2 3 14 5" xfId="23484"/>
    <cellStyle name="常规 2 3 15" xfId="23486"/>
    <cellStyle name="常规 2 3 15 2" xfId="5621"/>
    <cellStyle name="常规 2 3 15 2 2" xfId="4717"/>
    <cellStyle name="常规 2 3 15 2 3" xfId="23487"/>
    <cellStyle name="常规 2 3 15 3" xfId="23489"/>
    <cellStyle name="常规 2 3 15 3 2" xfId="4723"/>
    <cellStyle name="常规 2 3 15 4" xfId="23491"/>
    <cellStyle name="常规 2 3 15 5" xfId="23492"/>
    <cellStyle name="常规 2 3 16" xfId="23494"/>
    <cellStyle name="常规 2 3 16 2" xfId="1459"/>
    <cellStyle name="常规 2 3 16 2 2" xfId="23495"/>
    <cellStyle name="常规 2 3 16 2 3" xfId="23496"/>
    <cellStyle name="常规 2 3 16 3" xfId="23497"/>
    <cellStyle name="常规 2 3 16 3 2" xfId="23498"/>
    <cellStyle name="常规 2 3 16 4" xfId="23499"/>
    <cellStyle name="常规 2 3 16 5" xfId="23500"/>
    <cellStyle name="常规 2 3 17" xfId="23502"/>
    <cellStyle name="常规 2 3 17 2" xfId="23505"/>
    <cellStyle name="常规 2 3 17 2 2" xfId="23506"/>
    <cellStyle name="常规 2 3 17 3" xfId="23507"/>
    <cellStyle name="常规 2 3 17 3 2" xfId="23508"/>
    <cellStyle name="常规 2 3 17 4" xfId="23509"/>
    <cellStyle name="常规 2 3 17 5" xfId="23510"/>
    <cellStyle name="常规 2 3 18" xfId="23512"/>
    <cellStyle name="常规 2 3 18 2" xfId="121"/>
    <cellStyle name="常规 2 3 18 2 2" xfId="14214"/>
    <cellStyle name="常规 2 3 18 3" xfId="20330"/>
    <cellStyle name="常规 2 3 18 3 2" xfId="14227"/>
    <cellStyle name="常规 2 3 18 4" xfId="20332"/>
    <cellStyle name="常规 2 3 19" xfId="23514"/>
    <cellStyle name="常规 2 3 19 2" xfId="23515"/>
    <cellStyle name="常规 2 3 19 3" xfId="20337"/>
    <cellStyle name="常规 2 3 19 4" xfId="23516"/>
    <cellStyle name="常规 2 3 2" xfId="20776"/>
    <cellStyle name="常规 2 3 2 10" xfId="15332"/>
    <cellStyle name="常规 2 3 2 10 2" xfId="971"/>
    <cellStyle name="常规 2 3 2 10 2 2" xfId="23517"/>
    <cellStyle name="常规 2 3 2 10 2 2 2" xfId="23519"/>
    <cellStyle name="常规 2 3 2 10 2 3" xfId="23521"/>
    <cellStyle name="常规 2 3 2 10 2 4" xfId="23523"/>
    <cellStyle name="常规 2 3 2 10 2 5" xfId="23525"/>
    <cellStyle name="常规 2 3 2 10 3" xfId="2406"/>
    <cellStyle name="常规 2 3 2 10 3 2" xfId="23526"/>
    <cellStyle name="常规 2 3 2 10 3 2 2" xfId="23528"/>
    <cellStyle name="常规 2 3 2 10 3 3" xfId="23529"/>
    <cellStyle name="常规 2 3 2 10 3 4" xfId="23530"/>
    <cellStyle name="常规 2 3 2 10 3 5" xfId="23531"/>
    <cellStyle name="常规 2 3 2 10 4" xfId="23532"/>
    <cellStyle name="常规 2 3 2 10 4 2" xfId="23533"/>
    <cellStyle name="常规 2 3 2 10 5" xfId="23534"/>
    <cellStyle name="常规 2 3 2 10 6" xfId="23535"/>
    <cellStyle name="常规 2 3 2 10 7" xfId="22208"/>
    <cellStyle name="常规 2 3 2 11" xfId="15335"/>
    <cellStyle name="常规 2 3 2 11 2" xfId="1033"/>
    <cellStyle name="常规 2 3 2 11 2 2" xfId="23536"/>
    <cellStyle name="常规 2 3 2 11 2 2 2" xfId="1959"/>
    <cellStyle name="常规 2 3 2 11 2 3" xfId="23537"/>
    <cellStyle name="常规 2 3 2 11 2 4" xfId="23538"/>
    <cellStyle name="常规 2 3 2 11 2 5" xfId="23539"/>
    <cellStyle name="常规 2 3 2 11 3" xfId="2421"/>
    <cellStyle name="常规 2 3 2 11 3 2" xfId="23540"/>
    <cellStyle name="常规 2 3 2 11 3 2 2" xfId="23542"/>
    <cellStyle name="常规 2 3 2 11 3 3" xfId="23543"/>
    <cellStyle name="常规 2 3 2 11 3 4" xfId="23544"/>
    <cellStyle name="常规 2 3 2 11 3 5" xfId="23545"/>
    <cellStyle name="常规 2 3 2 11 4" xfId="23546"/>
    <cellStyle name="常规 2 3 2 11 4 2" xfId="23547"/>
    <cellStyle name="常规 2 3 2 11 5" xfId="23548"/>
    <cellStyle name="常规 2 3 2 11 6" xfId="23549"/>
    <cellStyle name="常规 2 3 2 11 7" xfId="22228"/>
    <cellStyle name="常规 2 3 2 12" xfId="15337"/>
    <cellStyle name="常规 2 3 2 12 2" xfId="7148"/>
    <cellStyle name="常规 2 3 2 12 2 2" xfId="6762"/>
    <cellStyle name="常规 2 3 2 12 2 3" xfId="6776"/>
    <cellStyle name="常规 2 3 2 12 3" xfId="19503"/>
    <cellStyle name="常规 2 3 2 12 3 2" xfId="6875"/>
    <cellStyle name="常规 2 3 2 12 4" xfId="23550"/>
    <cellStyle name="常规 2 3 2 12 5" xfId="23551"/>
    <cellStyle name="常规 2 3 2 13" xfId="14516"/>
    <cellStyle name="常规 2 3 2 13 2" xfId="241"/>
    <cellStyle name="常规 2 3 2 13 2 2" xfId="8330"/>
    <cellStyle name="常规 2 3 2 13 2 3" xfId="8333"/>
    <cellStyle name="常规 2 3 2 13 3" xfId="19505"/>
    <cellStyle name="常规 2 3 2 13 3 2" xfId="8402"/>
    <cellStyle name="常规 2 3 2 13 4" xfId="23552"/>
    <cellStyle name="常规 2 3 2 13 5" xfId="23553"/>
    <cellStyle name="常规 2 3 2 14" xfId="14519"/>
    <cellStyle name="常规 2 3 2 14 2" xfId="982"/>
    <cellStyle name="常规 2 3 2 14 2 2" xfId="9804"/>
    <cellStyle name="常规 2 3 2 14 2 3" xfId="2680"/>
    <cellStyle name="常规 2 3 2 14 3" xfId="23555"/>
    <cellStyle name="常规 2 3 2 14 3 2" xfId="9862"/>
    <cellStyle name="常规 2 3 2 14 4" xfId="23556"/>
    <cellStyle name="常规 2 3 2 14 5" xfId="23557"/>
    <cellStyle name="常规 2 3 2 15" xfId="23559"/>
    <cellStyle name="常规 2 3 2 15 2" xfId="4515"/>
    <cellStyle name="常规 2 3 2 15 2 2" xfId="11313"/>
    <cellStyle name="常规 2 3 2 15 3" xfId="23561"/>
    <cellStyle name="常规 2 3 2 15 3 2" xfId="11368"/>
    <cellStyle name="常规 2 3 2 15 4" xfId="23562"/>
    <cellStyle name="常规 2 3 2 15 5" xfId="23563"/>
    <cellStyle name="常规 2 3 2 16" xfId="23565"/>
    <cellStyle name="常规 2 3 2 16 2" xfId="23567"/>
    <cellStyle name="常规 2 3 2 16 2 2" xfId="41"/>
    <cellStyle name="常规 2 3 2 16 3" xfId="23568"/>
    <cellStyle name="常规 2 3 2 16 3 2" xfId="12002"/>
    <cellStyle name="常规 2 3 2 16 4" xfId="23569"/>
    <cellStyle name="常规 2 3 2 17" xfId="23572"/>
    <cellStyle name="常规 2 3 2 17 2" xfId="23574"/>
    <cellStyle name="常规 2 3 2 17 3" xfId="23576"/>
    <cellStyle name="常规 2 3 2 17 4" xfId="23577"/>
    <cellStyle name="常规 2 3 2 18" xfId="23580"/>
    <cellStyle name="常规 2 3 2 18 2" xfId="23582"/>
    <cellStyle name="常规 2 3 2 18 3" xfId="23583"/>
    <cellStyle name="常规 2 3 2 18 4" xfId="23584"/>
    <cellStyle name="常规 2 3 2 19" xfId="23587"/>
    <cellStyle name="常规 2 3 2 19 2" xfId="23588"/>
    <cellStyle name="常规 2 3 2 2" xfId="10325"/>
    <cellStyle name="常规 2 3 2 2 10" xfId="23589"/>
    <cellStyle name="常规 2 3 2 2 10 2" xfId="15117"/>
    <cellStyle name="常规 2 3 2 2 10 2 2" xfId="23591"/>
    <cellStyle name="常规 2 3 2 2 10 2 2 2" xfId="23592"/>
    <cellStyle name="常规 2 3 2 2 10 2 3" xfId="23594"/>
    <cellStyle name="常规 2 3 2 2 10 2 4" xfId="23595"/>
    <cellStyle name="常规 2 3 2 2 10 2 5" xfId="23596"/>
    <cellStyle name="常规 2 3 2 2 10 3" xfId="15120"/>
    <cellStyle name="常规 2 3 2 2 10 3 2" xfId="23598"/>
    <cellStyle name="常规 2 3 2 2 10 3 2 2" xfId="23599"/>
    <cellStyle name="常规 2 3 2 2 10 3 3" xfId="23601"/>
    <cellStyle name="常规 2 3 2 2 10 3 4" xfId="23602"/>
    <cellStyle name="常规 2 3 2 2 10 3 5" xfId="17122"/>
    <cellStyle name="常规 2 3 2 2 10 4" xfId="15122"/>
    <cellStyle name="常规 2 3 2 2 10 4 2" xfId="23603"/>
    <cellStyle name="常规 2 3 2 2 10 5" xfId="23604"/>
    <cellStyle name="常规 2 3 2 2 10 6" xfId="23605"/>
    <cellStyle name="常规 2 3 2 2 10 7" xfId="23606"/>
    <cellStyle name="常规 2 3 2 2 11" xfId="13234"/>
    <cellStyle name="常规 2 3 2 2 11 2" xfId="13236"/>
    <cellStyle name="常规 2 3 2 2 11 2 2" xfId="23607"/>
    <cellStyle name="常规 2 3 2 2 11 2 2 2" xfId="23608"/>
    <cellStyle name="常规 2 3 2 2 11 2 3" xfId="23609"/>
    <cellStyle name="常规 2 3 2 2 11 2 4" xfId="23610"/>
    <cellStyle name="常规 2 3 2 2 11 2 5" xfId="11797"/>
    <cellStyle name="常规 2 3 2 2 11 3" xfId="13239"/>
    <cellStyle name="常规 2 3 2 2 11 3 2" xfId="23611"/>
    <cellStyle name="常规 2 3 2 2 11 3 2 2" xfId="23612"/>
    <cellStyle name="常规 2 3 2 2 11 3 3" xfId="23613"/>
    <cellStyle name="常规 2 3 2 2 11 3 4" xfId="23614"/>
    <cellStyle name="常规 2 3 2 2 11 3 5" xfId="23615"/>
    <cellStyle name="常规 2 3 2 2 11 4" xfId="23616"/>
    <cellStyle name="常规 2 3 2 2 11 4 2" xfId="23618"/>
    <cellStyle name="常规 2 3 2 2 11 5" xfId="23619"/>
    <cellStyle name="常规 2 3 2 2 11 6" xfId="23620"/>
    <cellStyle name="常规 2 3 2 2 11 7" xfId="23622"/>
    <cellStyle name="常规 2 3 2 2 12" xfId="5092"/>
    <cellStyle name="常规 2 3 2 2 12 2" xfId="12286"/>
    <cellStyle name="常规 2 3 2 2 12 2 2" xfId="12290"/>
    <cellStyle name="常规 2 3 2 2 12 2 3" xfId="12293"/>
    <cellStyle name="常规 2 3 2 2 12 3" xfId="12297"/>
    <cellStyle name="常规 2 3 2 2 12 3 2" xfId="12300"/>
    <cellStyle name="常规 2 3 2 2 12 4" xfId="12305"/>
    <cellStyle name="常规 2 3 2 2 12 5" xfId="12308"/>
    <cellStyle name="常规 2 3 2 2 13" xfId="5100"/>
    <cellStyle name="常规 2 3 2 2 13 2" xfId="12313"/>
    <cellStyle name="常规 2 3 2 2 13 2 2" xfId="12316"/>
    <cellStyle name="常规 2 3 2 2 13 2 3" xfId="23623"/>
    <cellStyle name="常规 2 3 2 2 13 3" xfId="12318"/>
    <cellStyle name="常规 2 3 2 2 13 3 2" xfId="16420"/>
    <cellStyle name="常规 2 3 2 2 13 4" xfId="12321"/>
    <cellStyle name="常规 2 3 2 2 13 5" xfId="12324"/>
    <cellStyle name="常规 2 3 2 2 14" xfId="12328"/>
    <cellStyle name="常规 2 3 2 2 14 2" xfId="12332"/>
    <cellStyle name="常规 2 3 2 2 14 2 2" xfId="23624"/>
    <cellStyle name="常规 2 3 2 2 14 2 3" xfId="23625"/>
    <cellStyle name="常规 2 3 2 2 14 3" xfId="12335"/>
    <cellStyle name="常规 2 3 2 2 14 3 2" xfId="23626"/>
    <cellStyle name="常规 2 3 2 2 14 4" xfId="16424"/>
    <cellStyle name="常规 2 3 2 2 14 5" xfId="23627"/>
    <cellStyle name="常规 2 3 2 2 15" xfId="12340"/>
    <cellStyle name="常规 2 3 2 2 15 2" xfId="23629"/>
    <cellStyle name="常规 2 3 2 2 15 2 2" xfId="23630"/>
    <cellStyle name="常规 2 3 2 2 15 3" xfId="23631"/>
    <cellStyle name="常规 2 3 2 2 15 3 2" xfId="23632"/>
    <cellStyle name="常规 2 3 2 2 15 4" xfId="23633"/>
    <cellStyle name="常规 2 3 2 2 15 5" xfId="23634"/>
    <cellStyle name="常规 2 3 2 2 16" xfId="12343"/>
    <cellStyle name="常规 2 3 2 2 16 2" xfId="23635"/>
    <cellStyle name="常规 2 3 2 2 16 2 2" xfId="23636"/>
    <cellStyle name="常规 2 3 2 2 16 3" xfId="23637"/>
    <cellStyle name="常规 2 3 2 2 16 3 2" xfId="23638"/>
    <cellStyle name="常规 2 3 2 2 16 4" xfId="23639"/>
    <cellStyle name="常规 2 3 2 2 17" xfId="12346"/>
    <cellStyle name="常规 2 3 2 2 17 2" xfId="23640"/>
    <cellStyle name="常规 2 3 2 2 17 3" xfId="23641"/>
    <cellStyle name="常规 2 3 2 2 17 4" xfId="23642"/>
    <cellStyle name="常规 2 3 2 2 18" xfId="23644"/>
    <cellStyle name="常规 2 3 2 2 18 2" xfId="23646"/>
    <cellStyle name="常规 2 3 2 2 18 3" xfId="23648"/>
    <cellStyle name="常规 2 3 2 2 19" xfId="23650"/>
    <cellStyle name="常规 2 3 2 2 19 2" xfId="10290"/>
    <cellStyle name="常规 2 3 2 2 2" xfId="10328"/>
    <cellStyle name="常规 2 3 2 2 2 10" xfId="23651"/>
    <cellStyle name="常规 2 3 2 2 2 10 2" xfId="23652"/>
    <cellStyle name="常规 2 3 2 2 2 10 2 2" xfId="23653"/>
    <cellStyle name="常规 2 3 2 2 2 10 2 3" xfId="23654"/>
    <cellStyle name="常规 2 3 2 2 2 10 3" xfId="23655"/>
    <cellStyle name="常规 2 3 2 2 2 10 3 2" xfId="20662"/>
    <cellStyle name="常规 2 3 2 2 2 10 4" xfId="23656"/>
    <cellStyle name="常规 2 3 2 2 2 10 5" xfId="23657"/>
    <cellStyle name="常规 2 3 2 2 2 11" xfId="23658"/>
    <cellStyle name="常规 2 3 2 2 2 11 2" xfId="23659"/>
    <cellStyle name="常规 2 3 2 2 2 11 2 2" xfId="23661"/>
    <cellStyle name="常规 2 3 2 2 2 11 2 3" xfId="23663"/>
    <cellStyle name="常规 2 3 2 2 2 11 3" xfId="23664"/>
    <cellStyle name="常规 2 3 2 2 2 11 3 2" xfId="20684"/>
    <cellStyle name="常规 2 3 2 2 2 11 4" xfId="23665"/>
    <cellStyle name="常规 2 3 2 2 2 11 5" xfId="23666"/>
    <cellStyle name="常规 2 3 2 2 2 12" xfId="23667"/>
    <cellStyle name="常规 2 3 2 2 2 12 2" xfId="23668"/>
    <cellStyle name="常规 2 3 2 2 2 12 2 2" xfId="23669"/>
    <cellStyle name="常规 2 3 2 2 2 12 3" xfId="23670"/>
    <cellStyle name="常规 2 3 2 2 2 12 3 2" xfId="20710"/>
    <cellStyle name="常规 2 3 2 2 2 12 4" xfId="23671"/>
    <cellStyle name="常规 2 3 2 2 2 12 5" xfId="20271"/>
    <cellStyle name="常规 2 3 2 2 2 13" xfId="23672"/>
    <cellStyle name="常规 2 3 2 2 2 13 2" xfId="9240"/>
    <cellStyle name="常规 2 3 2 2 2 13 2 2" xfId="3509"/>
    <cellStyle name="常规 2 3 2 2 2 13 3" xfId="6984"/>
    <cellStyle name="常规 2 3 2 2 2 13 3 2" xfId="20718"/>
    <cellStyle name="常规 2 3 2 2 2 13 4" xfId="23673"/>
    <cellStyle name="常规 2 3 2 2 2 14" xfId="23674"/>
    <cellStyle name="常规 2 3 2 2 2 14 2" xfId="9245"/>
    <cellStyle name="常规 2 3 2 2 2 14 3" xfId="9247"/>
    <cellStyle name="常规 2 3 2 2 2 14 4" xfId="23675"/>
    <cellStyle name="常规 2 3 2 2 2 15" xfId="6471"/>
    <cellStyle name="常规 2 3 2 2 2 15 2" xfId="3476"/>
    <cellStyle name="常规 2 3 2 2 2 15 3" xfId="23676"/>
    <cellStyle name="常规 2 3 2 2 2 15 4" xfId="23677"/>
    <cellStyle name="常规 2 3 2 2 2 16" xfId="6474"/>
    <cellStyle name="常规 2 3 2 2 2 16 2" xfId="23678"/>
    <cellStyle name="常规 2 3 2 2 2 17" xfId="6477"/>
    <cellStyle name="常规 2 3 2 2 2 18" xfId="6479"/>
    <cellStyle name="常规 2 3 2 2 2 19" xfId="23680"/>
    <cellStyle name="常规 2 3 2 2 2 2" xfId="23681"/>
    <cellStyle name="常规 2 3 2 2 2 2 10" xfId="23682"/>
    <cellStyle name="常规 2 3 2 2 2 2 10 2" xfId="23683"/>
    <cellStyle name="常规 2 3 2 2 2 2 10 2 2" xfId="4290"/>
    <cellStyle name="常规 2 3 2 2 2 2 10 3" xfId="23684"/>
    <cellStyle name="常规 2 3 2 2 2 2 10 3 2" xfId="4314"/>
    <cellStyle name="常规 2 3 2 2 2 2 10 4" xfId="23685"/>
    <cellStyle name="常规 2 3 2 2 2 2 11" xfId="23686"/>
    <cellStyle name="常规 2 3 2 2 2 2 11 2" xfId="23687"/>
    <cellStyle name="常规 2 3 2 2 2 2 11 3" xfId="23688"/>
    <cellStyle name="常规 2 3 2 2 2 2 11 4" xfId="23689"/>
    <cellStyle name="常规 2 3 2 2 2 2 12" xfId="20766"/>
    <cellStyle name="常规 2 3 2 2 2 2 12 2" xfId="23690"/>
    <cellStyle name="常规 2 3 2 2 2 2 12 3" xfId="23691"/>
    <cellStyle name="常规 2 3 2 2 2 2 12 4" xfId="23692"/>
    <cellStyle name="常规 2 3 2 2 2 2 13" xfId="20768"/>
    <cellStyle name="常规 2 3 2 2 2 2 13 2" xfId="23693"/>
    <cellStyle name="常规 2 3 2 2 2 2 14" xfId="23694"/>
    <cellStyle name="常规 2 3 2 2 2 2 15" xfId="23695"/>
    <cellStyle name="常规 2 3 2 2 2 2 16" xfId="23697"/>
    <cellStyle name="常规 2 3 2 2 2 2 17" xfId="23699"/>
    <cellStyle name="常规 2 3 2 2 2 2 18" xfId="23701"/>
    <cellStyle name="常规 2 3 2 2 2 2 19" xfId="23703"/>
    <cellStyle name="常规 2 3 2 2 2 2 2" xfId="23704"/>
    <cellStyle name="常规 2 3 2 2 2 2 2 10" xfId="21727"/>
    <cellStyle name="常规 2 3 2 2 2 2 2 2" xfId="7265"/>
    <cellStyle name="常规 2 3 2 2 2 2 2 2 2" xfId="23705"/>
    <cellStyle name="常规 2 3 2 2 2 2 2 2 2 2" xfId="23706"/>
    <cellStyle name="常规 2 3 2 2 2 2 2 2 2 2 2" xfId="23707"/>
    <cellStyle name="常规 2 3 2 2 2 2 2 2 2 2 2 2" xfId="23708"/>
    <cellStyle name="常规 2 3 2 2 2 2 2 2 2 2 3" xfId="23709"/>
    <cellStyle name="常规 2 3 2 2 2 2 2 2 2 2 4" xfId="23710"/>
    <cellStyle name="常规 2 3 2 2 2 2 2 2 2 2 5" xfId="9896"/>
    <cellStyle name="常规 2 3 2 2 2 2 2 2 2 3" xfId="23711"/>
    <cellStyle name="常规 2 3 2 2 2 2 2 2 2 3 2" xfId="10"/>
    <cellStyle name="常规 2 3 2 2 2 2 2 2 2 3 3" xfId="186"/>
    <cellStyle name="常规 2 3 2 2 2 2 2 2 2 4" xfId="23712"/>
    <cellStyle name="常规 2 3 2 2 2 2 2 2 2 5" xfId="7955"/>
    <cellStyle name="常规 2 3 2 2 2 2 2 2 2 6" xfId="23713"/>
    <cellStyle name="常规 2 3 2 2 2 2 2 2 3" xfId="23714"/>
    <cellStyle name="常规 2 3 2 2 2 2 2 2 3 2" xfId="23715"/>
    <cellStyle name="常规 2 3 2 2 2 2 2 2 3 2 2" xfId="23716"/>
    <cellStyle name="常规 2 3 2 2 2 2 2 2 3 3" xfId="23717"/>
    <cellStyle name="常规 2 3 2 2 2 2 2 2 3 4" xfId="23718"/>
    <cellStyle name="常规 2 3 2 2 2 2 2 2 3 5" xfId="23719"/>
    <cellStyle name="常规 2 3 2 2 2 2 2 2 4" xfId="23720"/>
    <cellStyle name="常规 2 3 2 2 2 2 2 2 4 2" xfId="23721"/>
    <cellStyle name="常规 2 3 2 2 2 2 2 2 4 3" xfId="15331"/>
    <cellStyle name="常规 2 3 2 2 2 2 2 2 5" xfId="23722"/>
    <cellStyle name="常规 2 3 2 2 2 2 2 2 6" xfId="23725"/>
    <cellStyle name="常规 2 3 2 2 2 2 2 2 7" xfId="23727"/>
    <cellStyle name="常规 2 3 2 2 2 2 2 3" xfId="7269"/>
    <cellStyle name="常规 2 3 2 2 2 2 2 3 2" xfId="11692"/>
    <cellStyle name="常规 2 3 2 2 2 2 2 3 2 2" xfId="11694"/>
    <cellStyle name="常规 2 3 2 2 2 2 2 3 2 2 2" xfId="11697"/>
    <cellStyle name="常规 2 3 2 2 2 2 2 3 2 3" xfId="11702"/>
    <cellStyle name="常规 2 3 2 2 2 2 2 3 2 4" xfId="11704"/>
    <cellStyle name="常规 2 3 2 2 2 2 2 3 2 5" xfId="11706"/>
    <cellStyle name="常规 2 3 2 2 2 2 2 3 3" xfId="11711"/>
    <cellStyle name="常规 2 3 2 2 2 2 2 3 3 2" xfId="11713"/>
    <cellStyle name="常规 2 3 2 2 2 2 2 3 3 2 2" xfId="11715"/>
    <cellStyle name="常规 2 3 2 2 2 2 2 3 3 3" xfId="11720"/>
    <cellStyle name="常规 2 3 2 2 2 2 2 3 3 4" xfId="11724"/>
    <cellStyle name="常规 2 3 2 2 2 2 2 3 3 5" xfId="11726"/>
    <cellStyle name="常规 2 3 2 2 2 2 2 3 4" xfId="11732"/>
    <cellStyle name="常规 2 3 2 2 2 2 2 3 4 2" xfId="11734"/>
    <cellStyle name="常规 2 3 2 2 2 2 2 3 5" xfId="11757"/>
    <cellStyle name="常规 2 3 2 2 2 2 2 3 6" xfId="11767"/>
    <cellStyle name="常规 2 3 2 2 2 2 2 3 7" xfId="11776"/>
    <cellStyle name="常规 2 3 2 2 2 2 2 4" xfId="7274"/>
    <cellStyle name="常规 2 3 2 2 2 2 2 4 2" xfId="11831"/>
    <cellStyle name="常规 2 3 2 2 2 2 2 4 2 2" xfId="11833"/>
    <cellStyle name="常规 2 3 2 2 2 2 2 4 2 2 2" xfId="11835"/>
    <cellStyle name="常规 2 3 2 2 2 2 2 4 2 3" xfId="11839"/>
    <cellStyle name="常规 2 3 2 2 2 2 2 4 2 4" xfId="11841"/>
    <cellStyle name="常规 2 3 2 2 2 2 2 4 3" xfId="11846"/>
    <cellStyle name="常规 2 3 2 2 2 2 2 4 3 2" xfId="11848"/>
    <cellStyle name="常规 2 3 2 2 2 2 2 4 4" xfId="11854"/>
    <cellStyle name="常规 2 3 2 2 2 2 2 4 5" xfId="11860"/>
    <cellStyle name="常规 2 3 2 2 2 2 2 4 6" xfId="11862"/>
    <cellStyle name="常规 2 3 2 2 2 2 2 5" xfId="10657"/>
    <cellStyle name="常规 2 3 2 2 2 2 2 5 2" xfId="11912"/>
    <cellStyle name="常规 2 3 2 2 2 2 2 5 2 2" xfId="11914"/>
    <cellStyle name="常规 2 3 2 2 2 2 2 5 3" xfId="11928"/>
    <cellStyle name="常规 2 3 2 2 2 2 2 5 4" xfId="11935"/>
    <cellStyle name="常规 2 3 2 2 2 2 2 5 5" xfId="11941"/>
    <cellStyle name="常规 2 3 2 2 2 2 2 6" xfId="23729"/>
    <cellStyle name="常规 2 3 2 2 2 2 2 6 2" xfId="11962"/>
    <cellStyle name="常规 2 3 2 2 2 2 2 6 3" xfId="11971"/>
    <cellStyle name="常规 2 3 2 2 2 2 2 6 4" xfId="11973"/>
    <cellStyle name="常规 2 3 2 2 2 2 2 6 5" xfId="40"/>
    <cellStyle name="常规 2 3 2 2 2 2 2 7" xfId="23731"/>
    <cellStyle name="常规 2 3 2 2 2 2 2 8" xfId="16315"/>
    <cellStyle name="常规 2 3 2 2 2 2 2 9" xfId="16318"/>
    <cellStyle name="常规 2 3 2 2 2 2 3" xfId="8630"/>
    <cellStyle name="常规 2 3 2 2 2 2 3 2" xfId="7282"/>
    <cellStyle name="常规 2 3 2 2 2 2 3 2 2" xfId="13222"/>
    <cellStyle name="常规 2 3 2 2 2 2 3 2 2 2" xfId="23732"/>
    <cellStyle name="常规 2 3 2 2 2 2 3 2 2 2 2" xfId="23733"/>
    <cellStyle name="常规 2 3 2 2 2 2 3 2 2 3" xfId="16369"/>
    <cellStyle name="常规 2 3 2 2 2 2 3 2 2 4" xfId="16372"/>
    <cellStyle name="常规 2 3 2 2 2 2 3 2 2 5" xfId="7983"/>
    <cellStyle name="常规 2 3 2 2 2 2 3 2 3" xfId="13224"/>
    <cellStyle name="常规 2 3 2 2 2 2 3 2 3 2" xfId="23734"/>
    <cellStyle name="常规 2 3 2 2 2 2 3 2 3 3" xfId="16377"/>
    <cellStyle name="常规 2 3 2 2 2 2 3 2 4" xfId="13226"/>
    <cellStyle name="常规 2 3 2 2 2 2 3 2 5" xfId="23735"/>
    <cellStyle name="常规 2 3 2 2 2 2 3 2 6" xfId="23737"/>
    <cellStyle name="常规 2 3 2 2 2 2 3 3" xfId="7287"/>
    <cellStyle name="常规 2 3 2 2 2 2 3 3 2" xfId="12248"/>
    <cellStyle name="常规 2 3 2 2 2 2 3 3 2 2" xfId="12251"/>
    <cellStyle name="常规 2 3 2 2 2 2 3 3 3" xfId="12264"/>
    <cellStyle name="常规 2 3 2 2 2 2 3 3 4" xfId="12274"/>
    <cellStyle name="常规 2 3 2 2 2 2 3 3 5" xfId="12280"/>
    <cellStyle name="常规 2 3 2 2 2 2 3 4" xfId="7290"/>
    <cellStyle name="常规 2 3 2 2 2 2 3 4 2" xfId="12327"/>
    <cellStyle name="常规 2 3 2 2 2 2 3 4 3" xfId="12339"/>
    <cellStyle name="常规 2 3 2 2 2 2 3 5" xfId="23738"/>
    <cellStyle name="常规 2 3 2 2 2 2 3 6" xfId="23740"/>
    <cellStyle name="常规 2 3 2 2 2 2 3 7" xfId="23742"/>
    <cellStyle name="常规 2 3 2 2 2 2 4" xfId="8633"/>
    <cellStyle name="常规 2 3 2 2 2 2 4 2" xfId="192"/>
    <cellStyle name="常规 2 3 2 2 2 2 4 2 2" xfId="23743"/>
    <cellStyle name="常规 2 3 2 2 2 2 4 2 2 2" xfId="19610"/>
    <cellStyle name="常规 2 3 2 2 2 2 4 2 2 3" xfId="16603"/>
    <cellStyle name="常规 2 3 2 2 2 2 4 2 3" xfId="23744"/>
    <cellStyle name="常规 2 3 2 2 2 2 4 2 3 2" xfId="19629"/>
    <cellStyle name="常规 2 3 2 2 2 2 4 2 4" xfId="23746"/>
    <cellStyle name="常规 2 3 2 2 2 2 4 2 5" xfId="23747"/>
    <cellStyle name="常规 2 3 2 2 2 2 4 3" xfId="218"/>
    <cellStyle name="常规 2 3 2 2 2 2 4 3 2" xfId="12575"/>
    <cellStyle name="常规 2 3 2 2 2 2 4 3 2 2" xfId="12579"/>
    <cellStyle name="常规 2 3 2 2 2 2 4 3 3" xfId="12591"/>
    <cellStyle name="常规 2 3 2 2 2 2 4 3 4" xfId="12603"/>
    <cellStyle name="常规 2 3 2 2 2 2 4 3 5" xfId="12606"/>
    <cellStyle name="常规 2 3 2 2 2 2 4 4" xfId="235"/>
    <cellStyle name="常规 2 3 2 2 2 2 4 4 2" xfId="12633"/>
    <cellStyle name="常规 2 3 2 2 2 2 4 4 3" xfId="12640"/>
    <cellStyle name="常规 2 3 2 2 2 2 4 5" xfId="23749"/>
    <cellStyle name="常规 2 3 2 2 2 2 4 6" xfId="19728"/>
    <cellStyle name="常规 2 3 2 2 2 2 4 7" xfId="19736"/>
    <cellStyle name="常规 2 3 2 2 2 2 5" xfId="23030"/>
    <cellStyle name="常规 2 3 2 2 2 2 5 2" xfId="23750"/>
    <cellStyle name="常规 2 3 2 2 2 2 5 2 2" xfId="23751"/>
    <cellStyle name="常规 2 3 2 2 2 2 5 2 2 2" xfId="20203"/>
    <cellStyle name="常规 2 3 2 2 2 2 5 2 3" xfId="23752"/>
    <cellStyle name="常规 2 3 2 2 2 2 5 2 4" xfId="23753"/>
    <cellStyle name="常规 2 3 2 2 2 2 5 2 5" xfId="23754"/>
    <cellStyle name="常规 2 3 2 2 2 2 5 3" xfId="23755"/>
    <cellStyle name="常规 2 3 2 2 2 2 5 3 2" xfId="12779"/>
    <cellStyle name="常规 2 3 2 2 2 2 5 3 2 2" xfId="12781"/>
    <cellStyle name="常规 2 3 2 2 2 2 5 3 3" xfId="12787"/>
    <cellStyle name="常规 2 3 2 2 2 2 5 3 4" xfId="12789"/>
    <cellStyle name="常规 2 3 2 2 2 2 5 3 5" xfId="12791"/>
    <cellStyle name="常规 2 3 2 2 2 2 5 4" xfId="23757"/>
    <cellStyle name="常规 2 3 2 2 2 2 5 4 2" xfId="12812"/>
    <cellStyle name="常规 2 3 2 2 2 2 5 5" xfId="23758"/>
    <cellStyle name="常规 2 3 2 2 2 2 5 6" xfId="19741"/>
    <cellStyle name="常规 2 3 2 2 2 2 5 7" xfId="19743"/>
    <cellStyle name="常规 2 3 2 2 2 2 6" xfId="23034"/>
    <cellStyle name="常规 2 3 2 2 2 2 6 2" xfId="23760"/>
    <cellStyle name="常规 2 3 2 2 2 2 6 2 2" xfId="23761"/>
    <cellStyle name="常规 2 3 2 2 2 2 6 2 2 2" xfId="20577"/>
    <cellStyle name="常规 2 3 2 2 2 2 6 2 3" xfId="23762"/>
    <cellStyle name="常规 2 3 2 2 2 2 6 2 4" xfId="23763"/>
    <cellStyle name="常规 2 3 2 2 2 2 6 2 5" xfId="9786"/>
    <cellStyle name="常规 2 3 2 2 2 2 6 3" xfId="23765"/>
    <cellStyle name="常规 2 3 2 2 2 2 6 3 2" xfId="23766"/>
    <cellStyle name="常规 2 3 2 2 2 2 6 3 2 2" xfId="23767"/>
    <cellStyle name="常规 2 3 2 2 2 2 6 3 3" xfId="23768"/>
    <cellStyle name="常规 2 3 2 2 2 2 6 3 4" xfId="23769"/>
    <cellStyle name="常规 2 3 2 2 2 2 6 3 5" xfId="23770"/>
    <cellStyle name="常规 2 3 2 2 2 2 6 4" xfId="23771"/>
    <cellStyle name="常规 2 3 2 2 2 2 6 4 2" xfId="23772"/>
    <cellStyle name="常规 2 3 2 2 2 2 6 5" xfId="23774"/>
    <cellStyle name="常规 2 3 2 2 2 2 6 6" xfId="19749"/>
    <cellStyle name="常规 2 3 2 2 2 2 6 7" xfId="19752"/>
    <cellStyle name="常规 2 3 2 2 2 2 7" xfId="23777"/>
    <cellStyle name="常规 2 3 2 2 2 2 7 2" xfId="8261"/>
    <cellStyle name="常规 2 3 2 2 2 2 7 2 2" xfId="8263"/>
    <cellStyle name="常规 2 3 2 2 2 2 7 2 3" xfId="8265"/>
    <cellStyle name="常规 2 3 2 2 2 2 7 3" xfId="8268"/>
    <cellStyle name="常规 2 3 2 2 2 2 7 3 2" xfId="23778"/>
    <cellStyle name="常规 2 3 2 2 2 2 7 4" xfId="8270"/>
    <cellStyle name="常规 2 3 2 2 2 2 7 5" xfId="8273"/>
    <cellStyle name="常规 2 3 2 2 2 2 8" xfId="23781"/>
    <cellStyle name="常规 2 3 2 2 2 2 8 2" xfId="8291"/>
    <cellStyle name="常规 2 3 2 2 2 2 8 2 2" xfId="8293"/>
    <cellStyle name="常规 2 3 2 2 2 2 8 2 3" xfId="23782"/>
    <cellStyle name="常规 2 3 2 2 2 2 8 3" xfId="8296"/>
    <cellStyle name="常规 2 3 2 2 2 2 8 3 2" xfId="14615"/>
    <cellStyle name="常规 2 3 2 2 2 2 8 4" xfId="8298"/>
    <cellStyle name="常规 2 3 2 2 2 2 8 5" xfId="8301"/>
    <cellStyle name="常规 2 3 2 2 2 2 9" xfId="23785"/>
    <cellStyle name="常规 2 3 2 2 2 2 9 2" xfId="8313"/>
    <cellStyle name="常规 2 3 2 2 2 2 9 2 2" xfId="23786"/>
    <cellStyle name="常规 2 3 2 2 2 2 9 3" xfId="8315"/>
    <cellStyle name="常规 2 3 2 2 2 2 9 3 2" xfId="21537"/>
    <cellStyle name="常规 2 3 2 2 2 2 9 4" xfId="8317"/>
    <cellStyle name="常规 2 3 2 2 2 2 9 5" xfId="23788"/>
    <cellStyle name="常规 2 3 2 2 2 20" xfId="6470"/>
    <cellStyle name="常规 2 3 2 2 2 21" xfId="6473"/>
    <cellStyle name="常规 2 3 2 2 2 22" xfId="6476"/>
    <cellStyle name="常规 2 3 2 2 2 3" xfId="23789"/>
    <cellStyle name="常规 2 3 2 2 2 3 10" xfId="23790"/>
    <cellStyle name="常规 2 3 2 2 2 3 2" xfId="23791"/>
    <cellStyle name="常规 2 3 2 2 2 3 2 2" xfId="7298"/>
    <cellStyle name="常规 2 3 2 2 2 3 2 2 2" xfId="23792"/>
    <cellStyle name="常规 2 3 2 2 2 3 2 2 2 2" xfId="23793"/>
    <cellStyle name="常规 2 3 2 2 2 3 2 2 2 2 2" xfId="21839"/>
    <cellStyle name="常规 2 3 2 2 2 3 2 2 2 3" xfId="23794"/>
    <cellStyle name="常规 2 3 2 2 2 3 2 2 2 4" xfId="23795"/>
    <cellStyle name="常规 2 3 2 2 2 3 2 2 2 5" xfId="8170"/>
    <cellStyle name="常规 2 3 2 2 2 3 2 2 3" xfId="23796"/>
    <cellStyle name="常规 2 3 2 2 2 3 2 2 3 2" xfId="23797"/>
    <cellStyle name="常规 2 3 2 2 2 3 2 2 3 3" xfId="23798"/>
    <cellStyle name="常规 2 3 2 2 2 3 2 2 4" xfId="22833"/>
    <cellStyle name="常规 2 3 2 2 2 3 2 2 5" xfId="23799"/>
    <cellStyle name="常规 2 3 2 2 2 3 2 2 6" xfId="23800"/>
    <cellStyle name="常规 2 3 2 2 2 3 2 3" xfId="7301"/>
    <cellStyle name="常规 2 3 2 2 2 3 2 3 2" xfId="18735"/>
    <cellStyle name="常规 2 3 2 2 2 3 2 3 2 2" xfId="18737"/>
    <cellStyle name="常规 2 3 2 2 2 3 2 3 3" xfId="18747"/>
    <cellStyle name="常规 2 3 2 2 2 3 2 3 4" xfId="18755"/>
    <cellStyle name="常规 2 3 2 2 2 3 2 3 5" xfId="18760"/>
    <cellStyle name="常规 2 3 2 2 2 3 2 4" xfId="7305"/>
    <cellStyle name="常规 2 3 2 2 2 3 2 4 2" xfId="10257"/>
    <cellStyle name="常规 2 3 2 2 2 3 2 4 3" xfId="18784"/>
    <cellStyle name="常规 2 3 2 2 2 3 2 5" xfId="23801"/>
    <cellStyle name="常规 2 3 2 2 2 3 2 6" xfId="23803"/>
    <cellStyle name="常规 2 3 2 2 2 3 2 7" xfId="23805"/>
    <cellStyle name="常规 2 3 2 2 2 3 3" xfId="8638"/>
    <cellStyle name="常规 2 3 2 2 2 3 3 2" xfId="7311"/>
    <cellStyle name="常规 2 3 2 2 2 3 3 2 2" xfId="23806"/>
    <cellStyle name="常规 2 3 2 2 2 3 3 2 2 2" xfId="23807"/>
    <cellStyle name="常规 2 3 2 2 2 3 3 2 3" xfId="23808"/>
    <cellStyle name="常规 2 3 2 2 2 3 3 2 4" xfId="23809"/>
    <cellStyle name="常规 2 3 2 2 2 3 3 2 5" xfId="23810"/>
    <cellStyle name="常规 2 3 2 2 2 3 3 3" xfId="7314"/>
    <cellStyle name="常规 2 3 2 2 2 3 3 3 2" xfId="18926"/>
    <cellStyle name="常规 2 3 2 2 2 3 3 3 2 2" xfId="18928"/>
    <cellStyle name="常规 2 3 2 2 2 3 3 3 3" xfId="18932"/>
    <cellStyle name="常规 2 3 2 2 2 3 3 3 4" xfId="18935"/>
    <cellStyle name="常规 2 3 2 2 2 3 3 3 5" xfId="18937"/>
    <cellStyle name="常规 2 3 2 2 2 3 3 4" xfId="7316"/>
    <cellStyle name="常规 2 3 2 2 2 3 3 4 2" xfId="18952"/>
    <cellStyle name="常规 2 3 2 2 2 3 3 5" xfId="23811"/>
    <cellStyle name="常规 2 3 2 2 2 3 3 6" xfId="23813"/>
    <cellStyle name="常规 2 3 2 2 2 3 3 7" xfId="23815"/>
    <cellStyle name="常规 2 3 2 2 2 3 4" xfId="23036"/>
    <cellStyle name="常规 2 3 2 2 2 3 4 2" xfId="23816"/>
    <cellStyle name="常规 2 3 2 2 2 3 4 2 2" xfId="23818"/>
    <cellStyle name="常规 2 3 2 2 2 3 4 2 2 2" xfId="21259"/>
    <cellStyle name="常规 2 3 2 2 2 3 4 2 3" xfId="23820"/>
    <cellStyle name="常规 2 3 2 2 2 3 4 2 4" xfId="4557"/>
    <cellStyle name="常规 2 3 2 2 2 3 4 3" xfId="23821"/>
    <cellStyle name="常规 2 3 2 2 2 3 4 3 2" xfId="19017"/>
    <cellStyle name="常规 2 3 2 2 2 3 4 4" xfId="711"/>
    <cellStyle name="常规 2 3 2 2 2 3 4 5" xfId="23822"/>
    <cellStyle name="常规 2 3 2 2 2 3 4 6" xfId="19762"/>
    <cellStyle name="常规 2 3 2 2 2 3 5" xfId="23823"/>
    <cellStyle name="常规 2 3 2 2 2 3 5 2" xfId="23824"/>
    <cellStyle name="常规 2 3 2 2 2 3 5 2 2" xfId="23826"/>
    <cellStyle name="常规 2 3 2 2 2 3 5 3" xfId="23827"/>
    <cellStyle name="常规 2 3 2 2 2 3 5 4" xfId="23828"/>
    <cellStyle name="常规 2 3 2 2 2 3 5 5" xfId="23829"/>
    <cellStyle name="常规 2 3 2 2 2 3 6" xfId="23831"/>
    <cellStyle name="常规 2 3 2 2 2 3 6 2" xfId="23833"/>
    <cellStyle name="常规 2 3 2 2 2 3 6 3" xfId="23834"/>
    <cellStyle name="常规 2 3 2 2 2 3 6 4" xfId="23835"/>
    <cellStyle name="常规 2 3 2 2 2 3 6 5" xfId="23837"/>
    <cellStyle name="常规 2 3 2 2 2 3 7" xfId="23840"/>
    <cellStyle name="常规 2 3 2 2 2 3 8" xfId="23843"/>
    <cellStyle name="常规 2 3 2 2 2 3 9" xfId="23846"/>
    <cellStyle name="常规 2 3 2 2 2 4" xfId="23847"/>
    <cellStyle name="常规 2 3 2 2 2 4 2" xfId="23848"/>
    <cellStyle name="常规 2 3 2 2 2 4 2 2" xfId="7328"/>
    <cellStyle name="常规 2 3 2 2 2 4 2 2 2" xfId="17056"/>
    <cellStyle name="常规 2 3 2 2 2 4 2 2 2 2" xfId="23849"/>
    <cellStyle name="常规 2 3 2 2 2 4 2 2 2 3" xfId="16"/>
    <cellStyle name="常规 2 3 2 2 2 4 2 2 3" xfId="23851"/>
    <cellStyle name="常规 2 3 2 2 2 4 2 2 3 2" xfId="23852"/>
    <cellStyle name="常规 2 3 2 2 2 4 2 2 4" xfId="23853"/>
    <cellStyle name="常规 2 3 2 2 2 4 2 2 5" xfId="23854"/>
    <cellStyle name="常规 2 3 2 2 2 4 2 3" xfId="17059"/>
    <cellStyle name="常规 2 3 2 2 2 4 2 3 2" xfId="20856"/>
    <cellStyle name="常规 2 3 2 2 2 4 2 3 2 2" xfId="20858"/>
    <cellStyle name="常规 2 3 2 2 2 4 2 3 3" xfId="20861"/>
    <cellStyle name="常规 2 3 2 2 2 4 2 3 4" xfId="20863"/>
    <cellStyle name="常规 2 3 2 2 2 4 2 3 5" xfId="20865"/>
    <cellStyle name="常规 2 3 2 2 2 4 2 4" xfId="17063"/>
    <cellStyle name="常规 2 3 2 2 2 4 2 4 2" xfId="20877"/>
    <cellStyle name="常规 2 3 2 2 2 4 2 4 3" xfId="20880"/>
    <cellStyle name="常规 2 3 2 2 2 4 2 5" xfId="17067"/>
    <cellStyle name="常规 2 3 2 2 2 4 2 6" xfId="3354"/>
    <cellStyle name="常规 2 3 2 2 2 4 2 7" xfId="3371"/>
    <cellStyle name="常规 2 3 2 2 2 4 3" xfId="14701"/>
    <cellStyle name="常规 2 3 2 2 2 4 3 2" xfId="14704"/>
    <cellStyle name="常规 2 3 2 2 2 4 3 2 2" xfId="23855"/>
    <cellStyle name="常规 2 3 2 2 2 4 3 2 2 2" xfId="15957"/>
    <cellStyle name="常规 2 3 2 2 2 4 3 2 3" xfId="23856"/>
    <cellStyle name="常规 2 3 2 2 2 4 3 2 4" xfId="23857"/>
    <cellStyle name="常规 2 3 2 2 2 4 3 2 5" xfId="23858"/>
    <cellStyle name="常规 2 3 2 2 2 4 3 3" xfId="17080"/>
    <cellStyle name="常规 2 3 2 2 2 4 3 3 2" xfId="20917"/>
    <cellStyle name="常规 2 3 2 2 2 4 3 3 2 2" xfId="15980"/>
    <cellStyle name="常规 2 3 2 2 2 4 3 3 3" xfId="20919"/>
    <cellStyle name="常规 2 3 2 2 2 4 3 3 4" xfId="20921"/>
    <cellStyle name="常规 2 3 2 2 2 4 3 3 5" xfId="20923"/>
    <cellStyle name="常规 2 3 2 2 2 4 3 4" xfId="23860"/>
    <cellStyle name="常规 2 3 2 2 2 4 3 4 2" xfId="20930"/>
    <cellStyle name="常规 2 3 2 2 2 4 3 5" xfId="23861"/>
    <cellStyle name="常规 2 3 2 2 2 4 3 6" xfId="3398"/>
    <cellStyle name="常规 2 3 2 2 2 4 3 7" xfId="3400"/>
    <cellStyle name="常规 2 3 2 2 2 4 4" xfId="14707"/>
    <cellStyle name="常规 2 3 2 2 2 4 4 2" xfId="14933"/>
    <cellStyle name="常规 2 3 2 2 2 4 4 2 2" xfId="23863"/>
    <cellStyle name="常规 2 3 2 2 2 4 4 2 2 2" xfId="22202"/>
    <cellStyle name="常规 2 3 2 2 2 4 4 2 3" xfId="23865"/>
    <cellStyle name="常规 2 3 2 2 2 4 4 2 4" xfId="23866"/>
    <cellStyle name="常规 2 3 2 2 2 4 4 3" xfId="17091"/>
    <cellStyle name="常规 2 3 2 2 2 4 4 3 2" xfId="20971"/>
    <cellStyle name="常规 2 3 2 2 2 4 4 4" xfId="23867"/>
    <cellStyle name="常规 2 3 2 2 2 4 4 5" xfId="23868"/>
    <cellStyle name="常规 2 3 2 2 2 4 4 6" xfId="3415"/>
    <cellStyle name="常规 2 3 2 2 2 4 5" xfId="14711"/>
    <cellStyle name="常规 2 3 2 2 2 4 5 2" xfId="17104"/>
    <cellStyle name="常规 2 3 2 2 2 4 5 2 2" xfId="23869"/>
    <cellStyle name="常规 2 3 2 2 2 4 5 3" xfId="17106"/>
    <cellStyle name="常规 2 3 2 2 2 4 5 4" xfId="23870"/>
    <cellStyle name="常规 2 3 2 2 2 4 5 5" xfId="23871"/>
    <cellStyle name="常规 2 3 2 2 2 4 6" xfId="14715"/>
    <cellStyle name="常规 2 3 2 2 2 4 6 2" xfId="17114"/>
    <cellStyle name="常规 2 3 2 2 2 4 7" xfId="14938"/>
    <cellStyle name="常规 2 3 2 2 2 4 8" xfId="23874"/>
    <cellStyle name="常规 2 3 2 2 2 4 9" xfId="23875"/>
    <cellStyle name="常规 2 3 2 2 2 5" xfId="23876"/>
    <cellStyle name="常规 2 3 2 2 2 5 2" xfId="23877"/>
    <cellStyle name="常规 2 3 2 2 2 5 2 2" xfId="7350"/>
    <cellStyle name="常规 2 3 2 2 2 5 2 2 2" xfId="23878"/>
    <cellStyle name="常规 2 3 2 2 2 5 2 2 3" xfId="23879"/>
    <cellStyle name="常规 2 3 2 2 2 5 2 3" xfId="23881"/>
    <cellStyle name="常规 2 3 2 2 2 5 2 3 2" xfId="21845"/>
    <cellStyle name="常规 2 3 2 2 2 5 2 4" xfId="23883"/>
    <cellStyle name="常规 2 3 2 2 2 5 2 5" xfId="23885"/>
    <cellStyle name="常规 2 3 2 2 2 5 3" xfId="14718"/>
    <cellStyle name="常规 2 3 2 2 2 5 3 2" xfId="23887"/>
    <cellStyle name="常规 2 3 2 2 2 5 3 2 2" xfId="23888"/>
    <cellStyle name="常规 2 3 2 2 2 5 3 3" xfId="23890"/>
    <cellStyle name="常规 2 3 2 2 2 5 3 4" xfId="23892"/>
    <cellStyle name="常规 2 3 2 2 2 5 3 5" xfId="23893"/>
    <cellStyle name="常规 2 3 2 2 2 5 4" xfId="14720"/>
    <cellStyle name="常规 2 3 2 2 2 5 4 2" xfId="14942"/>
    <cellStyle name="常规 2 3 2 2 2 5 4 3" xfId="23894"/>
    <cellStyle name="常规 2 3 2 2 2 5 5" xfId="14944"/>
    <cellStyle name="常规 2 3 2 2 2 5 6" xfId="14947"/>
    <cellStyle name="常规 2 3 2 2 2 5 7" xfId="14949"/>
    <cellStyle name="常规 2 3 2 2 2 6" xfId="23617"/>
    <cellStyle name="常规 2 3 2 2 2 6 2" xfId="23895"/>
    <cellStyle name="常规 2 3 2 2 2 6 2 2" xfId="23897"/>
    <cellStyle name="常规 2 3 2 2 2 6 2 2 2" xfId="23898"/>
    <cellStyle name="常规 2 3 2 2 2 6 2 2 3" xfId="23899"/>
    <cellStyle name="常规 2 3 2 2 2 6 2 3" xfId="17018"/>
    <cellStyle name="常规 2 3 2 2 2 6 2 3 2" xfId="17020"/>
    <cellStyle name="常规 2 3 2 2 2 6 2 4" xfId="17040"/>
    <cellStyle name="常规 2 3 2 2 2 6 2 5" xfId="17069"/>
    <cellStyle name="常规 2 3 2 2 2 6 3" xfId="4812"/>
    <cellStyle name="常规 2 3 2 2 2 6 3 2" xfId="23900"/>
    <cellStyle name="常规 2 3 2 2 2 6 3 2 2" xfId="23901"/>
    <cellStyle name="常规 2 3 2 2 2 6 3 3" xfId="23902"/>
    <cellStyle name="常规 2 3 2 2 2 6 3 4" xfId="23903"/>
    <cellStyle name="常规 2 3 2 2 2 6 3 5" xfId="23904"/>
    <cellStyle name="常规 2 3 2 2 2 6 4" xfId="14953"/>
    <cellStyle name="常规 2 3 2 2 2 6 4 2" xfId="23905"/>
    <cellStyle name="常规 2 3 2 2 2 6 4 3" xfId="23906"/>
    <cellStyle name="常规 2 3 2 2 2 6 5" xfId="23907"/>
    <cellStyle name="常规 2 3 2 2 2 6 6" xfId="23908"/>
    <cellStyle name="常规 2 3 2 2 2 6 7" xfId="23909"/>
    <cellStyle name="常规 2 3 2 2 2 7" xfId="18603"/>
    <cellStyle name="常规 2 3 2 2 2 7 2" xfId="18605"/>
    <cellStyle name="常规 2 3 2 2 2 7 2 2" xfId="23340"/>
    <cellStyle name="常规 2 3 2 2 2 7 2 2 2" xfId="23343"/>
    <cellStyle name="常规 2 3 2 2 2 7 2 2 3" xfId="23346"/>
    <cellStyle name="常规 2 3 2 2 2 7 2 3" xfId="19079"/>
    <cellStyle name="常规 2 3 2 2 2 7 2 3 2" xfId="23024"/>
    <cellStyle name="常规 2 3 2 2 2 7 2 4" xfId="23352"/>
    <cellStyle name="常规 2 3 2 2 2 7 2 5" xfId="23355"/>
    <cellStyle name="常规 2 3 2 2 2 7 3" xfId="23358"/>
    <cellStyle name="常规 2 3 2 2 2 7 3 2" xfId="23361"/>
    <cellStyle name="常规 2 3 2 2 2 7 3 2 2" xfId="16019"/>
    <cellStyle name="常规 2 3 2 2 2 7 3 3" xfId="23365"/>
    <cellStyle name="常规 2 3 2 2 2 7 3 4" xfId="23368"/>
    <cellStyle name="常规 2 3 2 2 2 7 3 5" xfId="23371"/>
    <cellStyle name="常规 2 3 2 2 2 7 4" xfId="23373"/>
    <cellStyle name="常规 2 3 2 2 2 7 4 2" xfId="23376"/>
    <cellStyle name="常规 2 3 2 2 2 7 4 3" xfId="23381"/>
    <cellStyle name="常规 2 3 2 2 2 7 5" xfId="9868"/>
    <cellStyle name="常规 2 3 2 2 2 7 6" xfId="9878"/>
    <cellStyle name="常规 2 3 2 2 2 7 7" xfId="9886"/>
    <cellStyle name="常规 2 3 2 2 2 8" xfId="18609"/>
    <cellStyle name="常规 2 3 2 2 2 8 2" xfId="17446"/>
    <cellStyle name="常规 2 3 2 2 2 8 2 2" xfId="23910"/>
    <cellStyle name="常规 2 3 2 2 2 8 2 2 2" xfId="14485"/>
    <cellStyle name="常规 2 3 2 2 2 8 2 3" xfId="23911"/>
    <cellStyle name="常规 2 3 2 2 2 8 2 4" xfId="23912"/>
    <cellStyle name="常规 2 3 2 2 2 8 2 5" xfId="23913"/>
    <cellStyle name="常规 2 3 2 2 2 8 3" xfId="23914"/>
    <cellStyle name="常规 2 3 2 2 2 8 3 2" xfId="23915"/>
    <cellStyle name="常规 2 3 2 2 2 8 3 2 2" xfId="14522"/>
    <cellStyle name="常规 2 3 2 2 2 8 3 3" xfId="23916"/>
    <cellStyle name="常规 2 3 2 2 2 8 3 4" xfId="23917"/>
    <cellStyle name="常规 2 3 2 2 2 8 3 5" xfId="23918"/>
    <cellStyle name="常规 2 3 2 2 2 8 4" xfId="23919"/>
    <cellStyle name="常规 2 3 2 2 2 8 4 2" xfId="23920"/>
    <cellStyle name="常规 2 3 2 2 2 8 5" xfId="9894"/>
    <cellStyle name="常规 2 3 2 2 2 8 6" xfId="9898"/>
    <cellStyle name="常规 2 3 2 2 2 8 7" xfId="9900"/>
    <cellStyle name="常规 2 3 2 2 2 9" xfId="11620"/>
    <cellStyle name="常规 2 3 2 2 2 9 2" xfId="17452"/>
    <cellStyle name="常规 2 3 2 2 2 9 2 2" xfId="18187"/>
    <cellStyle name="常规 2 3 2 2 2 9 2 2 2" xfId="1583"/>
    <cellStyle name="常规 2 3 2 2 2 9 2 3" xfId="18189"/>
    <cellStyle name="常规 2 3 2 2 2 9 2 4" xfId="23921"/>
    <cellStyle name="常规 2 3 2 2 2 9 2 5" xfId="23922"/>
    <cellStyle name="常规 2 3 2 2 2 9 3" xfId="23923"/>
    <cellStyle name="常规 2 3 2 2 2 9 3 2" xfId="18199"/>
    <cellStyle name="常规 2 3 2 2 2 9 3 2 2" xfId="15214"/>
    <cellStyle name="常规 2 3 2 2 2 9 3 3" xfId="18201"/>
    <cellStyle name="常规 2 3 2 2 2 9 3 4" xfId="23924"/>
    <cellStyle name="常规 2 3 2 2 2 9 3 5" xfId="23925"/>
    <cellStyle name="常规 2 3 2 2 2 9 4" xfId="23926"/>
    <cellStyle name="常规 2 3 2 2 2 9 4 2" xfId="18209"/>
    <cellStyle name="常规 2 3 2 2 2 9 5" xfId="9906"/>
    <cellStyle name="常规 2 3 2 2 2 9 6" xfId="9908"/>
    <cellStyle name="常规 2 3 2 2 2 9 7" xfId="23927"/>
    <cellStyle name="常规 2 3 2 2 20" xfId="12338"/>
    <cellStyle name="常规 2 3 2 2 20 2" xfId="23628"/>
    <cellStyle name="常规 2 3 2 2 21" xfId="12342"/>
    <cellStyle name="常规 2 3 2 2 22" xfId="12345"/>
    <cellStyle name="常规 2 3 2 2 23" xfId="23643"/>
    <cellStyle name="常规 2 3 2 2 24" xfId="23649"/>
    <cellStyle name="常规 2 3 2 2 25" xfId="23928"/>
    <cellStyle name="常规 2 3 2 2 26" xfId="23929"/>
    <cellStyle name="常规 2 3 2 2 3" xfId="10330"/>
    <cellStyle name="常规 2 3 2 2 3 10" xfId="23930"/>
    <cellStyle name="常规 2 3 2 2 3 10 2" xfId="10942"/>
    <cellStyle name="常规 2 3 2 2 3 10 2 2" xfId="23931"/>
    <cellStyle name="常规 2 3 2 2 3 10 3" xfId="23932"/>
    <cellStyle name="常规 2 3 2 2 3 10 3 2" xfId="23933"/>
    <cellStyle name="常规 2 3 2 2 3 10 4" xfId="23934"/>
    <cellStyle name="常规 2 3 2 2 3 10 5" xfId="23935"/>
    <cellStyle name="常规 2 3 2 2 3 11" xfId="23936"/>
    <cellStyle name="常规 2 3 2 2 3 11 2" xfId="23937"/>
    <cellStyle name="常规 2 3 2 2 3 11 2 2" xfId="23938"/>
    <cellStyle name="常规 2 3 2 2 3 11 3" xfId="23939"/>
    <cellStyle name="常规 2 3 2 2 3 11 3 2" xfId="23940"/>
    <cellStyle name="常规 2 3 2 2 3 11 4" xfId="23941"/>
    <cellStyle name="常规 2 3 2 2 3 12" xfId="23942"/>
    <cellStyle name="常规 2 3 2 2 3 12 2" xfId="23943"/>
    <cellStyle name="常规 2 3 2 2 3 12 3" xfId="23944"/>
    <cellStyle name="常规 2 3 2 2 3 12 4" xfId="23945"/>
    <cellStyle name="常规 2 3 2 2 3 13" xfId="23946"/>
    <cellStyle name="常规 2 3 2 2 3 13 2" xfId="23947"/>
    <cellStyle name="常规 2 3 2 2 3 13 3" xfId="23948"/>
    <cellStyle name="常规 2 3 2 2 3 13 4" xfId="23950"/>
    <cellStyle name="常规 2 3 2 2 3 14" xfId="23951"/>
    <cellStyle name="常规 2 3 2 2 3 14 2" xfId="23952"/>
    <cellStyle name="常规 2 3 2 2 3 15" xfId="23954"/>
    <cellStyle name="常规 2 3 2 2 3 16" xfId="18677"/>
    <cellStyle name="常规 2 3 2 2 3 17" xfId="7685"/>
    <cellStyle name="常规 2 3 2 2 3 18" xfId="7689"/>
    <cellStyle name="常规 2 3 2 2 3 19" xfId="7691"/>
    <cellStyle name="常规 2 3 2 2 3 2" xfId="16034"/>
    <cellStyle name="常规 2 3 2 2 3 2 10" xfId="23956"/>
    <cellStyle name="常规 2 3 2 2 3 2 2" xfId="16037"/>
    <cellStyle name="常规 2 3 2 2 3 2 2 2" xfId="16040"/>
    <cellStyle name="常规 2 3 2 2 3 2 2 2 2" xfId="23958"/>
    <cellStyle name="常规 2 3 2 2 3 2 2 2 2 2" xfId="23959"/>
    <cellStyle name="常规 2 3 2 2 3 2 2 2 2 2 2" xfId="15978"/>
    <cellStyle name="常规 2 3 2 2 3 2 2 2 2 3" xfId="23960"/>
    <cellStyle name="常规 2 3 2 2 3 2 2 2 2 4" xfId="23961"/>
    <cellStyle name="常规 2 3 2 2 3 2 2 2 2 5" xfId="9511"/>
    <cellStyle name="常规 2 3 2 2 3 2 2 2 3" xfId="23963"/>
    <cellStyle name="常规 2 3 2 2 3 2 2 2 3 2" xfId="23964"/>
    <cellStyle name="常规 2 3 2 2 3 2 2 2 3 3" xfId="23965"/>
    <cellStyle name="常规 2 3 2 2 3 2 2 2 4" xfId="23966"/>
    <cellStyle name="常规 2 3 2 2 3 2 2 2 5" xfId="23968"/>
    <cellStyle name="常规 2 3 2 2 3 2 2 2 6" xfId="23970"/>
    <cellStyle name="常规 2 3 2 2 3 2 2 3" xfId="22997"/>
    <cellStyle name="常规 2 3 2 2 3 2 2 3 2" xfId="23972"/>
    <cellStyle name="常规 2 3 2 2 3 2 2 3 2 2" xfId="23973"/>
    <cellStyle name="常规 2 3 2 2 3 2 2 3 3" xfId="23974"/>
    <cellStyle name="常规 2 3 2 2 3 2 2 3 4" xfId="23975"/>
    <cellStyle name="常规 2 3 2 2 3 2 2 3 5" xfId="23977"/>
    <cellStyle name="常规 2 3 2 2 3 2 2 4" xfId="23979"/>
    <cellStyle name="常规 2 3 2 2 3 2 2 4 2" xfId="19689"/>
    <cellStyle name="常规 2 3 2 2 3 2 2 4 3" xfId="23980"/>
    <cellStyle name="常规 2 3 2 2 3 2 2 5" xfId="23982"/>
    <cellStyle name="常规 2 3 2 2 3 2 2 6" xfId="23985"/>
    <cellStyle name="常规 2 3 2 2 3 2 2 7" xfId="23987"/>
    <cellStyle name="常规 2 3 2 2 3 2 3" xfId="8650"/>
    <cellStyle name="常规 2 3 2 2 3 2 3 2" xfId="16044"/>
    <cellStyle name="常规 2 3 2 2 3 2 3 2 2" xfId="23989"/>
    <cellStyle name="常规 2 3 2 2 3 2 3 2 2 2" xfId="1279"/>
    <cellStyle name="常规 2 3 2 2 3 2 3 2 3" xfId="23990"/>
    <cellStyle name="常规 2 3 2 2 3 2 3 2 4" xfId="23991"/>
    <cellStyle name="常规 2 3 2 2 3 2 3 2 5" xfId="23993"/>
    <cellStyle name="常规 2 3 2 2 3 2 3 3" xfId="23995"/>
    <cellStyle name="常规 2 3 2 2 3 2 3 3 2" xfId="23997"/>
    <cellStyle name="常规 2 3 2 2 3 2 3 3 2 2" xfId="5000"/>
    <cellStyle name="常规 2 3 2 2 3 2 3 3 3" xfId="23998"/>
    <cellStyle name="常规 2 3 2 2 3 2 3 3 4" xfId="19277"/>
    <cellStyle name="常规 2 3 2 2 3 2 3 3 5" xfId="24000"/>
    <cellStyle name="常规 2 3 2 2 3 2 3 4" xfId="13419"/>
    <cellStyle name="常规 2 3 2 2 3 2 3 4 2" xfId="24001"/>
    <cellStyle name="常规 2 3 2 2 3 2 3 5" xfId="24003"/>
    <cellStyle name="常规 2 3 2 2 3 2 3 6" xfId="24005"/>
    <cellStyle name="常规 2 3 2 2 3 2 3 7" xfId="24006"/>
    <cellStyle name="常规 2 3 2 2 3 2 4" xfId="8655"/>
    <cellStyle name="常规 2 3 2 2 3 2 4 2" xfId="14877"/>
    <cellStyle name="常规 2 3 2 2 3 2 4 2 2" xfId="24008"/>
    <cellStyle name="常规 2 3 2 2 3 2 4 2 2 2" xfId="5499"/>
    <cellStyle name="常规 2 3 2 2 3 2 4 2 3" xfId="24009"/>
    <cellStyle name="常规 2 3 2 2 3 2 4 2 4" xfId="24010"/>
    <cellStyle name="常规 2 3 2 2 3 2 4 3" xfId="24013"/>
    <cellStyle name="常规 2 3 2 2 3 2 4 3 2" xfId="24015"/>
    <cellStyle name="常规 2 3 2 2 3 2 4 4" xfId="5221"/>
    <cellStyle name="常规 2 3 2 2 3 2 4 5" xfId="24016"/>
    <cellStyle name="常规 2 3 2 2 3 2 4 6" xfId="19792"/>
    <cellStyle name="常规 2 3 2 2 3 2 5" xfId="23043"/>
    <cellStyle name="常规 2 3 2 2 3 2 5 2" xfId="14885"/>
    <cellStyle name="常规 2 3 2 2 3 2 5 2 2" xfId="24017"/>
    <cellStyle name="常规 2 3 2 2 3 2 5 3" xfId="24020"/>
    <cellStyle name="常规 2 3 2 2 3 2 5 4" xfId="24022"/>
    <cellStyle name="常规 2 3 2 2 3 2 5 5" xfId="24023"/>
    <cellStyle name="常规 2 3 2 2 3 2 6" xfId="23048"/>
    <cellStyle name="常规 2 3 2 2 3 2 6 2" xfId="397"/>
    <cellStyle name="常规 2 3 2 2 3 2 6 3" xfId="445"/>
    <cellStyle name="常规 2 3 2 2 3 2 6 4" xfId="479"/>
    <cellStyle name="常规 2 3 2 2 3 2 6 5" xfId="505"/>
    <cellStyle name="常规 2 3 2 2 3 2 7" xfId="24028"/>
    <cellStyle name="常规 2 3 2 2 3 2 8" xfId="24033"/>
    <cellStyle name="常规 2 3 2 2 3 2 9" xfId="24037"/>
    <cellStyle name="常规 2 3 2 2 3 20" xfId="23953"/>
    <cellStyle name="常规 2 3 2 2 3 3" xfId="16048"/>
    <cellStyle name="常规 2 3 2 2 3 3 2" xfId="16050"/>
    <cellStyle name="常规 2 3 2 2 3 3 2 2" xfId="24038"/>
    <cellStyle name="常规 2 3 2 2 3 3 2 2 2" xfId="6672"/>
    <cellStyle name="常规 2 3 2 2 3 3 2 2 2 2" xfId="3312"/>
    <cellStyle name="常规 2 3 2 2 3 3 2 2 3" xfId="6674"/>
    <cellStyle name="常规 2 3 2 2 3 3 2 2 4" xfId="84"/>
    <cellStyle name="常规 2 3 2 2 3 3 2 2 5" xfId="6677"/>
    <cellStyle name="常规 2 3 2 2 3 3 2 3" xfId="24039"/>
    <cellStyle name="常规 2 3 2 2 3 3 2 3 2" xfId="6699"/>
    <cellStyle name="常规 2 3 2 2 3 3 2 3 3" xfId="6703"/>
    <cellStyle name="常规 2 3 2 2 3 3 2 4" xfId="24040"/>
    <cellStyle name="常规 2 3 2 2 3 3 2 5" xfId="24041"/>
    <cellStyle name="常规 2 3 2 2 3 3 2 6" xfId="24043"/>
    <cellStyle name="常规 2 3 2 2 3 3 3" xfId="8661"/>
    <cellStyle name="常规 2 3 2 2 3 3 3 2" xfId="24044"/>
    <cellStyle name="常规 2 3 2 2 3 3 3 2 2" xfId="2365"/>
    <cellStyle name="常规 2 3 2 2 3 3 3 3" xfId="24045"/>
    <cellStyle name="常规 2 3 2 2 3 3 3 4" xfId="24046"/>
    <cellStyle name="常规 2 3 2 2 3 3 3 5" xfId="24047"/>
    <cellStyle name="常规 2 3 2 2 3 3 4" xfId="16052"/>
    <cellStyle name="常规 2 3 2 2 3 3 4 2" xfId="14907"/>
    <cellStyle name="常规 2 3 2 2 3 3 4 3" xfId="24049"/>
    <cellStyle name="常规 2 3 2 2 3 3 5" xfId="24050"/>
    <cellStyle name="常规 2 3 2 2 3 3 6" xfId="24052"/>
    <cellStyle name="常规 2 3 2 2 3 3 7" xfId="24055"/>
    <cellStyle name="常规 2 3 2 2 3 4" xfId="16055"/>
    <cellStyle name="常规 2 3 2 2 3 4 2" xfId="16058"/>
    <cellStyle name="常规 2 3 2 2 3 4 2 2" xfId="23776"/>
    <cellStyle name="常规 2 3 2 2 3 4 2 2 2" xfId="8260"/>
    <cellStyle name="常规 2 3 2 2 3 4 2 2 3" xfId="8267"/>
    <cellStyle name="常规 2 3 2 2 3 4 2 3" xfId="23780"/>
    <cellStyle name="常规 2 3 2 2 3 4 2 3 2" xfId="8290"/>
    <cellStyle name="常规 2 3 2 2 3 4 2 4" xfId="23784"/>
    <cellStyle name="常规 2 3 2 2 3 4 2 5" xfId="24057"/>
    <cellStyle name="常规 2 3 2 2 3 4 3" xfId="14726"/>
    <cellStyle name="常规 2 3 2 2 3 4 3 2" xfId="23839"/>
    <cellStyle name="常规 2 3 2 2 3 4 3 2 2" xfId="8360"/>
    <cellStyle name="常规 2 3 2 2 3 4 3 3" xfId="23842"/>
    <cellStyle name="常规 2 3 2 2 3 4 3 4" xfId="23845"/>
    <cellStyle name="常规 2 3 2 2 3 4 3 5" xfId="24058"/>
    <cellStyle name="常规 2 3 2 2 3 4 4" xfId="14963"/>
    <cellStyle name="常规 2 3 2 2 3 4 4 2" xfId="14937"/>
    <cellStyle name="常规 2 3 2 2 3 4 4 3" xfId="23873"/>
    <cellStyle name="常规 2 3 2 2 3 4 5" xfId="14966"/>
    <cellStyle name="常规 2 3 2 2 3 4 6" xfId="24060"/>
    <cellStyle name="常规 2 3 2 2 3 4 7" xfId="24062"/>
    <cellStyle name="常规 2 3 2 2 3 5" xfId="16060"/>
    <cellStyle name="常规 2 3 2 2 3 5 2" xfId="16063"/>
    <cellStyle name="常规 2 3 2 2 3 5 2 2" xfId="24027"/>
    <cellStyle name="常规 2 3 2 2 3 5 2 2 2" xfId="644"/>
    <cellStyle name="常规 2 3 2 2 3 5 2 2 3" xfId="721"/>
    <cellStyle name="常规 2 3 2 2 3 5 2 3" xfId="24032"/>
    <cellStyle name="常规 2 3 2 2 3 5 2 3 2" xfId="809"/>
    <cellStyle name="常规 2 3 2 2 3 5 2 4" xfId="24036"/>
    <cellStyle name="常规 2 3 2 2 3 5 2 5" xfId="24065"/>
    <cellStyle name="常规 2 3 2 2 3 5 3" xfId="24066"/>
    <cellStyle name="常规 2 3 2 2 3 5 3 2" xfId="24054"/>
    <cellStyle name="常规 2 3 2 2 3 5 3 2 2" xfId="9822"/>
    <cellStyle name="常规 2 3 2 2 3 5 3 3" xfId="24068"/>
    <cellStyle name="常规 2 3 2 2 3 5 3 4" xfId="24070"/>
    <cellStyle name="常规 2 3 2 2 3 5 3 5" xfId="24071"/>
    <cellStyle name="常规 2 3 2 2 3 5 4" xfId="14970"/>
    <cellStyle name="常规 2 3 2 2 3 5 4 2" xfId="24061"/>
    <cellStyle name="常规 2 3 2 2 3 5 4 3" xfId="24072"/>
    <cellStyle name="常规 2 3 2 2 3 5 5" xfId="24073"/>
    <cellStyle name="常规 2 3 2 2 3 5 6" xfId="24075"/>
    <cellStyle name="常规 2 3 2 2 3 5 7" xfId="24076"/>
    <cellStyle name="常规 2 3 2 2 3 6" xfId="16065"/>
    <cellStyle name="常规 2 3 2 2 3 6 2" xfId="1926"/>
    <cellStyle name="常规 2 3 2 2 3 6 2 2" xfId="1932"/>
    <cellStyle name="常规 2 3 2 2 3 6 2 2 2" xfId="1934"/>
    <cellStyle name="常规 2 3 2 2 3 6 2 3" xfId="1942"/>
    <cellStyle name="常规 2 3 2 2 3 6 2 4" xfId="1946"/>
    <cellStyle name="常规 2 3 2 2 3 6 2 5" xfId="1950"/>
    <cellStyle name="常规 2 3 2 2 3 6 3" xfId="1953"/>
    <cellStyle name="常规 2 3 2 2 3 6 3 2" xfId="1962"/>
    <cellStyle name="常规 2 3 2 2 3 6 3 2 2" xfId="1967"/>
    <cellStyle name="常规 2 3 2 2 3 6 3 3" xfId="4"/>
    <cellStyle name="常规 2 3 2 2 3 6 3 4" xfId="1973"/>
    <cellStyle name="常规 2 3 2 2 3 6 3 5" xfId="1979"/>
    <cellStyle name="常规 2 3 2 2 3 6 4" xfId="1983"/>
    <cellStyle name="常规 2 3 2 2 3 6 4 2" xfId="1990"/>
    <cellStyle name="常规 2 3 2 2 3 6 5" xfId="2015"/>
    <cellStyle name="常规 2 3 2 2 3 6 6" xfId="2035"/>
    <cellStyle name="常规 2 3 2 2 3 6 7" xfId="2051"/>
    <cellStyle name="常规 2 3 2 2 3 7" xfId="16068"/>
    <cellStyle name="常规 2 3 2 2 3 7 2" xfId="18614"/>
    <cellStyle name="常规 2 3 2 2 3 7 2 2" xfId="24079"/>
    <cellStyle name="常规 2 3 2 2 3 7 2 2 2" xfId="11952"/>
    <cellStyle name="常规 2 3 2 2 3 7 2 3" xfId="24081"/>
    <cellStyle name="常规 2 3 2 2 3 7 2 4" xfId="13925"/>
    <cellStyle name="常规 2 3 2 2 3 7 2 5" xfId="13930"/>
    <cellStyle name="常规 2 3 2 2 3 7 3" xfId="24083"/>
    <cellStyle name="常规 2 3 2 2 3 7 3 2" xfId="24086"/>
    <cellStyle name="常规 2 3 2 2 3 7 3 2 2" xfId="11982"/>
    <cellStyle name="常规 2 3 2 2 3 7 3 3" xfId="24088"/>
    <cellStyle name="常规 2 3 2 2 3 7 3 4" xfId="13939"/>
    <cellStyle name="常规 2 3 2 2 3 7 3 5" xfId="13943"/>
    <cellStyle name="常规 2 3 2 2 3 7 4" xfId="24091"/>
    <cellStyle name="常规 2 3 2 2 3 7 4 2" xfId="24094"/>
    <cellStyle name="常规 2 3 2 2 3 7 5" xfId="9916"/>
    <cellStyle name="常规 2 3 2 2 3 7 6" xfId="9927"/>
    <cellStyle name="常规 2 3 2 2 3 7 7" xfId="9933"/>
    <cellStyle name="常规 2 3 2 2 3 8" xfId="16071"/>
    <cellStyle name="常规 2 3 2 2 3 8 2" xfId="24095"/>
    <cellStyle name="常规 2 3 2 2 3 8 2 2" xfId="24097"/>
    <cellStyle name="常规 2 3 2 2 3 8 2 3" xfId="24098"/>
    <cellStyle name="常规 2 3 2 2 3 8 3" xfId="24099"/>
    <cellStyle name="常规 2 3 2 2 3 8 3 2" xfId="24101"/>
    <cellStyle name="常规 2 3 2 2 3 8 4" xfId="24103"/>
    <cellStyle name="常规 2 3 2 2 3 8 5" xfId="9939"/>
    <cellStyle name="常规 2 3 2 2 3 9" xfId="18616"/>
    <cellStyle name="常规 2 3 2 2 3 9 2" xfId="24104"/>
    <cellStyle name="常规 2 3 2 2 3 9 2 2" xfId="24105"/>
    <cellStyle name="常规 2 3 2 2 3 9 2 3" xfId="24106"/>
    <cellStyle name="常规 2 3 2 2 3 9 3" xfId="24107"/>
    <cellStyle name="常规 2 3 2 2 3 9 3 2" xfId="24108"/>
    <cellStyle name="常规 2 3 2 2 3 9 4" xfId="24110"/>
    <cellStyle name="常规 2 3 2 2 3 9 5" xfId="9951"/>
    <cellStyle name="常规 2 3 2 2 4" xfId="10332"/>
    <cellStyle name="常规 2 3 2 2 4 10" xfId="2981"/>
    <cellStyle name="常规 2 3 2 2 4 11" xfId="3026"/>
    <cellStyle name="常规 2 3 2 2 4 2" xfId="24111"/>
    <cellStyle name="常规 2 3 2 2 4 2 2" xfId="23091"/>
    <cellStyle name="常规 2 3 2 2 4 2 2 2" xfId="14364"/>
    <cellStyle name="常规 2 3 2 2 4 2 2 2 2" xfId="24112"/>
    <cellStyle name="常规 2 3 2 2 4 2 2 2 2 2" xfId="24113"/>
    <cellStyle name="常规 2 3 2 2 4 2 2 2 3" xfId="24114"/>
    <cellStyle name="常规 2 3 2 2 4 2 2 2 4" xfId="14398"/>
    <cellStyle name="常规 2 3 2 2 4 2 2 2 5" xfId="14411"/>
    <cellStyle name="常规 2 3 2 2 4 2 2 3" xfId="14366"/>
    <cellStyle name="常规 2 3 2 2 4 2 2 3 2" xfId="24115"/>
    <cellStyle name="常规 2 3 2 2 4 2 2 3 2 2" xfId="9230"/>
    <cellStyle name="常规 2 3 2 2 4 2 2 3 3" xfId="23167"/>
    <cellStyle name="常规 2 3 2 2 4 2 2 3 4" xfId="14427"/>
    <cellStyle name="常规 2 3 2 2 4 2 2 3 5" xfId="14435"/>
    <cellStyle name="常规 2 3 2 2 4 2 2 4" xfId="24116"/>
    <cellStyle name="常规 2 3 2 2 4 2 2 4 2" xfId="24117"/>
    <cellStyle name="常规 2 3 2 2 4 2 2 5" xfId="24118"/>
    <cellStyle name="常规 2 3 2 2 4 2 2 6" xfId="24120"/>
    <cellStyle name="常规 2 3 2 2 4 2 2 7" xfId="24122"/>
    <cellStyle name="常规 2 3 2 2 4 2 3" xfId="8677"/>
    <cellStyle name="常规 2 3 2 2 4 2 3 2" xfId="14377"/>
    <cellStyle name="常规 2 3 2 2 4 2 3 2 2" xfId="24123"/>
    <cellStyle name="常规 2 3 2 2 4 2 3 2 2 2" xfId="7871"/>
    <cellStyle name="常规 2 3 2 2 4 2 3 2 3" xfId="24124"/>
    <cellStyle name="常规 2 3 2 2 4 2 3 2 4" xfId="14480"/>
    <cellStyle name="常规 2 3 2 2 4 2 3 3" xfId="24125"/>
    <cellStyle name="常规 2 3 2 2 4 2 3 3 2" xfId="24126"/>
    <cellStyle name="常规 2 3 2 2 4 2 3 4" xfId="24128"/>
    <cellStyle name="常规 2 3 2 2 4 2 3 5" xfId="24130"/>
    <cellStyle name="常规 2 3 2 2 4 2 3 6" xfId="24133"/>
    <cellStyle name="常规 2 3 2 2 4 2 4" xfId="23061"/>
    <cellStyle name="常规 2 3 2 2 4 2 4 2" xfId="24134"/>
    <cellStyle name="常规 2 3 2 2 4 2 4 2 2" xfId="24135"/>
    <cellStyle name="常规 2 3 2 2 4 2 4 3" xfId="24136"/>
    <cellStyle name="常规 2 3 2 2 4 2 4 4" xfId="24139"/>
    <cellStyle name="常规 2 3 2 2 4 2 4 5" xfId="24141"/>
    <cellStyle name="常规 2 3 2 2 4 2 5" xfId="23063"/>
    <cellStyle name="常规 2 3 2 2 4 2 5 2" xfId="24142"/>
    <cellStyle name="常规 2 3 2 2 4 2 6" xfId="23066"/>
    <cellStyle name="常规 2 3 2 2 4 2 7" xfId="1931"/>
    <cellStyle name="常规 2 3 2 2 4 2 8" xfId="1941"/>
    <cellStyle name="常规 2 3 2 2 4 3" xfId="24143"/>
    <cellStyle name="常规 2 3 2 2 4 3 2" xfId="23096"/>
    <cellStyle name="常规 2 3 2 2 4 3 2 2" xfId="14456"/>
    <cellStyle name="常规 2 3 2 2 4 3 2 2 2" xfId="15561"/>
    <cellStyle name="常规 2 3 2 2 4 3 2 2 3" xfId="15568"/>
    <cellStyle name="常规 2 3 2 2 4 3 2 3" xfId="24144"/>
    <cellStyle name="常规 2 3 2 2 4 3 2 3 2" xfId="15602"/>
    <cellStyle name="常规 2 3 2 2 4 3 2 4" xfId="24145"/>
    <cellStyle name="常规 2 3 2 2 4 3 2 5" xfId="24146"/>
    <cellStyle name="常规 2 3 2 2 4 3 3" xfId="8683"/>
    <cellStyle name="常规 2 3 2 2 4 3 3 2" xfId="1532"/>
    <cellStyle name="常规 2 3 2 2 4 3 3 2 2" xfId="1541"/>
    <cellStyle name="常规 2 3 2 2 4 3 3 3" xfId="1589"/>
    <cellStyle name="常规 2 3 2 2 4 3 3 4" xfId="1634"/>
    <cellStyle name="常规 2 3 2 2 4 3 3 5" xfId="1668"/>
    <cellStyle name="常规 2 3 2 2 4 3 4" xfId="24147"/>
    <cellStyle name="常规 2 3 2 2 4 3 4 2" xfId="24148"/>
    <cellStyle name="常规 2 3 2 2 4 3 4 3" xfId="24149"/>
    <cellStyle name="常规 2 3 2 2 4 3 5" xfId="24150"/>
    <cellStyle name="常规 2 3 2 2 4 3 6" xfId="24152"/>
    <cellStyle name="常规 2 3 2 2 4 3 7" xfId="1961"/>
    <cellStyle name="常规 2 3 2 2 4 4" xfId="24153"/>
    <cellStyle name="常规 2 3 2 2 4 4 2" xfId="24154"/>
    <cellStyle name="常规 2 3 2 2 4 4 2 2" xfId="24157"/>
    <cellStyle name="常规 2 3 2 2 4 4 2 2 2" xfId="16808"/>
    <cellStyle name="常规 2 3 2 2 4 4 2 3" xfId="24159"/>
    <cellStyle name="常规 2 3 2 2 4 4 2 4" xfId="24161"/>
    <cellStyle name="常规 2 3 2 2 4 4 2 5" xfId="24162"/>
    <cellStyle name="常规 2 3 2 2 4 4 3" xfId="24163"/>
    <cellStyle name="常规 2 3 2 2 4 4 3 2" xfId="12158"/>
    <cellStyle name="常规 2 3 2 2 4 4 3 2 2" xfId="12161"/>
    <cellStyle name="常规 2 3 2 2 4 4 3 3" xfId="12164"/>
    <cellStyle name="常规 2 3 2 2 4 4 3 4" xfId="12168"/>
    <cellStyle name="常规 2 3 2 2 4 4 3 5" xfId="12171"/>
    <cellStyle name="常规 2 3 2 2 4 4 4" xfId="14979"/>
    <cellStyle name="常规 2 3 2 2 4 4 4 2" xfId="22074"/>
    <cellStyle name="常规 2 3 2 2 4 4 5" xfId="14981"/>
    <cellStyle name="常规 2 3 2 2 4 4 6" xfId="24164"/>
    <cellStyle name="常规 2 3 2 2 4 4 7" xfId="1989"/>
    <cellStyle name="常规 2 3 2 2 4 5" xfId="24165"/>
    <cellStyle name="常规 2 3 2 2 4 5 2" xfId="24166"/>
    <cellStyle name="常规 2 3 2 2 4 5 2 2" xfId="24168"/>
    <cellStyle name="常规 2 3 2 2 4 5 2 2 2" xfId="18002"/>
    <cellStyle name="常规 2 3 2 2 4 5 2 3" xfId="24170"/>
    <cellStyle name="常规 2 3 2 2 4 5 2 4" xfId="23120"/>
    <cellStyle name="常规 2 3 2 2 4 5 3" xfId="24171"/>
    <cellStyle name="常规 2 3 2 2 4 5 3 2" xfId="24173"/>
    <cellStyle name="常规 2 3 2 2 4 5 4" xfId="11562"/>
    <cellStyle name="常规 2 3 2 2 4 5 5" xfId="11585"/>
    <cellStyle name="常规 2 3 2 2 4 5 6" xfId="11595"/>
    <cellStyle name="常规 2 3 2 2 4 6" xfId="24174"/>
    <cellStyle name="常规 2 3 2 2 4 6 2" xfId="24175"/>
    <cellStyle name="常规 2 3 2 2 4 6 2 2" xfId="24177"/>
    <cellStyle name="常规 2 3 2 2 4 6 3" xfId="24178"/>
    <cellStyle name="常规 2 3 2 2 4 6 4" xfId="11601"/>
    <cellStyle name="常规 2 3 2 2 4 6 5" xfId="11616"/>
    <cellStyle name="常规 2 3 2 2 4 7" xfId="18620"/>
    <cellStyle name="常规 2 3 2 2 4 7 2" xfId="24179"/>
    <cellStyle name="常规 2 3 2 2 4 7 3" xfId="24180"/>
    <cellStyle name="常规 2 3 2 2 4 7 4" xfId="11634"/>
    <cellStyle name="常规 2 3 2 2 4 7 5" xfId="9960"/>
    <cellStyle name="常规 2 3 2 2 4 8" xfId="19520"/>
    <cellStyle name="常规 2 3 2 2 4 9" xfId="19529"/>
    <cellStyle name="常规 2 3 2 2 5" xfId="10334"/>
    <cellStyle name="常规 2 3 2 2 5 2" xfId="24181"/>
    <cellStyle name="常规 2 3 2 2 5 2 2" xfId="24182"/>
    <cellStyle name="常规 2 3 2 2 5 2 2 2" xfId="15142"/>
    <cellStyle name="常规 2 3 2 2 5 2 2 2 2" xfId="24183"/>
    <cellStyle name="常规 2 3 2 2 5 2 2 2 3" xfId="12348"/>
    <cellStyle name="常规 2 3 2 2 5 2 2 3" xfId="24184"/>
    <cellStyle name="常规 2 3 2 2 5 2 2 3 2" xfId="24185"/>
    <cellStyle name="常规 2 3 2 2 5 2 2 4" xfId="24186"/>
    <cellStyle name="常规 2 3 2 2 5 2 2 5" xfId="24187"/>
    <cellStyle name="常规 2 3 2 2 5 2 3" xfId="8694"/>
    <cellStyle name="常规 2 3 2 2 5 2 3 2" xfId="15152"/>
    <cellStyle name="常规 2 3 2 2 5 2 3 2 2" xfId="24188"/>
    <cellStyle name="常规 2 3 2 2 5 2 3 3" xfId="24189"/>
    <cellStyle name="常规 2 3 2 2 5 2 3 4" xfId="24191"/>
    <cellStyle name="常规 2 3 2 2 5 2 3 5" xfId="24193"/>
    <cellStyle name="常规 2 3 2 2 5 2 4" xfId="23074"/>
    <cellStyle name="常规 2 3 2 2 5 2 4 2" xfId="24194"/>
    <cellStyle name="常规 2 3 2 2 5 2 4 3" xfId="24195"/>
    <cellStyle name="常规 2 3 2 2 5 2 5" xfId="23076"/>
    <cellStyle name="常规 2 3 2 2 5 2 6" xfId="23079"/>
    <cellStyle name="常规 2 3 2 2 5 2 7" xfId="24078"/>
    <cellStyle name="常规 2 3 2 2 5 3" xfId="24197"/>
    <cellStyle name="常规 2 3 2 2 5 3 2" xfId="24199"/>
    <cellStyle name="常规 2 3 2 2 5 3 2 2" xfId="24201"/>
    <cellStyle name="常规 2 3 2 2 5 3 2 2 2" xfId="19946"/>
    <cellStyle name="常规 2 3 2 2 5 3 2 3" xfId="24203"/>
    <cellStyle name="常规 2 3 2 2 5 3 2 4" xfId="24204"/>
    <cellStyle name="常规 2 3 2 2 5 3 2 5" xfId="24205"/>
    <cellStyle name="常规 2 3 2 2 5 3 3" xfId="8698"/>
    <cellStyle name="常规 2 3 2 2 5 3 3 2" xfId="22871"/>
    <cellStyle name="常规 2 3 2 2 5 3 3 2 2" xfId="19980"/>
    <cellStyle name="常规 2 3 2 2 5 3 3 3" xfId="22873"/>
    <cellStyle name="常规 2 3 2 2 5 3 3 4" xfId="22876"/>
    <cellStyle name="常规 2 3 2 2 5 3 3 5" xfId="22879"/>
    <cellStyle name="常规 2 3 2 2 5 3 4" xfId="24207"/>
    <cellStyle name="常规 2 3 2 2 5 3 4 2" xfId="24208"/>
    <cellStyle name="常规 2 3 2 2 5 3 5" xfId="24210"/>
    <cellStyle name="常规 2 3 2 2 5 3 6" xfId="24211"/>
    <cellStyle name="常规 2 3 2 2 5 3 7" xfId="24085"/>
    <cellStyle name="常规 2 3 2 2 5 4" xfId="24213"/>
    <cellStyle name="常规 2 3 2 2 5 4 2" xfId="24215"/>
    <cellStyle name="常规 2 3 2 2 5 4 2 2" xfId="24219"/>
    <cellStyle name="常规 2 3 2 2 5 4 2 2 2" xfId="20395"/>
    <cellStyle name="常规 2 3 2 2 5 4 2 3" xfId="24220"/>
    <cellStyle name="常规 2 3 2 2 5 4 2 4" xfId="24221"/>
    <cellStyle name="常规 2 3 2 2 5 4 3" xfId="24223"/>
    <cellStyle name="常规 2 3 2 2 5 4 3 2" xfId="24225"/>
    <cellStyle name="常规 2 3 2 2 5 4 4" xfId="24227"/>
    <cellStyle name="常规 2 3 2 2 5 4 5" xfId="24229"/>
    <cellStyle name="常规 2 3 2 2 5 4 6" xfId="24230"/>
    <cellStyle name="常规 2 3 2 2 5 5" xfId="24232"/>
    <cellStyle name="常规 2 3 2 2 5 5 2" xfId="24234"/>
    <cellStyle name="常规 2 3 2 2 5 5 2 2" xfId="24235"/>
    <cellStyle name="常规 2 3 2 2 5 5 3" xfId="24237"/>
    <cellStyle name="常规 2 3 2 2 5 5 4" xfId="11660"/>
    <cellStyle name="常规 2 3 2 2 5 5 5" xfId="11675"/>
    <cellStyle name="常规 2 3 2 2 5 6" xfId="24240"/>
    <cellStyle name="常规 2 3 2 2 5 6 2" xfId="24241"/>
    <cellStyle name="常规 2 3 2 2 5 7" xfId="24244"/>
    <cellStyle name="常规 2 3 2 2 5 8" xfId="19543"/>
    <cellStyle name="常规 2 3 2 2 5 9" xfId="19550"/>
    <cellStyle name="常规 2 3 2 2 6" xfId="24245"/>
    <cellStyle name="常规 2 3 2 2 6 2" xfId="11103"/>
    <cellStyle name="常规 2 3 2 2 6 2 2" xfId="24246"/>
    <cellStyle name="常规 2 3 2 2 6 2 2 2" xfId="24247"/>
    <cellStyle name="常规 2 3 2 2 6 2 2 2 2" xfId="24248"/>
    <cellStyle name="常规 2 3 2 2 6 2 2 2 3" xfId="18960"/>
    <cellStyle name="常规 2 3 2 2 6 2 2 3" xfId="24250"/>
    <cellStyle name="常规 2 3 2 2 6 2 2 3 2" xfId="24252"/>
    <cellStyle name="常规 2 3 2 2 6 2 2 4" xfId="24254"/>
    <cellStyle name="常规 2 3 2 2 6 2 2 5" xfId="24256"/>
    <cellStyle name="常规 2 3 2 2 6 2 3" xfId="24257"/>
    <cellStyle name="常规 2 3 2 2 6 2 3 2" xfId="24258"/>
    <cellStyle name="常规 2 3 2 2 6 2 3 2 2" xfId="24259"/>
    <cellStyle name="常规 2 3 2 2 6 2 3 3" xfId="8730"/>
    <cellStyle name="常规 2 3 2 2 6 2 3 4" xfId="8733"/>
    <cellStyle name="常规 2 3 2 2 6 2 3 5" xfId="24261"/>
    <cellStyle name="常规 2 3 2 2 6 2 4" xfId="24262"/>
    <cellStyle name="常规 2 3 2 2 6 2 4 2" xfId="24263"/>
    <cellStyle name="常规 2 3 2 2 6 2 4 3" xfId="8738"/>
    <cellStyle name="常规 2 3 2 2 6 2 5" xfId="24264"/>
    <cellStyle name="常规 2 3 2 2 6 2 6" xfId="24265"/>
    <cellStyle name="常规 2 3 2 2 6 2 7" xfId="24096"/>
    <cellStyle name="常规 2 3 2 2 6 3" xfId="11106"/>
    <cellStyle name="常规 2 3 2 2 6 3 2" xfId="24267"/>
    <cellStyle name="常规 2 3 2 2 6 3 2 2" xfId="24269"/>
    <cellStyle name="常规 2 3 2 2 6 3 2 2 2" xfId="21412"/>
    <cellStyle name="常规 2 3 2 2 6 3 2 3" xfId="24271"/>
    <cellStyle name="常规 2 3 2 2 6 3 2 4" xfId="24272"/>
    <cellStyle name="常规 2 3 2 2 6 3 2 5" xfId="24273"/>
    <cellStyle name="常规 2 3 2 2 6 3 3" xfId="24275"/>
    <cellStyle name="常规 2 3 2 2 6 3 3 2" xfId="24276"/>
    <cellStyle name="常规 2 3 2 2 6 3 3 2 2" xfId="21433"/>
    <cellStyle name="常规 2 3 2 2 6 3 3 3" xfId="8751"/>
    <cellStyle name="常规 2 3 2 2 6 3 3 4" xfId="5260"/>
    <cellStyle name="常规 2 3 2 2 6 3 3 5" xfId="24278"/>
    <cellStyle name="常规 2 3 2 2 6 3 4" xfId="24280"/>
    <cellStyle name="常规 2 3 2 2 6 3 4 2" xfId="24281"/>
    <cellStyle name="常规 2 3 2 2 6 3 5" xfId="24283"/>
    <cellStyle name="常规 2 3 2 2 6 3 6" xfId="24284"/>
    <cellStyle name="常规 2 3 2 2 6 3 7" xfId="24100"/>
    <cellStyle name="常规 2 3 2 2 6 4" xfId="11109"/>
    <cellStyle name="常规 2 3 2 2 6 4 2" xfId="24286"/>
    <cellStyle name="常规 2 3 2 2 6 4 2 2" xfId="24290"/>
    <cellStyle name="常规 2 3 2 2 6 4 3" xfId="24292"/>
    <cellStyle name="常规 2 3 2 2 6 4 4" xfId="24294"/>
    <cellStyle name="常规 2 3 2 2 6 4 5" xfId="24296"/>
    <cellStyle name="常规 2 3 2 2 6 5" xfId="24298"/>
    <cellStyle name="常规 2 3 2 2 6 5 2" xfId="24300"/>
    <cellStyle name="常规 2 3 2 2 6 5 2 2" xfId="22113"/>
    <cellStyle name="常规 2 3 2 2 6 5 3" xfId="24301"/>
    <cellStyle name="常规 2 3 2 2 6 5 4" xfId="11696"/>
    <cellStyle name="常规 2 3 2 2 6 5 5" xfId="11699"/>
    <cellStyle name="常规 2 3 2 2 6 6" xfId="2665"/>
    <cellStyle name="常规 2 3 2 2 6 6 2" xfId="2667"/>
    <cellStyle name="常规 2 3 2 2 6 7" xfId="2687"/>
    <cellStyle name="常规 2 3 2 2 6 8" xfId="2705"/>
    <cellStyle name="常规 2 3 2 2 6 9" xfId="2712"/>
    <cellStyle name="常规 2 3 2 2 7" xfId="12084"/>
    <cellStyle name="常规 2 3 2 2 7 2" xfId="11135"/>
    <cellStyle name="常规 2 3 2 2 7 2 2" xfId="12086"/>
    <cellStyle name="常规 2 3 2 2 7 2 2 2" xfId="24302"/>
    <cellStyle name="常规 2 3 2 2 7 2 2 3" xfId="24304"/>
    <cellStyle name="常规 2 3 2 2 7 2 3" xfId="12088"/>
    <cellStyle name="常规 2 3 2 2 7 2 3 2" xfId="24305"/>
    <cellStyle name="常规 2 3 2 2 7 2 4" xfId="24306"/>
    <cellStyle name="常规 2 3 2 2 7 2 5" xfId="24307"/>
    <cellStyle name="常规 2 3 2 2 7 3" xfId="11139"/>
    <cellStyle name="常规 2 3 2 2 7 3 2" xfId="12091"/>
    <cellStyle name="常规 2 3 2 2 7 3 2 2" xfId="24309"/>
    <cellStyle name="常规 2 3 2 2 7 3 3" xfId="24311"/>
    <cellStyle name="常规 2 3 2 2 7 3 4" xfId="24313"/>
    <cellStyle name="常规 2 3 2 2 7 3 5" xfId="24314"/>
    <cellStyle name="常规 2 3 2 2 7 4" xfId="12094"/>
    <cellStyle name="常规 2 3 2 2 7 4 2" xfId="24316"/>
    <cellStyle name="常规 2 3 2 2 7 4 3" xfId="24317"/>
    <cellStyle name="常规 2 3 2 2 7 5" xfId="12097"/>
    <cellStyle name="常规 2 3 2 2 7 6" xfId="1167"/>
    <cellStyle name="常规 2 3 2 2 7 7" xfId="2748"/>
    <cellStyle name="常规 2 3 2 2 8" xfId="12100"/>
    <cellStyle name="常规 2 3 2 2 8 2" xfId="11175"/>
    <cellStyle name="常规 2 3 2 2 8 2 2" xfId="12104"/>
    <cellStyle name="常规 2 3 2 2 8 2 2 2" xfId="24322"/>
    <cellStyle name="常规 2 3 2 2 8 2 2 3" xfId="952"/>
    <cellStyle name="常规 2 3 2 2 8 2 3" xfId="16499"/>
    <cellStyle name="常规 2 3 2 2 8 2 3 2" xfId="24326"/>
    <cellStyle name="常规 2 3 2 2 8 2 4" xfId="16503"/>
    <cellStyle name="常规 2 3 2 2 8 2 5" xfId="24329"/>
    <cellStyle name="常规 2 3 2 2 8 3" xfId="11181"/>
    <cellStyle name="常规 2 3 2 2 8 3 2" xfId="12109"/>
    <cellStyle name="常规 2 3 2 2 8 3 2 2" xfId="24331"/>
    <cellStyle name="常规 2 3 2 2 8 3 3" xfId="24333"/>
    <cellStyle name="常规 2 3 2 2 8 3 4" xfId="24334"/>
    <cellStyle name="常规 2 3 2 2 8 3 5" xfId="24335"/>
    <cellStyle name="常规 2 3 2 2 8 4" xfId="12114"/>
    <cellStyle name="常规 2 3 2 2 8 4 2" xfId="24337"/>
    <cellStyle name="常规 2 3 2 2 8 4 3" xfId="24339"/>
    <cellStyle name="常规 2 3 2 2 8 5" xfId="12121"/>
    <cellStyle name="常规 2 3 2 2 8 6" xfId="1348"/>
    <cellStyle name="常规 2 3 2 2 8 7" xfId="2819"/>
    <cellStyle name="常规 2 3 2 2 9" xfId="12125"/>
    <cellStyle name="常规 2 3 2 2 9 2" xfId="11198"/>
    <cellStyle name="常规 2 3 2 2 9 2 2" xfId="12129"/>
    <cellStyle name="常规 2 3 2 2 9 2 2 2" xfId="24341"/>
    <cellStyle name="常规 2 3 2 2 9 2 2 3" xfId="5528"/>
    <cellStyle name="常规 2 3 2 2 9 2 3" xfId="24342"/>
    <cellStyle name="常规 2 3 2 2 9 2 3 2" xfId="24344"/>
    <cellStyle name="常规 2 3 2 2 9 2 4" xfId="24345"/>
    <cellStyle name="常规 2 3 2 2 9 2 5" xfId="24346"/>
    <cellStyle name="常规 2 3 2 2 9 3" xfId="12133"/>
    <cellStyle name="常规 2 3 2 2 9 3 2" xfId="12135"/>
    <cellStyle name="常规 2 3 2 2 9 3 2 2" xfId="24347"/>
    <cellStyle name="常规 2 3 2 2 9 3 3" xfId="24349"/>
    <cellStyle name="常规 2 3 2 2 9 3 4" xfId="24350"/>
    <cellStyle name="常规 2 3 2 2 9 3 5" xfId="24351"/>
    <cellStyle name="常规 2 3 2 2 9 4" xfId="12138"/>
    <cellStyle name="常规 2 3 2 2 9 4 2" xfId="24352"/>
    <cellStyle name="常规 2 3 2 2 9 4 3" xfId="24353"/>
    <cellStyle name="常规 2 3 2 2 9 5" xfId="24356"/>
    <cellStyle name="常规 2 3 2 2 9 6" xfId="2844"/>
    <cellStyle name="常规 2 3 2 2 9 7" xfId="2851"/>
    <cellStyle name="常规 2 3 2 20" xfId="23558"/>
    <cellStyle name="常规 2 3 2 20 2" xfId="4514"/>
    <cellStyle name="常规 2 3 2 21" xfId="23564"/>
    <cellStyle name="常规 2 3 2 21 2" xfId="23566"/>
    <cellStyle name="常规 2 3 2 22" xfId="23571"/>
    <cellStyle name="常规 2 3 2 23" xfId="23579"/>
    <cellStyle name="常规 2 3 2 24" xfId="23586"/>
    <cellStyle name="常规 2 3 2 25" xfId="20690"/>
    <cellStyle name="常规 2 3 2 26" xfId="20693"/>
    <cellStyle name="常规 2 3 2 27" xfId="20695"/>
    <cellStyle name="常规 2 3 2 3" xfId="10337"/>
    <cellStyle name="常规 2 3 2 3 10" xfId="22159"/>
    <cellStyle name="常规 2 3 2 3 10 2" xfId="8882"/>
    <cellStyle name="常规 2 3 2 3 10 2 2" xfId="8885"/>
    <cellStyle name="常规 2 3 2 3 10 2 2 2" xfId="10254"/>
    <cellStyle name="常规 2 3 2 3 10 2 3" xfId="24357"/>
    <cellStyle name="常规 2 3 2 3 10 2 4" xfId="24358"/>
    <cellStyle name="常规 2 3 2 3 10 2 5" xfId="24359"/>
    <cellStyle name="常规 2 3 2 3 10 3" xfId="8888"/>
    <cellStyle name="常规 2 3 2 3 10 3 2" xfId="24360"/>
    <cellStyle name="常规 2 3 2 3 10 3 2 2" xfId="18946"/>
    <cellStyle name="常规 2 3 2 3 10 3 3" xfId="24361"/>
    <cellStyle name="常规 2 3 2 3 10 3 4" xfId="24362"/>
    <cellStyle name="常规 2 3 2 3 10 3 5" xfId="18229"/>
    <cellStyle name="常规 2 3 2 3 10 4" xfId="8891"/>
    <cellStyle name="常规 2 3 2 3 10 4 2" xfId="24363"/>
    <cellStyle name="常规 2 3 2 3 10 5" xfId="8895"/>
    <cellStyle name="常规 2 3 2 3 10 6" xfId="24365"/>
    <cellStyle name="常规 2 3 2 3 10 7" xfId="24367"/>
    <cellStyle name="常规 2 3 2 3 11" xfId="13260"/>
    <cellStyle name="常规 2 3 2 3 11 2" xfId="8912"/>
    <cellStyle name="常规 2 3 2 3 11 2 2" xfId="5414"/>
    <cellStyle name="常规 2 3 2 3 11 2 3" xfId="24368"/>
    <cellStyle name="常规 2 3 2 3 11 3" xfId="8916"/>
    <cellStyle name="常规 2 3 2 3 11 3 2" xfId="24369"/>
    <cellStyle name="常规 2 3 2 3 11 4" xfId="8919"/>
    <cellStyle name="常规 2 3 2 3 11 5" xfId="22161"/>
    <cellStyle name="常规 2 3 2 3 12" xfId="12467"/>
    <cellStyle name="常规 2 3 2 3 12 2" xfId="8927"/>
    <cellStyle name="常规 2 3 2 3 12 2 2" xfId="24370"/>
    <cellStyle name="常规 2 3 2 3 12 2 3" xfId="24371"/>
    <cellStyle name="常规 2 3 2 3 12 3" xfId="8930"/>
    <cellStyle name="常规 2 3 2 3 12 3 2" xfId="24372"/>
    <cellStyle name="常规 2 3 2 3 12 4" xfId="24373"/>
    <cellStyle name="常规 2 3 2 3 12 5" xfId="24374"/>
    <cellStyle name="常规 2 3 2 3 13" xfId="12472"/>
    <cellStyle name="常规 2 3 2 3 13 2" xfId="8937"/>
    <cellStyle name="常规 2 3 2 3 13 2 2" xfId="24375"/>
    <cellStyle name="常规 2 3 2 3 13 2 3" xfId="24376"/>
    <cellStyle name="常规 2 3 2 3 13 3" xfId="8940"/>
    <cellStyle name="常规 2 3 2 3 13 3 2" xfId="24377"/>
    <cellStyle name="常规 2 3 2 3 13 4" xfId="24378"/>
    <cellStyle name="常规 2 3 2 3 13 5" xfId="24379"/>
    <cellStyle name="常规 2 3 2 3 14" xfId="12476"/>
    <cellStyle name="常规 2 3 2 3 14 2" xfId="24381"/>
    <cellStyle name="常规 2 3 2 3 14 2 2" xfId="24383"/>
    <cellStyle name="常规 2 3 2 3 14 3" xfId="24385"/>
    <cellStyle name="常规 2 3 2 3 14 3 2" xfId="24386"/>
    <cellStyle name="常规 2 3 2 3 14 4" xfId="24388"/>
    <cellStyle name="常规 2 3 2 3 14 5" xfId="24390"/>
    <cellStyle name="常规 2 3 2 3 15" xfId="12482"/>
    <cellStyle name="常规 2 3 2 3 15 2" xfId="24393"/>
    <cellStyle name="常规 2 3 2 3 15 2 2" xfId="14498"/>
    <cellStyle name="常规 2 3 2 3 15 3" xfId="24395"/>
    <cellStyle name="常规 2 3 2 3 15 3 2" xfId="14536"/>
    <cellStyle name="常规 2 3 2 3 15 4" xfId="24397"/>
    <cellStyle name="常规 2 3 2 3 16" xfId="24399"/>
    <cellStyle name="常规 2 3 2 3 16 2" xfId="24401"/>
    <cellStyle name="常规 2 3 2 3 16 3" xfId="24402"/>
    <cellStyle name="常规 2 3 2 3 16 4" xfId="24403"/>
    <cellStyle name="常规 2 3 2 3 17" xfId="24405"/>
    <cellStyle name="常规 2 3 2 3 17 2" xfId="24406"/>
    <cellStyle name="常规 2 3 2 3 17 3" xfId="12315"/>
    <cellStyle name="常规 2 3 2 3 18" xfId="24408"/>
    <cellStyle name="常规 2 3 2 3 18 2" xfId="24409"/>
    <cellStyle name="常规 2 3 2 3 19" xfId="24411"/>
    <cellStyle name="常规 2 3 2 3 19 2" xfId="4269"/>
    <cellStyle name="常规 2 3 2 3 2" xfId="13429"/>
    <cellStyle name="常规 2 3 2 3 2 10" xfId="24412"/>
    <cellStyle name="常规 2 3 2 3 2 10 2" xfId="24413"/>
    <cellStyle name="常规 2 3 2 3 2 10 2 2" xfId="24415"/>
    <cellStyle name="常规 2 3 2 3 2 10 3" xfId="24416"/>
    <cellStyle name="常规 2 3 2 3 2 10 3 2" xfId="24418"/>
    <cellStyle name="常规 2 3 2 3 2 10 4" xfId="24419"/>
    <cellStyle name="常规 2 3 2 3 2 10 5" xfId="24420"/>
    <cellStyle name="常规 2 3 2 3 2 11" xfId="22089"/>
    <cellStyle name="常规 2 3 2 3 2 11 2" xfId="22091"/>
    <cellStyle name="常规 2 3 2 3 2 11 2 2" xfId="22094"/>
    <cellStyle name="常规 2 3 2 3 2 11 3" xfId="22120"/>
    <cellStyle name="常规 2 3 2 3 2 11 3 2" xfId="22123"/>
    <cellStyle name="常规 2 3 2 3 2 11 4" xfId="22152"/>
    <cellStyle name="常规 2 3 2 3 2 12" xfId="22163"/>
    <cellStyle name="常规 2 3 2 3 2 12 2" xfId="22165"/>
    <cellStyle name="常规 2 3 2 3 2 12 3" xfId="22173"/>
    <cellStyle name="常规 2 3 2 3 2 12 4" xfId="22179"/>
    <cellStyle name="常规 2 3 2 3 2 13" xfId="22182"/>
    <cellStyle name="常规 2 3 2 3 2 13 2" xfId="22184"/>
    <cellStyle name="常规 2 3 2 3 2 13 3" xfId="22193"/>
    <cellStyle name="常规 2 3 2 3 2 13 4" xfId="22200"/>
    <cellStyle name="常规 2 3 2 3 2 14" xfId="22205"/>
    <cellStyle name="常规 2 3 2 3 2 14 2" xfId="22207"/>
    <cellStyle name="常规 2 3 2 3 2 15" xfId="22226"/>
    <cellStyle name="常规 2 3 2 3 2 16" xfId="21225"/>
    <cellStyle name="常规 2 3 2 3 2 17" xfId="21230"/>
    <cellStyle name="常规 2 3 2 3 2 18" xfId="21233"/>
    <cellStyle name="常规 2 3 2 3 2 19" xfId="21236"/>
    <cellStyle name="常规 2 3 2 3 2 2" xfId="24127"/>
    <cellStyle name="常规 2 3 2 3 2 2 10" xfId="24421"/>
    <cellStyle name="常规 2 3 2 3 2 2 2" xfId="24422"/>
    <cellStyle name="常规 2 3 2 3 2 2 2 2" xfId="10956"/>
    <cellStyle name="常规 2 3 2 3 2 2 2 2 2" xfId="24423"/>
    <cellStyle name="常规 2 3 2 3 2 2 2 2 2 2" xfId="12120"/>
    <cellStyle name="常规 2 3 2 3 2 2 2 2 2 2 2" xfId="24424"/>
    <cellStyle name="常规 2 3 2 3 2 2 2 2 2 3" xfId="1347"/>
    <cellStyle name="常规 2 3 2 3 2 2 2 2 2 4" xfId="2818"/>
    <cellStyle name="常规 2 3 2 3 2 2 2 2 2 5" xfId="2828"/>
    <cellStyle name="常规 2 3 2 3 2 2 2 2 3" xfId="24425"/>
    <cellStyle name="常规 2 3 2 3 2 2 2 2 3 2" xfId="24355"/>
    <cellStyle name="常规 2 3 2 3 2 2 2 2 3 3" xfId="2843"/>
    <cellStyle name="常规 2 3 2 3 2 2 2 2 4" xfId="24426"/>
    <cellStyle name="常规 2 3 2 3 2 2 2 2 5" xfId="24427"/>
    <cellStyle name="常规 2 3 2 3 2 2 2 2 6" xfId="24428"/>
    <cellStyle name="常规 2 3 2 3 2 2 2 3" xfId="10959"/>
    <cellStyle name="常规 2 3 2 3 2 2 2 3 2" xfId="24430"/>
    <cellStyle name="常规 2 3 2 3 2 2 2 3 2 2" xfId="24433"/>
    <cellStyle name="常规 2 3 2 3 2 2 2 3 3" xfId="24434"/>
    <cellStyle name="常规 2 3 2 3 2 2 2 3 4" xfId="24435"/>
    <cellStyle name="常规 2 3 2 3 2 2 2 3 5" xfId="24436"/>
    <cellStyle name="常规 2 3 2 3 2 2 2 4" xfId="24438"/>
    <cellStyle name="常规 2 3 2 3 2 2 2 4 2" xfId="24439"/>
    <cellStyle name="常规 2 3 2 3 2 2 2 4 3" xfId="24440"/>
    <cellStyle name="常规 2 3 2 3 2 2 2 5" xfId="24442"/>
    <cellStyle name="常规 2 3 2 3 2 2 2 6" xfId="2369"/>
    <cellStyle name="常规 2 3 2 3 2 2 2 7" xfId="2410"/>
    <cellStyle name="常规 2 3 2 3 2 2 3" xfId="23178"/>
    <cellStyle name="常规 2 3 2 3 2 2 3 2" xfId="10986"/>
    <cellStyle name="常规 2 3 2 3 2 2 3 2 2" xfId="19200"/>
    <cellStyle name="常规 2 3 2 3 2 2 3 2 2 2" xfId="24445"/>
    <cellStyle name="常规 2 3 2 3 2 2 3 2 3" xfId="19202"/>
    <cellStyle name="常规 2 3 2 3 2 2 3 2 4" xfId="24446"/>
    <cellStyle name="常规 2 3 2 3 2 2 3 2 5" xfId="24447"/>
    <cellStyle name="常规 2 3 2 3 2 2 3 3" xfId="10990"/>
    <cellStyle name="常规 2 3 2 3 2 2 3 3 2" xfId="19211"/>
    <cellStyle name="常规 2 3 2 3 2 2 3 3 2 2" xfId="24451"/>
    <cellStyle name="常规 2 3 2 3 2 2 3 3 3" xfId="19214"/>
    <cellStyle name="常规 2 3 2 3 2 2 3 3 4" xfId="24452"/>
    <cellStyle name="常规 2 3 2 3 2 2 3 3 5" xfId="24453"/>
    <cellStyle name="常规 2 3 2 3 2 2 3 4" xfId="24455"/>
    <cellStyle name="常规 2 3 2 3 2 2 3 4 2" xfId="19223"/>
    <cellStyle name="常规 2 3 2 3 2 2 3 5" xfId="24457"/>
    <cellStyle name="常规 2 3 2 3 2 2 3 6" xfId="2463"/>
    <cellStyle name="常规 2 3 2 3 2 2 3 7" xfId="2482"/>
    <cellStyle name="常规 2 3 2 3 2 2 4" xfId="14500"/>
    <cellStyle name="常规 2 3 2 3 2 2 4 2" xfId="11009"/>
    <cellStyle name="常规 2 3 2 3 2 2 4 2 2" xfId="24458"/>
    <cellStyle name="常规 2 3 2 3 2 2 4 2 2 2" xfId="3741"/>
    <cellStyle name="常规 2 3 2 3 2 2 4 2 3" xfId="24459"/>
    <cellStyle name="常规 2 3 2 3 2 2 4 2 4" xfId="24460"/>
    <cellStyle name="常规 2 3 2 3 2 2 4 3" xfId="11011"/>
    <cellStyle name="常规 2 3 2 3 2 2 4 3 2" xfId="24461"/>
    <cellStyle name="常规 2 3 2 3 2 2 4 4" xfId="24463"/>
    <cellStyle name="常规 2 3 2 3 2 2 4 5" xfId="24464"/>
    <cellStyle name="常规 2 3 2 3 2 2 4 6" xfId="2528"/>
    <cellStyle name="常规 2 3 2 3 2 2 5" xfId="14503"/>
    <cellStyle name="常规 2 3 2 3 2 2 5 2" xfId="11028"/>
    <cellStyle name="常规 2 3 2 3 2 2 5 2 2" xfId="24465"/>
    <cellStyle name="常规 2 3 2 3 2 2 5 3" xfId="11030"/>
    <cellStyle name="常规 2 3 2 3 2 2 5 4" xfId="24466"/>
    <cellStyle name="常规 2 3 2 3 2 2 5 5" xfId="24467"/>
    <cellStyle name="常规 2 3 2 3 2 2 6" xfId="23181"/>
    <cellStyle name="常规 2 3 2 3 2 2 6 2" xfId="24469"/>
    <cellStyle name="常规 2 3 2 3 2 2 6 3" xfId="24471"/>
    <cellStyle name="常规 2 3 2 3 2 2 6 4" xfId="24472"/>
    <cellStyle name="常规 2 3 2 3 2 2 6 5" xfId="24473"/>
    <cellStyle name="常规 2 3 2 3 2 2 7" xfId="24156"/>
    <cellStyle name="常规 2 3 2 3 2 2 8" xfId="24158"/>
    <cellStyle name="常规 2 3 2 3 2 2 9" xfId="24160"/>
    <cellStyle name="常规 2 3 2 3 2 20" xfId="22225"/>
    <cellStyle name="常规 2 3 2 3 2 3" xfId="24129"/>
    <cellStyle name="常规 2 3 2 3 2 3 2" xfId="12099"/>
    <cellStyle name="常规 2 3 2 3 2 3 2 2" xfId="11174"/>
    <cellStyle name="常规 2 3 2 3 2 3 2 2 2" xfId="12103"/>
    <cellStyle name="常规 2 3 2 3 2 3 2 2 2 2" xfId="24321"/>
    <cellStyle name="常规 2 3 2 3 2 3 2 2 3" xfId="16498"/>
    <cellStyle name="常规 2 3 2 3 2 3 2 2 4" xfId="16502"/>
    <cellStyle name="常规 2 3 2 3 2 3 2 2 5" xfId="24328"/>
    <cellStyle name="常规 2 3 2 3 2 3 2 3" xfId="11180"/>
    <cellStyle name="常规 2 3 2 3 2 3 2 3 2" xfId="12108"/>
    <cellStyle name="常规 2 3 2 3 2 3 2 3 3" xfId="24332"/>
    <cellStyle name="常规 2 3 2 3 2 3 2 4" xfId="12113"/>
    <cellStyle name="常规 2 3 2 3 2 3 2 5" xfId="12119"/>
    <cellStyle name="常规 2 3 2 3 2 3 2 6" xfId="1346"/>
    <cellStyle name="常规 2 3 2 3 2 3 3" xfId="12124"/>
    <cellStyle name="常规 2 3 2 3 2 3 3 2" xfId="11197"/>
    <cellStyle name="常规 2 3 2 3 2 3 3 2 2" xfId="12128"/>
    <cellStyle name="常规 2 3 2 3 2 3 3 3" xfId="12132"/>
    <cellStyle name="常规 2 3 2 3 2 3 3 4" xfId="12137"/>
    <cellStyle name="常规 2 3 2 3 2 3 3 5" xfId="24354"/>
    <cellStyle name="常规 2 3 2 3 2 3 4" xfId="12140"/>
    <cellStyle name="常规 2 3 2 3 2 3 4 2" xfId="12142"/>
    <cellStyle name="常规 2 3 2 3 2 3 4 3" xfId="12144"/>
    <cellStyle name="常规 2 3 2 3 2 3 5" xfId="12148"/>
    <cellStyle name="常规 2 3 2 3 2 3 6" xfId="12153"/>
    <cellStyle name="常规 2 3 2 3 2 3 7" xfId="12157"/>
    <cellStyle name="常规 2 3 2 3 2 4" xfId="24132"/>
    <cellStyle name="常规 2 3 2 3 2 4 2" xfId="24475"/>
    <cellStyle name="常规 2 3 2 3 2 4 2 2" xfId="11296"/>
    <cellStyle name="常规 2 3 2 3 2 4 2 2 2" xfId="24477"/>
    <cellStyle name="常规 2 3 2 3 2 4 2 2 3" xfId="24479"/>
    <cellStyle name="常规 2 3 2 3 2 4 2 3" xfId="13902"/>
    <cellStyle name="常规 2 3 2 3 2 4 2 3 2" xfId="24481"/>
    <cellStyle name="常规 2 3 2 3 2 4 2 4" xfId="24484"/>
    <cellStyle name="常规 2 3 2 3 2 4 2 5" xfId="24432"/>
    <cellStyle name="常规 2 3 2 3 2 4 3" xfId="14742"/>
    <cellStyle name="常规 2 3 2 3 2 4 3 2" xfId="24487"/>
    <cellStyle name="常规 2 3 2 3 2 4 3 2 2" xfId="24489"/>
    <cellStyle name="常规 2 3 2 3 2 4 3 3" xfId="24491"/>
    <cellStyle name="常规 2 3 2 3 2 4 3 4" xfId="24493"/>
    <cellStyle name="常规 2 3 2 3 2 4 3 5" xfId="24495"/>
    <cellStyle name="常规 2 3 2 3 2 4 4" xfId="15029"/>
    <cellStyle name="常规 2 3 2 3 2 4 4 2" xfId="24496"/>
    <cellStyle name="常规 2 3 2 3 2 4 4 3" xfId="24497"/>
    <cellStyle name="常规 2 3 2 3 2 4 5" xfId="22061"/>
    <cellStyle name="常规 2 3 2 3 2 4 6" xfId="22068"/>
    <cellStyle name="常规 2 3 2 3 2 4 7" xfId="22073"/>
    <cellStyle name="常规 2 3 2 3 2 5" xfId="24498"/>
    <cellStyle name="常规 2 3 2 3 2 5 2" xfId="24500"/>
    <cellStyle name="常规 2 3 2 3 2 5 2 2" xfId="24502"/>
    <cellStyle name="常规 2 3 2 3 2 5 2 2 2" xfId="24505"/>
    <cellStyle name="常规 2 3 2 3 2 5 2 2 3" xfId="24508"/>
    <cellStyle name="常规 2 3 2 3 2 5 2 3" xfId="24510"/>
    <cellStyle name="常规 2 3 2 3 2 5 2 3 2" xfId="24513"/>
    <cellStyle name="常规 2 3 2 3 2 5 2 4" xfId="24515"/>
    <cellStyle name="常规 2 3 2 3 2 5 2 5" xfId="24517"/>
    <cellStyle name="常规 2 3 2 3 2 5 3" xfId="24519"/>
    <cellStyle name="常规 2 3 2 3 2 5 3 2" xfId="24521"/>
    <cellStyle name="常规 2 3 2 3 2 5 3 2 2" xfId="24523"/>
    <cellStyle name="常规 2 3 2 3 2 5 3 3" xfId="24525"/>
    <cellStyle name="常规 2 3 2 3 2 5 3 4" xfId="24527"/>
    <cellStyle name="常规 2 3 2 3 2 5 3 5" xfId="24529"/>
    <cellStyle name="常规 2 3 2 3 2 5 4" xfId="24530"/>
    <cellStyle name="常规 2 3 2 3 2 5 4 2" xfId="24531"/>
    <cellStyle name="常规 2 3 2 3 2 5 4 3" xfId="24532"/>
    <cellStyle name="常规 2 3 2 3 2 5 5" xfId="24533"/>
    <cellStyle name="常规 2 3 2 3 2 5 6" xfId="24535"/>
    <cellStyle name="常规 2 3 2 3 2 5 7" xfId="24536"/>
    <cellStyle name="常规 2 3 2 3 2 6" xfId="16417"/>
    <cellStyle name="常规 2 3 2 3 2 6 2" xfId="24538"/>
    <cellStyle name="常规 2 3 2 3 2 6 2 2" xfId="24540"/>
    <cellStyle name="常规 2 3 2 3 2 6 2 2 2" xfId="24541"/>
    <cellStyle name="常规 2 3 2 3 2 6 2 3" xfId="24543"/>
    <cellStyle name="常规 2 3 2 3 2 6 2 4" xfId="24545"/>
    <cellStyle name="常规 2 3 2 3 2 6 2 5" xfId="24547"/>
    <cellStyle name="常规 2 3 2 3 2 6 3" xfId="24549"/>
    <cellStyle name="常规 2 3 2 3 2 6 3 2" xfId="24551"/>
    <cellStyle name="常规 2 3 2 3 2 6 3 2 2" xfId="24552"/>
    <cellStyle name="常规 2 3 2 3 2 6 3 3" xfId="24553"/>
    <cellStyle name="常规 2 3 2 3 2 6 3 4" xfId="24554"/>
    <cellStyle name="常规 2 3 2 3 2 6 3 5" xfId="24555"/>
    <cellStyle name="常规 2 3 2 3 2 6 4" xfId="24556"/>
    <cellStyle name="常规 2 3 2 3 2 6 4 2" xfId="24557"/>
    <cellStyle name="常规 2 3 2 3 2 6 5" xfId="24558"/>
    <cellStyle name="常规 2 3 2 3 2 6 6" xfId="24559"/>
    <cellStyle name="常规 2 3 2 3 2 6 7" xfId="24560"/>
    <cellStyle name="常规 2 3 2 3 2 7" xfId="18630"/>
    <cellStyle name="常规 2 3 2 3 2 7 2" xfId="18634"/>
    <cellStyle name="常规 2 3 2 3 2 7 2 2" xfId="24562"/>
    <cellStyle name="常规 2 3 2 3 2 7 2 2 2" xfId="24563"/>
    <cellStyle name="常规 2 3 2 3 2 7 2 3" xfId="24564"/>
    <cellStyle name="常规 2 3 2 3 2 7 2 4" xfId="24565"/>
    <cellStyle name="常规 2 3 2 3 2 7 2 5" xfId="2380"/>
    <cellStyle name="常规 2 3 2 3 2 7 3" xfId="24567"/>
    <cellStyle name="常规 2 3 2 3 2 7 3 2" xfId="24568"/>
    <cellStyle name="常规 2 3 2 3 2 7 3 2 2" xfId="24570"/>
    <cellStyle name="常规 2 3 2 3 2 7 3 3" xfId="24571"/>
    <cellStyle name="常规 2 3 2 3 2 7 3 4" xfId="24572"/>
    <cellStyle name="常规 2 3 2 3 2 7 3 5" xfId="2396"/>
    <cellStyle name="常规 2 3 2 3 2 7 4" xfId="24573"/>
    <cellStyle name="常规 2 3 2 3 2 7 4 2" xfId="24574"/>
    <cellStyle name="常规 2 3 2 3 2 7 5" xfId="11376"/>
    <cellStyle name="常规 2 3 2 3 2 7 6" xfId="11381"/>
    <cellStyle name="常规 2 3 2 3 2 7 7" xfId="1995"/>
    <cellStyle name="常规 2 3 2 3 2 8" xfId="18636"/>
    <cellStyle name="常规 2 3 2 3 2 8 2" xfId="12505"/>
    <cellStyle name="常规 2 3 2 3 2 8 2 2" xfId="12507"/>
    <cellStyle name="常规 2 3 2 3 2 8 2 3" xfId="12510"/>
    <cellStyle name="常规 2 3 2 3 2 8 3" xfId="12517"/>
    <cellStyle name="常规 2 3 2 3 2 8 3 2" xfId="12519"/>
    <cellStyle name="常规 2 3 2 3 2 8 4" xfId="12521"/>
    <cellStyle name="常规 2 3 2 3 2 8 5" xfId="11388"/>
    <cellStyle name="常规 2 3 2 3 2 9" xfId="18638"/>
    <cellStyle name="常规 2 3 2 3 2 9 2" xfId="24575"/>
    <cellStyle name="常规 2 3 2 3 2 9 2 2" xfId="5691"/>
    <cellStyle name="常规 2 3 2 3 2 9 2 3" xfId="1561"/>
    <cellStyle name="常规 2 3 2 3 2 9 3" xfId="24576"/>
    <cellStyle name="常规 2 3 2 3 2 9 3 2" xfId="6417"/>
    <cellStyle name="常规 2 3 2 3 2 9 4" xfId="24577"/>
    <cellStyle name="常规 2 3 2 3 2 9 5" xfId="11399"/>
    <cellStyle name="常规 2 3 2 3 20" xfId="12481"/>
    <cellStyle name="常规 2 3 2 3 21" xfId="24398"/>
    <cellStyle name="常规 2 3 2 3 22" xfId="24404"/>
    <cellStyle name="常规 2 3 2 3 23" xfId="24407"/>
    <cellStyle name="常规 2 3 2 3 24" xfId="24410"/>
    <cellStyle name="常规 2 3 2 3 25" xfId="24578"/>
    <cellStyle name="常规 2 3 2 3 3" xfId="24580"/>
    <cellStyle name="常规 2 3 2 3 3 10" xfId="24582"/>
    <cellStyle name="常规 2 3 2 3 3 11" xfId="22389"/>
    <cellStyle name="常规 2 3 2 3 3 2" xfId="24138"/>
    <cellStyle name="常规 2 3 2 3 3 2 2" xfId="24583"/>
    <cellStyle name="常规 2 3 2 3 3 2 2 2" xfId="11844"/>
    <cellStyle name="常规 2 3 2 3 3 2 2 2 2" xfId="24584"/>
    <cellStyle name="常规 2 3 2 3 3 2 2 2 2 2" xfId="22359"/>
    <cellStyle name="常规 2 3 2 3 3 2 2 2 3" xfId="24585"/>
    <cellStyle name="常规 2 3 2 3 3 2 2 2 4" xfId="24586"/>
    <cellStyle name="常规 2 3 2 3 3 2 2 2 5" xfId="7025"/>
    <cellStyle name="常规 2 3 2 3 3 2 2 3" xfId="24587"/>
    <cellStyle name="常规 2 3 2 3 3 2 2 3 2" xfId="24588"/>
    <cellStyle name="常规 2 3 2 3 3 2 2 3 2 2" xfId="116"/>
    <cellStyle name="常规 2 3 2 3 3 2 2 3 3" xfId="24589"/>
    <cellStyle name="常规 2 3 2 3 3 2 2 3 4" xfId="24590"/>
    <cellStyle name="常规 2 3 2 3 3 2 2 3 5" xfId="7036"/>
    <cellStyle name="常规 2 3 2 3 3 2 2 4" xfId="24591"/>
    <cellStyle name="常规 2 3 2 3 3 2 2 4 2" xfId="24592"/>
    <cellStyle name="常规 2 3 2 3 3 2 2 5" xfId="19187"/>
    <cellStyle name="常规 2 3 2 3 3 2 2 6" xfId="1211"/>
    <cellStyle name="常规 2 3 2 3 3 2 2 7" xfId="3497"/>
    <cellStyle name="常规 2 3 2 3 3 2 3" xfId="23187"/>
    <cellStyle name="常规 2 3 2 3 3 2 3 2" xfId="23189"/>
    <cellStyle name="常规 2 3 2 3 3 2 3 2 2" xfId="23305"/>
    <cellStyle name="常规 2 3 2 3 3 2 3 2 2 2" xfId="14807"/>
    <cellStyle name="常规 2 3 2 3 3 2 3 2 3" xfId="23307"/>
    <cellStyle name="常规 2 3 2 3 3 2 3 2 4" xfId="23309"/>
    <cellStyle name="常规 2 3 2 3 3 2 3 3" xfId="24593"/>
    <cellStyle name="常规 2 3 2 3 3 2 3 3 2" xfId="23317"/>
    <cellStyle name="常规 2 3 2 3 3 2 3 4" xfId="24594"/>
    <cellStyle name="常规 2 3 2 3 3 2 3 5" xfId="24595"/>
    <cellStyle name="常规 2 3 2 3 3 2 3 6" xfId="3517"/>
    <cellStyle name="常规 2 3 2 3 3 2 4" xfId="14538"/>
    <cellStyle name="常规 2 3 2 3 3 2 4 2" xfId="24596"/>
    <cellStyle name="常规 2 3 2 3 3 2 4 2 2" xfId="24597"/>
    <cellStyle name="常规 2 3 2 3 3 2 4 3" xfId="24598"/>
    <cellStyle name="常规 2 3 2 3 3 2 4 4" xfId="24600"/>
    <cellStyle name="常规 2 3 2 3 3 2 4 5" xfId="24601"/>
    <cellStyle name="常规 2 3 2 3 3 2 5" xfId="14541"/>
    <cellStyle name="常规 2 3 2 3 3 2 5 2" xfId="24602"/>
    <cellStyle name="常规 2 3 2 3 3 2 6" xfId="23192"/>
    <cellStyle name="常规 2 3 2 3 3 2 7" xfId="24167"/>
    <cellStyle name="常规 2 3 2 3 3 2 8" xfId="24169"/>
    <cellStyle name="常规 2 3 2 3 3 3" xfId="24140"/>
    <cellStyle name="常规 2 3 2 3 3 3 2" xfId="24604"/>
    <cellStyle name="常规 2 3 2 3 3 3 2 2" xfId="11926"/>
    <cellStyle name="常规 2 3 2 3 3 3 2 2 2" xfId="24606"/>
    <cellStyle name="常规 2 3 2 3 3 3 2 2 3" xfId="24608"/>
    <cellStyle name="常规 2 3 2 3 3 3 2 3" xfId="24610"/>
    <cellStyle name="常规 2 3 2 3 3 3 2 3 2" xfId="24612"/>
    <cellStyle name="常规 2 3 2 3 3 3 2 4" xfId="24614"/>
    <cellStyle name="常规 2 3 2 3 3 3 2 5" xfId="24444"/>
    <cellStyle name="常规 2 3 2 3 3 3 3" xfId="23196"/>
    <cellStyle name="常规 2 3 2 3 3 3 3 2" xfId="24616"/>
    <cellStyle name="常规 2 3 2 3 3 3 3 2 2" xfId="24618"/>
    <cellStyle name="常规 2 3 2 3 3 3 3 3" xfId="24620"/>
    <cellStyle name="常规 2 3 2 3 3 3 3 4" xfId="24622"/>
    <cellStyle name="常规 2 3 2 3 3 3 3 5" xfId="24624"/>
    <cellStyle name="常规 2 3 2 3 3 3 4" xfId="24625"/>
    <cellStyle name="常规 2 3 2 3 3 3 4 2" xfId="24626"/>
    <cellStyle name="常规 2 3 2 3 3 3 4 3" xfId="24627"/>
    <cellStyle name="常规 2 3 2 3 3 3 5" xfId="24628"/>
    <cellStyle name="常规 2 3 2 3 3 3 6" xfId="24629"/>
    <cellStyle name="常规 2 3 2 3 3 3 7" xfId="24172"/>
    <cellStyle name="常规 2 3 2 3 3 4" xfId="19817"/>
    <cellStyle name="常规 2 3 2 3 3 4 2" xfId="24631"/>
    <cellStyle name="常规 2 3 2 3 3 4 2 2" xfId="24636"/>
    <cellStyle name="常规 2 3 2 3 3 4 2 2 2" xfId="24638"/>
    <cellStyle name="常规 2 3 2 3 3 4 2 3" xfId="24642"/>
    <cellStyle name="常规 2 3 2 3 3 4 2 4" xfId="24646"/>
    <cellStyle name="常规 2 3 2 3 3 4 2 5" xfId="24450"/>
    <cellStyle name="常规 2 3 2 3 3 4 3" xfId="14752"/>
    <cellStyle name="常规 2 3 2 3 3 4 3 2" xfId="24649"/>
    <cellStyle name="常规 2 3 2 3 3 4 3 2 2" xfId="24651"/>
    <cellStyle name="常规 2 3 2 3 3 4 3 3" xfId="24653"/>
    <cellStyle name="常规 2 3 2 3 3 4 3 4" xfId="24655"/>
    <cellStyle name="常规 2 3 2 3 3 4 3 5" xfId="24657"/>
    <cellStyle name="常规 2 3 2 3 3 4 4" xfId="24658"/>
    <cellStyle name="常规 2 3 2 3 3 4 4 2" xfId="24660"/>
    <cellStyle name="常规 2 3 2 3 3 4 5" xfId="24661"/>
    <cellStyle name="常规 2 3 2 3 3 4 6" xfId="24662"/>
    <cellStyle name="常规 2 3 2 3 3 4 7" xfId="11565"/>
    <cellStyle name="常规 2 3 2 3 3 5" xfId="19819"/>
    <cellStyle name="常规 2 3 2 3 3 5 2" xfId="24664"/>
    <cellStyle name="常规 2 3 2 3 3 5 2 2" xfId="24666"/>
    <cellStyle name="常规 2 3 2 3 3 5 2 2 2" xfId="24667"/>
    <cellStyle name="常规 2 3 2 3 3 5 2 3" xfId="24669"/>
    <cellStyle name="常规 2 3 2 3 3 5 2 4" xfId="24670"/>
    <cellStyle name="常规 2 3 2 3 3 5 3" xfId="24672"/>
    <cellStyle name="常规 2 3 2 3 3 5 3 2" xfId="24674"/>
    <cellStyle name="常规 2 3 2 3 3 5 4" xfId="24675"/>
    <cellStyle name="常规 2 3 2 3 3 5 5" xfId="24676"/>
    <cellStyle name="常规 2 3 2 3 3 5 6" xfId="24677"/>
    <cellStyle name="常规 2 3 2 3 3 6" xfId="24678"/>
    <cellStyle name="常规 2 3 2 3 3 6 2" xfId="24680"/>
    <cellStyle name="常规 2 3 2 3 3 6 2 2" xfId="1201"/>
    <cellStyle name="常规 2 3 2 3 3 6 3" xfId="24683"/>
    <cellStyle name="常规 2 3 2 3 3 6 4" xfId="24684"/>
    <cellStyle name="常规 2 3 2 3 3 6 5" xfId="24685"/>
    <cellStyle name="常规 2 3 2 3 3 7" xfId="18643"/>
    <cellStyle name="常规 2 3 2 3 3 7 2" xfId="18646"/>
    <cellStyle name="常规 2 3 2 3 3 7 3" xfId="24687"/>
    <cellStyle name="常规 2 3 2 3 3 7 4" xfId="24688"/>
    <cellStyle name="常规 2 3 2 3 3 7 5" xfId="11409"/>
    <cellStyle name="常规 2 3 2 3 3 8" xfId="18648"/>
    <cellStyle name="常规 2 3 2 3 3 9" xfId="18650"/>
    <cellStyle name="常规 2 3 2 3 4" xfId="12864"/>
    <cellStyle name="常规 2 3 2 3 4 2" xfId="12866"/>
    <cellStyle name="常规 2 3 2 3 4 2 2" xfId="24689"/>
    <cellStyle name="常规 2 3 2 3 4 2 2 2" xfId="24690"/>
    <cellStyle name="常规 2 3 2 3 4 2 2 2 2" xfId="24692"/>
    <cellStyle name="常规 2 3 2 3 4 2 2 2 3" xfId="24694"/>
    <cellStyle name="常规 2 3 2 3 4 2 2 3" xfId="24695"/>
    <cellStyle name="常规 2 3 2 3 4 2 2 3 2" xfId="24698"/>
    <cellStyle name="常规 2 3 2 3 4 2 2 4" xfId="3105"/>
    <cellStyle name="常规 2 3 2 3 4 2 2 5" xfId="3123"/>
    <cellStyle name="常规 2 3 2 3 4 2 3" xfId="23204"/>
    <cellStyle name="常规 2 3 2 3 4 2 3 2" xfId="24699"/>
    <cellStyle name="常规 2 3 2 3 4 2 3 2 2" xfId="24701"/>
    <cellStyle name="常规 2 3 2 3 4 2 3 3" xfId="24702"/>
    <cellStyle name="常规 2 3 2 3 4 2 3 4" xfId="3149"/>
    <cellStyle name="常规 2 3 2 3 4 2 3 5" xfId="3169"/>
    <cellStyle name="常规 2 3 2 3 4 2 4" xfId="14566"/>
    <cellStyle name="常规 2 3 2 3 4 2 4 2" xfId="24703"/>
    <cellStyle name="常规 2 3 2 3 4 2 4 3" xfId="24704"/>
    <cellStyle name="常规 2 3 2 3 4 2 5" xfId="14568"/>
    <cellStyle name="常规 2 3 2 3 4 2 6" xfId="24705"/>
    <cellStyle name="常规 2 3 2 3 4 2 7" xfId="24176"/>
    <cellStyle name="常规 2 3 2 3 4 3" xfId="12868"/>
    <cellStyle name="常规 2 3 2 3 4 3 2" xfId="24707"/>
    <cellStyle name="常规 2 3 2 3 4 3 2 2" xfId="24709"/>
    <cellStyle name="常规 2 3 2 3 4 3 2 2 2" xfId="24712"/>
    <cellStyle name="常规 2 3 2 3 4 3 2 3" xfId="24714"/>
    <cellStyle name="常规 2 3 2 3 4 3 2 4" xfId="3726"/>
    <cellStyle name="常规 2 3 2 3 4 3 2 5" xfId="3740"/>
    <cellStyle name="常规 2 3 2 3 4 3 3" xfId="24716"/>
    <cellStyle name="常规 2 3 2 3 4 3 3 2" xfId="24718"/>
    <cellStyle name="常规 2 3 2 3 4 3 3 2 2" xfId="24720"/>
    <cellStyle name="常规 2 3 2 3 4 3 3 3" xfId="24722"/>
    <cellStyle name="常规 2 3 2 3 4 3 3 4" xfId="3757"/>
    <cellStyle name="常规 2 3 2 3 4 3 3 5" xfId="3774"/>
    <cellStyle name="常规 2 3 2 3 4 3 4" xfId="24723"/>
    <cellStyle name="常规 2 3 2 3 4 3 4 2" xfId="24724"/>
    <cellStyle name="常规 2 3 2 3 4 3 5" xfId="24725"/>
    <cellStyle name="常规 2 3 2 3 4 3 6" xfId="24726"/>
    <cellStyle name="常规 2 3 2 3 4 3 7" xfId="24727"/>
    <cellStyle name="常规 2 3 2 3 4 4" xfId="19823"/>
    <cellStyle name="常规 2 3 2 3 4 4 2" xfId="24729"/>
    <cellStyle name="常规 2 3 2 3 4 4 2 2" xfId="24733"/>
    <cellStyle name="常规 2 3 2 3 4 4 2 2 2" xfId="4145"/>
    <cellStyle name="常规 2 3 2 3 4 4 2 3" xfId="24735"/>
    <cellStyle name="常规 2 3 2 3 4 4 2 4" xfId="3913"/>
    <cellStyle name="常规 2 3 2 3 4 4 3" xfId="24737"/>
    <cellStyle name="常规 2 3 2 3 4 4 3 2" xfId="24740"/>
    <cellStyle name="常规 2 3 2 3 4 4 4" xfId="24741"/>
    <cellStyle name="常规 2 3 2 3 4 4 5" xfId="24742"/>
    <cellStyle name="常规 2 3 2 3 4 4 6" xfId="17120"/>
    <cellStyle name="常规 2 3 2 3 4 5" xfId="24743"/>
    <cellStyle name="常规 2 3 2 3 4 5 2" xfId="24745"/>
    <cellStyle name="常规 2 3 2 3 4 5 2 2" xfId="24746"/>
    <cellStyle name="常规 2 3 2 3 4 5 3" xfId="24748"/>
    <cellStyle name="常规 2 3 2 3 4 5 4" xfId="11786"/>
    <cellStyle name="常规 2 3 2 3 4 5 5" xfId="11795"/>
    <cellStyle name="常规 2 3 2 3 4 6" xfId="24749"/>
    <cellStyle name="常规 2 3 2 3 4 6 2" xfId="24751"/>
    <cellStyle name="常规 2 3 2 3 4 7" xfId="18656"/>
    <cellStyle name="常规 2 3 2 3 4 8" xfId="19570"/>
    <cellStyle name="常规 2 3 2 3 4 9" xfId="19578"/>
    <cellStyle name="常规 2 3 2 3 5" xfId="12871"/>
    <cellStyle name="常规 2 3 2 3 5 2" xfId="12873"/>
    <cellStyle name="常规 2 3 2 3 5 2 2" xfId="24752"/>
    <cellStyle name="常规 2 3 2 3 5 2 2 2" xfId="1121"/>
    <cellStyle name="常规 2 3 2 3 5 2 2 2 2" xfId="24754"/>
    <cellStyle name="常规 2 3 2 3 5 2 2 2 3" xfId="24755"/>
    <cellStyle name="常规 2 3 2 3 5 2 2 3" xfId="1123"/>
    <cellStyle name="常规 2 3 2 3 5 2 2 3 2" xfId="24756"/>
    <cellStyle name="常规 2 3 2 3 5 2 2 4" xfId="5044"/>
    <cellStyle name="常规 2 3 2 3 5 2 2 5" xfId="5059"/>
    <cellStyle name="常规 2 3 2 3 5 2 3" xfId="23210"/>
    <cellStyle name="常规 2 3 2 3 5 2 3 2" xfId="673"/>
    <cellStyle name="常规 2 3 2 3 5 2 3 2 2" xfId="24757"/>
    <cellStyle name="常规 2 3 2 3 5 2 3 3" xfId="310"/>
    <cellStyle name="常规 2 3 2 3 5 2 3 4" xfId="87"/>
    <cellStyle name="常规 2 3 2 3 5 2 3 5" xfId="92"/>
    <cellStyle name="常规 2 3 2 3 5 2 4" xfId="24758"/>
    <cellStyle name="常规 2 3 2 3 5 2 4 2" xfId="24759"/>
    <cellStyle name="常规 2 3 2 3 5 2 4 3" xfId="24760"/>
    <cellStyle name="常规 2 3 2 3 5 2 5" xfId="24761"/>
    <cellStyle name="常规 2 3 2 3 5 2 6" xfId="24762"/>
    <cellStyle name="常规 2 3 2 3 5 2 7" xfId="24763"/>
    <cellStyle name="常规 2 3 2 3 5 3" xfId="24765"/>
    <cellStyle name="常规 2 3 2 3 5 3 2" xfId="24768"/>
    <cellStyle name="常规 2 3 2 3 5 3 2 2" xfId="393"/>
    <cellStyle name="常规 2 3 2 3 5 3 2 2 2" xfId="24770"/>
    <cellStyle name="常规 2 3 2 3 5 3 2 3" xfId="442"/>
    <cellStyle name="常规 2 3 2 3 5 3 2 4" xfId="5600"/>
    <cellStyle name="常规 2 3 2 3 5 3 2 5" xfId="5607"/>
    <cellStyle name="常规 2 3 2 3 5 3 3" xfId="24773"/>
    <cellStyle name="常规 2 3 2 3 5 3 3 2" xfId="641"/>
    <cellStyle name="常规 2 3 2 3 5 3 3 2 2" xfId="24775"/>
    <cellStyle name="常规 2 3 2 3 5 3 3 3" xfId="719"/>
    <cellStyle name="常规 2 3 2 3 5 3 3 4" xfId="5627"/>
    <cellStyle name="常规 2 3 2 3 5 3 3 5" xfId="5646"/>
    <cellStyle name="常规 2 3 2 3 5 3 4" xfId="24776"/>
    <cellStyle name="常规 2 3 2 3 5 3 4 2" xfId="24777"/>
    <cellStyle name="常规 2 3 2 3 5 3 5" xfId="24778"/>
    <cellStyle name="常规 2 3 2 3 5 3 6" xfId="24779"/>
    <cellStyle name="常规 2 3 2 3 5 3 7" xfId="24780"/>
    <cellStyle name="常规 2 3 2 3 5 4" xfId="24782"/>
    <cellStyle name="常规 2 3 2 3 5 4 2" xfId="24785"/>
    <cellStyle name="常规 2 3 2 3 5 4 2 2" xfId="24787"/>
    <cellStyle name="常规 2 3 2 3 5 4 3" xfId="24789"/>
    <cellStyle name="常规 2 3 2 3 5 4 4" xfId="24790"/>
    <cellStyle name="常规 2 3 2 3 5 4 5" xfId="24791"/>
    <cellStyle name="常规 2 3 2 3 5 5" xfId="24793"/>
    <cellStyle name="常规 2 3 2 3 5 5 2" xfId="24795"/>
    <cellStyle name="常规 2 3 2 3 5 5 2 2" xfId="24796"/>
    <cellStyle name="常规 2 3 2 3 5 5 3" xfId="24798"/>
    <cellStyle name="常规 2 3 2 3 5 5 4" xfId="11813"/>
    <cellStyle name="常规 2 3 2 3 5 5 5" xfId="11816"/>
    <cellStyle name="常规 2 3 2 3 5 6" xfId="24801"/>
    <cellStyle name="常规 2 3 2 3 5 6 2" xfId="24802"/>
    <cellStyle name="常规 2 3 2 3 5 7" xfId="24803"/>
    <cellStyle name="常规 2 3 2 3 5 8" xfId="19593"/>
    <cellStyle name="常规 2 3 2 3 5 9" xfId="19598"/>
    <cellStyle name="常规 2 3 2 3 6" xfId="12875"/>
    <cellStyle name="常规 2 3 2 3 6 2" xfId="11254"/>
    <cellStyle name="常规 2 3 2 3 6 2 2" xfId="24804"/>
    <cellStyle name="常规 2 3 2 3 6 2 2 2" xfId="24805"/>
    <cellStyle name="常规 2 3 2 3 6 2 2 3" xfId="24807"/>
    <cellStyle name="常规 2 3 2 3 6 2 3" xfId="24808"/>
    <cellStyle name="常规 2 3 2 3 6 2 3 2" xfId="24809"/>
    <cellStyle name="常规 2 3 2 3 6 2 4" xfId="24810"/>
    <cellStyle name="常规 2 3 2 3 6 2 5" xfId="24811"/>
    <cellStyle name="常规 2 3 2 3 6 3" xfId="11257"/>
    <cellStyle name="常规 2 3 2 3 6 3 2" xfId="13086"/>
    <cellStyle name="常规 2 3 2 3 6 3 2 2" xfId="13088"/>
    <cellStyle name="常规 2 3 2 3 6 3 3" xfId="13102"/>
    <cellStyle name="常规 2 3 2 3 6 3 4" xfId="13108"/>
    <cellStyle name="常规 2 3 2 3 6 3 5" xfId="13120"/>
    <cellStyle name="常规 2 3 2 3 6 4" xfId="24813"/>
    <cellStyle name="常规 2 3 2 3 6 4 2" xfId="24814"/>
    <cellStyle name="常规 2 3 2 3 6 4 3" xfId="24815"/>
    <cellStyle name="常规 2 3 2 3 6 5" xfId="24817"/>
    <cellStyle name="常规 2 3 2 3 6 6" xfId="2885"/>
    <cellStyle name="常规 2 3 2 3 6 7" xfId="2906"/>
    <cellStyle name="常规 2 3 2 3 7" xfId="12877"/>
    <cellStyle name="常规 2 3 2 3 7 2" xfId="11277"/>
    <cellStyle name="常规 2 3 2 3 7 2 2" xfId="24818"/>
    <cellStyle name="常规 2 3 2 3 7 2 2 2" xfId="24819"/>
    <cellStyle name="常规 2 3 2 3 7 2 2 3" xfId="24821"/>
    <cellStyle name="常规 2 3 2 3 7 2 3" xfId="24822"/>
    <cellStyle name="常规 2 3 2 3 7 2 3 2" xfId="24823"/>
    <cellStyle name="常规 2 3 2 3 7 2 4" xfId="24824"/>
    <cellStyle name="常规 2 3 2 3 7 2 5" xfId="24825"/>
    <cellStyle name="常规 2 3 2 3 7 3" xfId="11280"/>
    <cellStyle name="常规 2 3 2 3 7 3 2" xfId="18883"/>
    <cellStyle name="常规 2 3 2 3 7 3 2 2" xfId="18885"/>
    <cellStyle name="常规 2 3 2 3 7 3 3" xfId="18890"/>
    <cellStyle name="常规 2 3 2 3 7 3 4" xfId="18893"/>
    <cellStyle name="常规 2 3 2 3 7 3 5" xfId="18896"/>
    <cellStyle name="常规 2 3 2 3 7 4" xfId="24827"/>
    <cellStyle name="常规 2 3 2 3 7 4 2" xfId="24828"/>
    <cellStyle name="常规 2 3 2 3 7 4 3" xfId="24829"/>
    <cellStyle name="常规 2 3 2 3 7 5" xfId="24830"/>
    <cellStyle name="常规 2 3 2 3 7 6" xfId="1195"/>
    <cellStyle name="常规 2 3 2 3 7 7" xfId="2951"/>
    <cellStyle name="常规 2 3 2 3 8" xfId="24474"/>
    <cellStyle name="常规 2 3 2 3 8 2" xfId="11295"/>
    <cellStyle name="常规 2 3 2 3 8 2 2" xfId="24476"/>
    <cellStyle name="常规 2 3 2 3 8 2 2 2" xfId="24833"/>
    <cellStyle name="常规 2 3 2 3 8 2 2 3" xfId="5269"/>
    <cellStyle name="常规 2 3 2 3 8 2 3" xfId="24478"/>
    <cellStyle name="常规 2 3 2 3 8 2 3 2" xfId="24836"/>
    <cellStyle name="常规 2 3 2 3 8 2 4" xfId="24837"/>
    <cellStyle name="常规 2 3 2 3 8 2 5" xfId="24838"/>
    <cellStyle name="常规 2 3 2 3 8 3" xfId="13901"/>
    <cellStyle name="常规 2 3 2 3 8 3 2" xfId="24480"/>
    <cellStyle name="常规 2 3 2 3 8 3 2 2" xfId="24839"/>
    <cellStyle name="常规 2 3 2 3 8 3 3" xfId="24840"/>
    <cellStyle name="常规 2 3 2 3 8 3 4" xfId="24841"/>
    <cellStyle name="常规 2 3 2 3 8 3 5" xfId="24842"/>
    <cellStyle name="常规 2 3 2 3 8 4" xfId="24483"/>
    <cellStyle name="常规 2 3 2 3 8 4 2" xfId="24843"/>
    <cellStyle name="常规 2 3 2 3 8 4 3" xfId="24844"/>
    <cellStyle name="常规 2 3 2 3 8 5" xfId="24431"/>
    <cellStyle name="常规 2 3 2 3 8 6" xfId="1389"/>
    <cellStyle name="常规 2 3 2 3 8 7" xfId="3002"/>
    <cellStyle name="常规 2 3 2 3 9" xfId="14741"/>
    <cellStyle name="常规 2 3 2 3 9 2" xfId="24486"/>
    <cellStyle name="常规 2 3 2 3 9 2 2" xfId="24488"/>
    <cellStyle name="常规 2 3 2 3 9 2 2 2" xfId="20910"/>
    <cellStyle name="常规 2 3 2 3 9 2 3" xfId="24845"/>
    <cellStyle name="常规 2 3 2 3 9 2 4" xfId="24846"/>
    <cellStyle name="常规 2 3 2 3 9 2 5" xfId="24847"/>
    <cellStyle name="常规 2 3 2 3 9 3" xfId="24490"/>
    <cellStyle name="常规 2 3 2 3 9 3 2" xfId="24848"/>
    <cellStyle name="常规 2 3 2 3 9 3 2 2" xfId="24849"/>
    <cellStyle name="常规 2 3 2 3 9 3 3" xfId="24850"/>
    <cellStyle name="常规 2 3 2 3 9 3 4" xfId="24851"/>
    <cellStyle name="常规 2 3 2 3 9 3 5" xfId="24852"/>
    <cellStyle name="常规 2 3 2 3 9 4" xfId="24492"/>
    <cellStyle name="常规 2 3 2 3 9 4 2" xfId="24853"/>
    <cellStyle name="常规 2 3 2 3 9 5" xfId="24494"/>
    <cellStyle name="常规 2 3 2 3 9 6" xfId="3030"/>
    <cellStyle name="常规 2 3 2 3 9 7" xfId="3040"/>
    <cellStyle name="常规 2 3 2 4" xfId="10340"/>
    <cellStyle name="常规 2 3 2 4 10" xfId="22250"/>
    <cellStyle name="常规 2 3 2 4 10 2" xfId="24856"/>
    <cellStyle name="常规 2 3 2 4 10 2 2" xfId="24857"/>
    <cellStyle name="常规 2 3 2 4 10 2 3" xfId="24858"/>
    <cellStyle name="常规 2 3 2 4 10 3" xfId="24861"/>
    <cellStyle name="常规 2 3 2 4 10 3 2" xfId="24862"/>
    <cellStyle name="常规 2 3 2 4 10 4" xfId="24864"/>
    <cellStyle name="常规 2 3 2 4 10 5" xfId="5345"/>
    <cellStyle name="常规 2 3 2 4 11" xfId="24865"/>
    <cellStyle name="常规 2 3 2 4 11 2" xfId="24867"/>
    <cellStyle name="常规 2 3 2 4 11 2 2" xfId="24868"/>
    <cellStyle name="常规 2 3 2 4 11 3" xfId="24869"/>
    <cellStyle name="常规 2 3 2 4 11 3 2" xfId="24870"/>
    <cellStyle name="常规 2 3 2 4 11 4" xfId="24871"/>
    <cellStyle name="常规 2 3 2 4 11 5" xfId="5356"/>
    <cellStyle name="常规 2 3 2 4 12" xfId="24872"/>
    <cellStyle name="常规 2 3 2 4 12 2" xfId="24873"/>
    <cellStyle name="常规 2 3 2 4 12 2 2" xfId="24874"/>
    <cellStyle name="常规 2 3 2 4 12 3" xfId="24875"/>
    <cellStyle name="常规 2 3 2 4 12 3 2" xfId="24876"/>
    <cellStyle name="常规 2 3 2 4 12 4" xfId="24877"/>
    <cellStyle name="常规 2 3 2 4 13" xfId="24878"/>
    <cellStyle name="常规 2 3 2 4 13 2" xfId="24879"/>
    <cellStyle name="常规 2 3 2 4 13 3" xfId="24880"/>
    <cellStyle name="常规 2 3 2 4 13 4" xfId="20726"/>
    <cellStyle name="常规 2 3 2 4 14" xfId="24881"/>
    <cellStyle name="常规 2 3 2 4 14 2" xfId="24882"/>
    <cellStyle name="常规 2 3 2 4 14 3" xfId="24883"/>
    <cellStyle name="常规 2 3 2 4 15" xfId="24885"/>
    <cellStyle name="常规 2 3 2 4 15 2" xfId="24886"/>
    <cellStyle name="常规 2 3 2 4 16" xfId="24889"/>
    <cellStyle name="常规 2 3 2 4 16 2" xfId="24890"/>
    <cellStyle name="常规 2 3 2 4 17" xfId="24893"/>
    <cellStyle name="常规 2 3 2 4 18" xfId="24894"/>
    <cellStyle name="常规 2 3 2 4 19" xfId="24895"/>
    <cellStyle name="常规 2 3 2 4 2" xfId="24896"/>
    <cellStyle name="常规 2 3 2 4 2 10" xfId="24897"/>
    <cellStyle name="常规 2 3 2 4 2 2" xfId="1633"/>
    <cellStyle name="常规 2 3 2 4 2 2 2" xfId="1641"/>
    <cellStyle name="常规 2 3 2 4 2 2 2 2" xfId="10006"/>
    <cellStyle name="常规 2 3 2 4 2 2 2 2 2" xfId="24898"/>
    <cellStyle name="常规 2 3 2 4 2 2 2 2 2 2" xfId="24900"/>
    <cellStyle name="常规 2 3 2 4 2 2 2 2 3" xfId="24901"/>
    <cellStyle name="常规 2 3 2 4 2 2 2 2 4" xfId="24902"/>
    <cellStyle name="常规 2 3 2 4 2 2 2 2 5" xfId="24903"/>
    <cellStyle name="常规 2 3 2 4 2 2 2 3" xfId="10009"/>
    <cellStyle name="常规 2 3 2 4 2 2 2 3 2" xfId="24904"/>
    <cellStyle name="常规 2 3 2 4 2 2 2 3 3" xfId="24905"/>
    <cellStyle name="常规 2 3 2 4 2 2 2 4" xfId="10011"/>
    <cellStyle name="常规 2 3 2 4 2 2 2 5" xfId="24906"/>
    <cellStyle name="常规 2 3 2 4 2 2 2 6" xfId="1539"/>
    <cellStyle name="常规 2 3 2 4 2 2 3" xfId="1653"/>
    <cellStyle name="常规 2 3 2 4 2 2 3 2" xfId="10017"/>
    <cellStyle name="常规 2 3 2 4 2 2 3 2 2" xfId="24907"/>
    <cellStyle name="常规 2 3 2 4 2 2 3 3" xfId="10019"/>
    <cellStyle name="常规 2 3 2 4 2 2 3 4" xfId="10021"/>
    <cellStyle name="常规 2 3 2 4 2 2 3 5" xfId="24908"/>
    <cellStyle name="常规 2 3 2 4 2 2 4" xfId="1659"/>
    <cellStyle name="常规 2 3 2 4 2 2 4 2" xfId="24909"/>
    <cellStyle name="常规 2 3 2 4 2 2 4 3" xfId="24910"/>
    <cellStyle name="常规 2 3 2 4 2 2 5" xfId="15203"/>
    <cellStyle name="常规 2 3 2 4 2 2 6" xfId="24912"/>
    <cellStyle name="常规 2 3 2 4 2 2 7" xfId="24218"/>
    <cellStyle name="常规 2 3 2 4 2 3" xfId="1667"/>
    <cellStyle name="常规 2 3 2 4 2 3 2" xfId="1682"/>
    <cellStyle name="常规 2 3 2 4 2 3 2 2" xfId="10028"/>
    <cellStyle name="常规 2 3 2 4 2 3 2 2 2" xfId="22943"/>
    <cellStyle name="常规 2 3 2 4 2 3 2 3" xfId="10033"/>
    <cellStyle name="常规 2 3 2 4 2 3 2 4" xfId="10036"/>
    <cellStyle name="常规 2 3 2 4 2 3 2 5" xfId="24320"/>
    <cellStyle name="常规 2 3 2 4 2 3 3" xfId="1692"/>
    <cellStyle name="常规 2 3 2 4 2 3 3 2" xfId="10044"/>
    <cellStyle name="常规 2 3 2 4 2 3 3 2 2" xfId="13314"/>
    <cellStyle name="常规 2 3 2 4 2 3 3 3" xfId="10047"/>
    <cellStyle name="常规 2 3 2 4 2 3 3 4" xfId="10050"/>
    <cellStyle name="常规 2 3 2 4 2 3 3 5" xfId="24325"/>
    <cellStyle name="常规 2 3 2 4 2 3 4" xfId="1700"/>
    <cellStyle name="常规 2 3 2 4 2 3 4 2" xfId="24913"/>
    <cellStyle name="常规 2 3 2 4 2 3 5" xfId="24914"/>
    <cellStyle name="常规 2 3 2 4 2 3 6" xfId="24916"/>
    <cellStyle name="常规 2 3 2 4 2 3 7" xfId="24224"/>
    <cellStyle name="常规 2 3 2 4 2 4" xfId="4261"/>
    <cellStyle name="常规 2 3 2 4 2 4 2" xfId="15770"/>
    <cellStyle name="常规 2 3 2 4 2 4 2 2" xfId="10061"/>
    <cellStyle name="常规 2 3 2 4 2 4 2 2 2" xfId="23724"/>
    <cellStyle name="常规 2 3 2 4 2 4 2 3" xfId="24918"/>
    <cellStyle name="常规 2 3 2 4 2 4 2 4" xfId="17198"/>
    <cellStyle name="常规 2 3 2 4 2 4 3" xfId="14776"/>
    <cellStyle name="常规 2 3 2 4 2 4 3 2" xfId="24920"/>
    <cellStyle name="常规 2 3 2 4 2 4 4" xfId="24921"/>
    <cellStyle name="常规 2 3 2 4 2 4 5" xfId="24922"/>
    <cellStyle name="常规 2 3 2 4 2 4 6" xfId="24923"/>
    <cellStyle name="常规 2 3 2 4 2 5" xfId="4268"/>
    <cellStyle name="常规 2 3 2 4 2 5 2" xfId="24925"/>
    <cellStyle name="常规 2 3 2 4 2 5 2 2" xfId="10077"/>
    <cellStyle name="常规 2 3 2 4 2 5 3" xfId="24927"/>
    <cellStyle name="常规 2 3 2 4 2 5 4" xfId="24928"/>
    <cellStyle name="常规 2 3 2 4 2 5 5" xfId="24929"/>
    <cellStyle name="常规 2 3 2 4 2 6" xfId="4380"/>
    <cellStyle name="常规 2 3 2 4 2 6 2" xfId="24931"/>
    <cellStyle name="常规 2 3 2 4 2 6 3" xfId="24933"/>
    <cellStyle name="常规 2 3 2 4 2 6 4" xfId="24934"/>
    <cellStyle name="常规 2 3 2 4 2 6 5" xfId="24935"/>
    <cellStyle name="常规 2 3 2 4 2 7" xfId="4382"/>
    <cellStyle name="常规 2 3 2 4 2 8" xfId="4384"/>
    <cellStyle name="常规 2 3 2 4 2 9" xfId="24936"/>
    <cellStyle name="常规 2 3 2 4 20" xfId="24884"/>
    <cellStyle name="常规 2 3 2 4 21" xfId="24888"/>
    <cellStyle name="常规 2 3 2 4 22" xfId="24892"/>
    <cellStyle name="常规 2 3 2 4 3" xfId="24938"/>
    <cellStyle name="常规 2 3 2 4 3 2" xfId="24939"/>
    <cellStyle name="常规 2 3 2 4 3 2 2" xfId="15831"/>
    <cellStyle name="常规 2 3 2 4 3 2 2 2" xfId="24940"/>
    <cellStyle name="常规 2 3 2 4 3 2 2 2 2" xfId="24941"/>
    <cellStyle name="常规 2 3 2 4 3 2 2 3" xfId="24942"/>
    <cellStyle name="常规 2 3 2 4 3 2 2 4" xfId="24943"/>
    <cellStyle name="常规 2 3 2 4 3 2 2 5" xfId="24944"/>
    <cellStyle name="常规 2 3 2 4 3 2 3" xfId="15833"/>
    <cellStyle name="常规 2 3 2 4 3 2 3 2" xfId="24945"/>
    <cellStyle name="常规 2 3 2 4 3 2 3 3" xfId="24946"/>
    <cellStyle name="常规 2 3 2 4 3 2 4" xfId="15231"/>
    <cellStyle name="常规 2 3 2 4 3 2 5" xfId="15233"/>
    <cellStyle name="常规 2 3 2 4 3 2 6" xfId="24948"/>
    <cellStyle name="常规 2 3 2 4 3 3" xfId="24949"/>
    <cellStyle name="常规 2 3 2 4 3 3 2" xfId="15845"/>
    <cellStyle name="常规 2 3 2 4 3 3 2 2" xfId="24951"/>
    <cellStyle name="常规 2 3 2 4 3 3 3" xfId="15848"/>
    <cellStyle name="常规 2 3 2 4 3 3 4" xfId="24952"/>
    <cellStyle name="常规 2 3 2 4 3 3 5" xfId="24953"/>
    <cellStyle name="常规 2 3 2 4 3 4" xfId="19830"/>
    <cellStyle name="常规 2 3 2 4 3 4 2" xfId="24955"/>
    <cellStyle name="常规 2 3 2 4 3 4 3" xfId="24957"/>
    <cellStyle name="常规 2 3 2 4 3 5" xfId="24958"/>
    <cellStyle name="常规 2 3 2 4 3 6" xfId="24959"/>
    <cellStyle name="常规 2 3 2 4 3 7" xfId="24960"/>
    <cellStyle name="常规 2 3 2 4 4" xfId="12881"/>
    <cellStyle name="常规 2 3 2 4 4 2" xfId="12883"/>
    <cellStyle name="常规 2 3 2 4 4 2 2" xfId="24961"/>
    <cellStyle name="常规 2 3 2 4 4 2 2 2" xfId="24962"/>
    <cellStyle name="常规 2 3 2 4 4 2 2 3" xfId="24963"/>
    <cellStyle name="常规 2 3 2 4 4 2 3" xfId="23267"/>
    <cellStyle name="常规 2 3 2 4 4 2 3 2" xfId="24964"/>
    <cellStyle name="常规 2 3 2 4 4 2 4" xfId="15253"/>
    <cellStyle name="常规 2 3 2 4 4 2 5" xfId="24965"/>
    <cellStyle name="常规 2 3 2 4 4 3" xfId="24966"/>
    <cellStyle name="常规 2 3 2 4 4 3 2" xfId="24968"/>
    <cellStyle name="常规 2 3 2 4 4 3 2 2" xfId="24969"/>
    <cellStyle name="常规 2 3 2 4 4 3 3" xfId="24971"/>
    <cellStyle name="常规 2 3 2 4 4 3 4" xfId="24972"/>
    <cellStyle name="常规 2 3 2 4 4 3 5" xfId="24973"/>
    <cellStyle name="常规 2 3 2 4 4 4" xfId="24974"/>
    <cellStyle name="常规 2 3 2 4 4 4 2" xfId="24975"/>
    <cellStyle name="常规 2 3 2 4 4 4 3" xfId="24976"/>
    <cellStyle name="常规 2 3 2 4 4 5" xfId="24977"/>
    <cellStyle name="常规 2 3 2 4 4 6" xfId="24978"/>
    <cellStyle name="常规 2 3 2 4 4 7" xfId="24979"/>
    <cellStyle name="常规 2 3 2 4 5" xfId="12885"/>
    <cellStyle name="常规 2 3 2 4 5 2" xfId="24980"/>
    <cellStyle name="常规 2 3 2 4 5 2 2" xfId="16162"/>
    <cellStyle name="常规 2 3 2 4 5 2 2 2" xfId="24981"/>
    <cellStyle name="常规 2 3 2 4 5 2 2 3" xfId="24982"/>
    <cellStyle name="常规 2 3 2 4 5 2 3" xfId="16075"/>
    <cellStyle name="常规 2 3 2 4 5 2 3 2" xfId="16078"/>
    <cellStyle name="常规 2 3 2 4 5 2 4" xfId="16083"/>
    <cellStyle name="常规 2 3 2 4 5 2 5" xfId="16089"/>
    <cellStyle name="常规 2 3 2 4 5 3" xfId="24984"/>
    <cellStyle name="常规 2 3 2 4 5 3 2" xfId="16174"/>
    <cellStyle name="常规 2 3 2 4 5 3 2 2" xfId="24985"/>
    <cellStyle name="常规 2 3 2 4 5 3 3" xfId="24987"/>
    <cellStyle name="常规 2 3 2 4 5 3 4" xfId="24988"/>
    <cellStyle name="常规 2 3 2 4 5 3 5" xfId="24989"/>
    <cellStyle name="常规 2 3 2 4 5 4" xfId="24991"/>
    <cellStyle name="常规 2 3 2 4 5 4 2" xfId="24993"/>
    <cellStyle name="常规 2 3 2 4 5 4 3" xfId="24994"/>
    <cellStyle name="常规 2 3 2 4 5 5" xfId="24996"/>
    <cellStyle name="常规 2 3 2 4 5 6" xfId="24998"/>
    <cellStyle name="常规 2 3 2 4 5 7" xfId="24999"/>
    <cellStyle name="常规 2 3 2 4 6" xfId="12887"/>
    <cellStyle name="常规 2 3 2 4 6 2" xfId="11342"/>
    <cellStyle name="常规 2 3 2 4 6 2 2" xfId="25000"/>
    <cellStyle name="常规 2 3 2 4 6 2 2 2" xfId="25002"/>
    <cellStyle name="常规 2 3 2 4 6 2 3" xfId="25003"/>
    <cellStyle name="常规 2 3 2 4 6 2 4" xfId="25004"/>
    <cellStyle name="常规 2 3 2 4 6 2 5" xfId="25005"/>
    <cellStyle name="常规 2 3 2 4 6 3" xfId="11345"/>
    <cellStyle name="常规 2 3 2 4 6 3 2" xfId="25007"/>
    <cellStyle name="常规 2 3 2 4 6 3 2 2" xfId="25008"/>
    <cellStyle name="常规 2 3 2 4 6 3 3" xfId="25009"/>
    <cellStyle name="常规 2 3 2 4 6 3 4" xfId="25010"/>
    <cellStyle name="常规 2 3 2 4 6 3 5" xfId="25011"/>
    <cellStyle name="常规 2 3 2 4 6 4" xfId="25013"/>
    <cellStyle name="常规 2 3 2 4 6 4 2" xfId="25014"/>
    <cellStyle name="常规 2 3 2 4 6 5" xfId="25016"/>
    <cellStyle name="常规 2 3 2 4 6 6" xfId="170"/>
    <cellStyle name="常规 2 3 2 4 6 7" xfId="6"/>
    <cellStyle name="常规 2 3 2 4 7" xfId="12889"/>
    <cellStyle name="常规 2 3 2 4 7 2" xfId="5136"/>
    <cellStyle name="常规 2 3 2 4 7 2 2" xfId="4673"/>
    <cellStyle name="常规 2 3 2 4 7 2 2 2" xfId="11459"/>
    <cellStyle name="常规 2 3 2 4 7 2 3" xfId="4677"/>
    <cellStyle name="常规 2 3 2 4 7 2 4" xfId="25017"/>
    <cellStyle name="常规 2 3 2 4 7 2 5" xfId="25018"/>
    <cellStyle name="常规 2 3 2 4 7 3" xfId="1410"/>
    <cellStyle name="常规 2 3 2 4 7 3 2" xfId="682"/>
    <cellStyle name="常规 2 3 2 4 7 3 2 2" xfId="11473"/>
    <cellStyle name="常规 2 3 2 4 7 3 3" xfId="25019"/>
    <cellStyle name="常规 2 3 2 4 7 3 4" xfId="25020"/>
    <cellStyle name="常规 2 3 2 4 7 3 5" xfId="25021"/>
    <cellStyle name="常规 2 3 2 4 7 4" xfId="7780"/>
    <cellStyle name="常规 2 3 2 4 7 4 2" xfId="25022"/>
    <cellStyle name="常规 2 3 2 4 7 5" xfId="7782"/>
    <cellStyle name="常规 2 3 2 4 7 6" xfId="1419"/>
    <cellStyle name="常规 2 3 2 4 7 7" xfId="3083"/>
    <cellStyle name="常规 2 3 2 4 8" xfId="24499"/>
    <cellStyle name="常规 2 3 2 4 8 2" xfId="24501"/>
    <cellStyle name="常规 2 3 2 4 8 2 2" xfId="24504"/>
    <cellStyle name="常规 2 3 2 4 8 2 3" xfId="24507"/>
    <cellStyle name="常规 2 3 2 4 8 3" xfId="24509"/>
    <cellStyle name="常规 2 3 2 4 8 3 2" xfId="24512"/>
    <cellStyle name="常规 2 3 2 4 8 4" xfId="24514"/>
    <cellStyle name="常规 2 3 2 4 8 5" xfId="24516"/>
    <cellStyle name="常规 2 3 2 4 9" xfId="24518"/>
    <cellStyle name="常规 2 3 2 4 9 2" xfId="24520"/>
    <cellStyle name="常规 2 3 2 4 9 2 2" xfId="24522"/>
    <cellStyle name="常规 2 3 2 4 9 2 3" xfId="25023"/>
    <cellStyle name="常规 2 3 2 4 9 3" xfId="24524"/>
    <cellStyle name="常规 2 3 2 4 9 3 2" xfId="25024"/>
    <cellStyle name="常规 2 3 2 4 9 4" xfId="24526"/>
    <cellStyle name="常规 2 3 2 4 9 5" xfId="24528"/>
    <cellStyle name="常规 2 3 2 5" xfId="10343"/>
    <cellStyle name="常规 2 3 2 5 10" xfId="25025"/>
    <cellStyle name="常规 2 3 2 5 10 2" xfId="24891"/>
    <cellStyle name="常规 2 3 2 5 11" xfId="4852"/>
    <cellStyle name="常规 2 3 2 5 12" xfId="4856"/>
    <cellStyle name="常规 2 3 2 5 2" xfId="25026"/>
    <cellStyle name="常规 2 3 2 5 2 2" xfId="12167"/>
    <cellStyle name="常规 2 3 2 5 2 2 2" xfId="16908"/>
    <cellStyle name="常规 2 3 2 5 2 2 2 2" xfId="23696"/>
    <cellStyle name="常规 2 3 2 5 2 2 2 2 2" xfId="25027"/>
    <cellStyle name="常规 2 3 2 5 2 2 2 3" xfId="23698"/>
    <cellStyle name="常规 2 3 2 5 2 2 2 4" xfId="23700"/>
    <cellStyle name="常规 2 3 2 5 2 2 2 5" xfId="23702"/>
    <cellStyle name="常规 2 3 2 5 2 2 3" xfId="16910"/>
    <cellStyle name="常规 2 3 2 5 2 2 3 2" xfId="25028"/>
    <cellStyle name="常规 2 3 2 5 2 2 3 2 2" xfId="25029"/>
    <cellStyle name="常规 2 3 2 5 2 2 3 3" xfId="25030"/>
    <cellStyle name="常规 2 3 2 5 2 2 3 4" xfId="25031"/>
    <cellStyle name="常规 2 3 2 5 2 2 3 5" xfId="25032"/>
    <cellStyle name="常规 2 3 2 5 2 2 4" xfId="15499"/>
    <cellStyle name="常规 2 3 2 5 2 2 4 2" xfId="25033"/>
    <cellStyle name="常规 2 3 2 5 2 2 5" xfId="24414"/>
    <cellStyle name="常规 2 3 2 5 2 2 6" xfId="25035"/>
    <cellStyle name="常规 2 3 2 5 2 2 7" xfId="24289"/>
    <cellStyle name="常规 2 3 2 5 2 3" xfId="12170"/>
    <cellStyle name="常规 2 3 2 5 2 3 2" xfId="16921"/>
    <cellStyle name="常规 2 3 2 5 2 3 2 2" xfId="25038"/>
    <cellStyle name="常规 2 3 2 5 2 3 2 2 2" xfId="25041"/>
    <cellStyle name="常规 2 3 2 5 2 3 2 3" xfId="1223"/>
    <cellStyle name="常规 2 3 2 5 2 3 2 4" xfId="25044"/>
    <cellStyle name="常规 2 3 2 5 2 3 3" xfId="16924"/>
    <cellStyle name="常规 2 3 2 5 2 3 3 2" xfId="25047"/>
    <cellStyle name="常规 2 3 2 5 2 3 4" xfId="25048"/>
    <cellStyle name="常规 2 3 2 5 2 3 5" xfId="24417"/>
    <cellStyle name="常规 2 3 2 5 2 3 6" xfId="25050"/>
    <cellStyle name="常规 2 3 2 5 2 4" xfId="3642"/>
    <cellStyle name="常规 2 3 2 5 2 4 2" xfId="25052"/>
    <cellStyle name="常规 2 3 2 5 2 4 2 2" xfId="25053"/>
    <cellStyle name="常规 2 3 2 5 2 4 3" xfId="25055"/>
    <cellStyle name="常规 2 3 2 5 2 4 4" xfId="25056"/>
    <cellStyle name="常规 2 3 2 5 2 4 5" xfId="25057"/>
    <cellStyle name="常规 2 3 2 5 2 5" xfId="25058"/>
    <cellStyle name="常规 2 3 2 5 2 5 2" xfId="25060"/>
    <cellStyle name="常规 2 3 2 5 2 6" xfId="25061"/>
    <cellStyle name="常规 2 3 2 5 2 7" xfId="25062"/>
    <cellStyle name="常规 2 3 2 5 2 8" xfId="25063"/>
    <cellStyle name="常规 2 3 2 5 3" xfId="25064"/>
    <cellStyle name="常规 2 3 2 5 3 2" xfId="22077"/>
    <cellStyle name="常规 2 3 2 5 3 2 2" xfId="25065"/>
    <cellStyle name="常规 2 3 2 5 3 2 2 2" xfId="25066"/>
    <cellStyle name="常规 2 3 2 5 3 2 2 3" xfId="25067"/>
    <cellStyle name="常规 2 3 2 5 3 2 3" xfId="25068"/>
    <cellStyle name="常规 2 3 2 5 3 2 3 2" xfId="25069"/>
    <cellStyle name="常规 2 3 2 5 3 2 4" xfId="25070"/>
    <cellStyle name="常规 2 3 2 5 3 2 5" xfId="22093"/>
    <cellStyle name="常规 2 3 2 5 3 3" xfId="22079"/>
    <cellStyle name="常规 2 3 2 5 3 3 2" xfId="25072"/>
    <cellStyle name="常规 2 3 2 5 3 3 2 2" xfId="20508"/>
    <cellStyle name="常规 2 3 2 5 3 3 3" xfId="25074"/>
    <cellStyle name="常规 2 3 2 5 3 3 4" xfId="25075"/>
    <cellStyle name="常规 2 3 2 5 3 3 5" xfId="22122"/>
    <cellStyle name="常规 2 3 2 5 3 4" xfId="22081"/>
    <cellStyle name="常规 2 3 2 5 3 4 2" xfId="25076"/>
    <cellStyle name="常规 2 3 2 5 3 4 3" xfId="8837"/>
    <cellStyle name="常规 2 3 2 5 3 5" xfId="22083"/>
    <cellStyle name="常规 2 3 2 5 3 6" xfId="22085"/>
    <cellStyle name="常规 2 3 2 5 3 7" xfId="22087"/>
    <cellStyle name="常规 2 3 2 5 4" xfId="12893"/>
    <cellStyle name="常规 2 3 2 5 4 2" xfId="25077"/>
    <cellStyle name="常规 2 3 2 5 4 2 2" xfId="25078"/>
    <cellStyle name="常规 2 3 2 5 4 2 2 2" xfId="25079"/>
    <cellStyle name="常规 2 3 2 5 4 2 3" xfId="25080"/>
    <cellStyle name="常规 2 3 2 5 4 2 4" xfId="25081"/>
    <cellStyle name="常规 2 3 2 5 4 2 5" xfId="22167"/>
    <cellStyle name="常规 2 3 2 5 4 3" xfId="25082"/>
    <cellStyle name="常规 2 3 2 5 4 3 2" xfId="25084"/>
    <cellStyle name="常规 2 3 2 5 4 3 2 2" xfId="25085"/>
    <cellStyle name="常规 2 3 2 5 4 3 3" xfId="25086"/>
    <cellStyle name="常规 2 3 2 5 4 3 4" xfId="25087"/>
    <cellStyle name="常规 2 3 2 5 4 3 5" xfId="22175"/>
    <cellStyle name="常规 2 3 2 5 4 4" xfId="25088"/>
    <cellStyle name="常规 2 3 2 5 4 4 2" xfId="10132"/>
    <cellStyle name="常规 2 3 2 5 4 5" xfId="25089"/>
    <cellStyle name="常规 2 3 2 5 4 6" xfId="24691"/>
    <cellStyle name="常规 2 3 2 5 4 7" xfId="24693"/>
    <cellStyle name="常规 2 3 2 5 5" xfId="12895"/>
    <cellStyle name="常规 2 3 2 5 5 2" xfId="25090"/>
    <cellStyle name="常规 2 3 2 5 5 2 2" xfId="25091"/>
    <cellStyle name="常规 2 3 2 5 5 2 2 2" xfId="25092"/>
    <cellStyle name="常规 2 3 2 5 5 2 3" xfId="25093"/>
    <cellStyle name="常规 2 3 2 5 5 2 4" xfId="25094"/>
    <cellStyle name="常规 2 3 2 5 5 2 5" xfId="22186"/>
    <cellStyle name="常规 2 3 2 5 5 3" xfId="25096"/>
    <cellStyle name="常规 2 3 2 5 5 3 2" xfId="25098"/>
    <cellStyle name="常规 2 3 2 5 5 3 3" xfId="25100"/>
    <cellStyle name="常规 2 3 2 5 5 4" xfId="25102"/>
    <cellStyle name="常规 2 3 2 5 5 5" xfId="25104"/>
    <cellStyle name="常规 2 3 2 5 5 6" xfId="24697"/>
    <cellStyle name="常规 2 3 2 5 6" xfId="25105"/>
    <cellStyle name="常规 2 3 2 5 6 2" xfId="25106"/>
    <cellStyle name="常规 2 3 2 5 6 2 2" xfId="25108"/>
    <cellStyle name="常规 2 3 2 5 6 2 3" xfId="25109"/>
    <cellStyle name="常规 2 3 2 5 6 3" xfId="25111"/>
    <cellStyle name="常规 2 3 2 5 6 4" xfId="25113"/>
    <cellStyle name="常规 2 3 2 5 6 5" xfId="25115"/>
    <cellStyle name="常规 2 3 2 5 7" xfId="19333"/>
    <cellStyle name="常规 2 3 2 5 7 2" xfId="12524"/>
    <cellStyle name="常规 2 3 2 5 7 2 2" xfId="25116"/>
    <cellStyle name="常规 2 3 2 5 7 2 3" xfId="25117"/>
    <cellStyle name="常规 2 3 2 5 7 3" xfId="12527"/>
    <cellStyle name="常规 2 3 2 5 7 4" xfId="25119"/>
    <cellStyle name="常规 2 3 2 5 7 5" xfId="25120"/>
    <cellStyle name="常规 2 3 2 5 8" xfId="24537"/>
    <cellStyle name="常规 2 3 2 5 8 2" xfId="24539"/>
    <cellStyle name="常规 2 3 2 5 8 3" xfId="24542"/>
    <cellStyle name="常规 2 3 2 5 8 4" xfId="24544"/>
    <cellStyle name="常规 2 3 2 5 8 5" xfId="24546"/>
    <cellStyle name="常规 2 3 2 5 9" xfId="24548"/>
    <cellStyle name="常规 2 3 2 5 9 2" xfId="24550"/>
    <cellStyle name="常规 2 3 2 6" xfId="13431"/>
    <cellStyle name="常规 2 3 2 6 10" xfId="25121"/>
    <cellStyle name="常规 2 3 2 6 2" xfId="23124"/>
    <cellStyle name="常规 2 3 2 6 2 2" xfId="23126"/>
    <cellStyle name="常规 2 3 2 6 2 2 2" xfId="18085"/>
    <cellStyle name="常规 2 3 2 6 2 2 2 2" xfId="25122"/>
    <cellStyle name="常规 2 3 2 6 2 2 2 3" xfId="25123"/>
    <cellStyle name="常规 2 3 2 6 2 2 3" xfId="18088"/>
    <cellStyle name="常规 2 3 2 6 2 2 3 2" xfId="25125"/>
    <cellStyle name="常规 2 3 2 6 2 2 4" xfId="25127"/>
    <cellStyle name="常规 2 3 2 6 2 2 5" xfId="20517"/>
    <cellStyle name="常规 2 3 2 6 2 3" xfId="23128"/>
    <cellStyle name="常规 2 3 2 6 2 3 2" xfId="18098"/>
    <cellStyle name="常规 2 3 2 6 2 3 2 2" xfId="25129"/>
    <cellStyle name="常规 2 3 2 6 2 3 3" xfId="18102"/>
    <cellStyle name="常规 2 3 2 6 2 3 4" xfId="25130"/>
    <cellStyle name="常规 2 3 2 6 2 3 5" xfId="20525"/>
    <cellStyle name="常规 2 3 2 6 2 4" xfId="25131"/>
    <cellStyle name="常规 2 3 2 6 2 4 2" xfId="25133"/>
    <cellStyle name="常规 2 3 2 6 2 4 3" xfId="25135"/>
    <cellStyle name="常规 2 3 2 6 2 5" xfId="25136"/>
    <cellStyle name="常规 2 3 2 6 2 6" xfId="25137"/>
    <cellStyle name="常规 2 3 2 6 2 7" xfId="20031"/>
    <cellStyle name="常规 2 3 2 6 3" xfId="23130"/>
    <cellStyle name="常规 2 3 2 6 3 2" xfId="11579"/>
    <cellStyle name="常规 2 3 2 6 3 2 2" xfId="25138"/>
    <cellStyle name="常规 2 3 2 6 3 2 2 2" xfId="25139"/>
    <cellStyle name="常规 2 3 2 6 3 2 3" xfId="25141"/>
    <cellStyle name="常规 2 3 2 6 3 2 4" xfId="25142"/>
    <cellStyle name="常规 2 3 2 6 3 2 5" xfId="22268"/>
    <cellStyle name="常规 2 3 2 6 3 3" xfId="11581"/>
    <cellStyle name="常规 2 3 2 6 3 3 2" xfId="25144"/>
    <cellStyle name="常规 2 3 2 6 3 3 2 2" xfId="25145"/>
    <cellStyle name="常规 2 3 2 6 3 3 3" xfId="25147"/>
    <cellStyle name="常规 2 3 2 6 3 3 4" xfId="25148"/>
    <cellStyle name="常规 2 3 2 6 3 3 5" xfId="22282"/>
    <cellStyle name="常规 2 3 2 6 3 4" xfId="11583"/>
    <cellStyle name="常规 2 3 2 6 3 4 2" xfId="25149"/>
    <cellStyle name="常规 2 3 2 6 3 5" xfId="25150"/>
    <cellStyle name="常规 2 3 2 6 3 6" xfId="25151"/>
    <cellStyle name="常规 2 3 2 6 3 7" xfId="20045"/>
    <cellStyle name="常规 2 3 2 6 4" xfId="23132"/>
    <cellStyle name="常规 2 3 2 6 4 2" xfId="11591"/>
    <cellStyle name="常规 2 3 2 6 4 2 2" xfId="25153"/>
    <cellStyle name="常规 2 3 2 6 4 2 2 2" xfId="25155"/>
    <cellStyle name="常规 2 3 2 6 4 2 3" xfId="4389"/>
    <cellStyle name="常规 2 3 2 6 4 2 4" xfId="4437"/>
    <cellStyle name="常规 2 3 2 6 4 2 5" xfId="4473"/>
    <cellStyle name="常规 2 3 2 6 4 3" xfId="11593"/>
    <cellStyle name="常规 2 3 2 6 4 3 2" xfId="25158"/>
    <cellStyle name="常规 2 3 2 6 4 3 3" xfId="25159"/>
    <cellStyle name="常规 2 3 2 6 4 4" xfId="25160"/>
    <cellStyle name="常规 2 3 2 6 4 5" xfId="25161"/>
    <cellStyle name="常规 2 3 2 6 4 6" xfId="24700"/>
    <cellStyle name="常规 2 3 2 6 5" xfId="18949"/>
    <cellStyle name="常规 2 3 2 6 5 2" xfId="25162"/>
    <cellStyle name="常规 2 3 2 6 5 2 2" xfId="25163"/>
    <cellStyle name="常规 2 3 2 6 5 2 3" xfId="25164"/>
    <cellStyle name="常规 2 3 2 6 5 3" xfId="25166"/>
    <cellStyle name="常规 2 3 2 6 5 4" xfId="25168"/>
    <cellStyle name="常规 2 3 2 6 5 5" xfId="25170"/>
    <cellStyle name="常规 2 3 2 6 6" xfId="25171"/>
    <cellStyle name="常规 2 3 2 6 6 2" xfId="25172"/>
    <cellStyle name="常规 2 3 2 6 6 2 2" xfId="25173"/>
    <cellStyle name="常规 2 3 2 6 6 2 3" xfId="25174"/>
    <cellStyle name="常规 2 3 2 6 6 3" xfId="25176"/>
    <cellStyle name="常规 2 3 2 6 6 4" xfId="25178"/>
    <cellStyle name="常规 2 3 2 6 6 5" xfId="25180"/>
    <cellStyle name="常规 2 3 2 6 7" xfId="25181"/>
    <cellStyle name="常规 2 3 2 6 7 2" xfId="25182"/>
    <cellStyle name="常规 2 3 2 6 7 3" xfId="25184"/>
    <cellStyle name="常规 2 3 2 6 8" xfId="18633"/>
    <cellStyle name="常规 2 3 2 6 8 2" xfId="24561"/>
    <cellStyle name="常规 2 3 2 6 9" xfId="24566"/>
    <cellStyle name="常规 2 3 2 7" xfId="25186"/>
    <cellStyle name="常规 2 3 2 7 2" xfId="13999"/>
    <cellStyle name="常规 2 3 2 7 2 2" xfId="14002"/>
    <cellStyle name="常规 2 3 2 7 2 2 2" xfId="25187"/>
    <cellStyle name="常规 2 3 2 7 2 2 2 2" xfId="17317"/>
    <cellStyle name="常规 2 3 2 7 2 2 2 3" xfId="25189"/>
    <cellStyle name="常规 2 3 2 7 2 2 3" xfId="10074"/>
    <cellStyle name="常规 2 3 2 7 2 2 3 2" xfId="25190"/>
    <cellStyle name="常规 2 3 2 7 2 2 4" xfId="10076"/>
    <cellStyle name="常规 2 3 2 7 2 2 5" xfId="25191"/>
    <cellStyle name="常规 2 3 2 7 2 3" xfId="14004"/>
    <cellStyle name="常规 2 3 2 7 2 3 2" xfId="25193"/>
    <cellStyle name="常规 2 3 2 7 2 3 2 2" xfId="17339"/>
    <cellStyle name="常规 2 3 2 7 2 3 3" xfId="10082"/>
    <cellStyle name="常规 2 3 2 7 2 3 4" xfId="25194"/>
    <cellStyle name="常规 2 3 2 7 2 3 5" xfId="25195"/>
    <cellStyle name="常规 2 3 2 7 2 4" xfId="25196"/>
    <cellStyle name="常规 2 3 2 7 2 4 2" xfId="25197"/>
    <cellStyle name="常规 2 3 2 7 2 4 3" xfId="25198"/>
    <cellStyle name="常规 2 3 2 7 2 5" xfId="25199"/>
    <cellStyle name="常规 2 3 2 7 2 6" xfId="25200"/>
    <cellStyle name="常规 2 3 2 7 2 7" xfId="20475"/>
    <cellStyle name="常规 2 3 2 7 3" xfId="14007"/>
    <cellStyle name="常规 2 3 2 7 3 2" xfId="11610"/>
    <cellStyle name="常规 2 3 2 7 3 2 2" xfId="17152"/>
    <cellStyle name="常规 2 3 2 7 3 2 2 2" xfId="13072"/>
    <cellStyle name="常规 2 3 2 7 3 2 3" xfId="10093"/>
    <cellStyle name="常规 2 3 2 7 3 2 4" xfId="10098"/>
    <cellStyle name="常规 2 3 2 7 3 2 5" xfId="19458"/>
    <cellStyle name="常规 2 3 2 7 3 3" xfId="11613"/>
    <cellStyle name="常规 2 3 2 7 3 3 2" xfId="17158"/>
    <cellStyle name="常规 2 3 2 7 3 3 2 2" xfId="19482"/>
    <cellStyle name="常规 2 3 2 7 3 3 3" xfId="10104"/>
    <cellStyle name="常规 2 3 2 7 3 3 4" xfId="17161"/>
    <cellStyle name="常规 2 3 2 7 3 3 5" xfId="19490"/>
    <cellStyle name="常规 2 3 2 7 3 4" xfId="17164"/>
    <cellStyle name="常规 2 3 2 7 3 4 2" xfId="2248"/>
    <cellStyle name="常规 2 3 2 7 3 5" xfId="17167"/>
    <cellStyle name="常规 2 3 2 7 3 6" xfId="17170"/>
    <cellStyle name="常规 2 3 2 7 3 7" xfId="17173"/>
    <cellStyle name="常规 2 3 2 7 4" xfId="14010"/>
    <cellStyle name="常规 2 3 2 7 4 2" xfId="11625"/>
    <cellStyle name="常规 2 3 2 7 4 2 2" xfId="19528"/>
    <cellStyle name="常规 2 3 2 7 4 3" xfId="11627"/>
    <cellStyle name="常规 2 3 2 7 4 4" xfId="25201"/>
    <cellStyle name="常规 2 3 2 7 4 5" xfId="25202"/>
    <cellStyle name="常规 2 3 2 7 5" xfId="14013"/>
    <cellStyle name="常规 2 3 2 7 5 2" xfId="25203"/>
    <cellStyle name="常规 2 3 2 7 5 2 2" xfId="19577"/>
    <cellStyle name="常规 2 3 2 7 5 3" xfId="25205"/>
    <cellStyle name="常规 2 3 2 7 5 4" xfId="25207"/>
    <cellStyle name="常规 2 3 2 7 5 5" xfId="25209"/>
    <cellStyle name="常规 2 3 2 7 6" xfId="25210"/>
    <cellStyle name="常规 2 3 2 7 6 2" xfId="25211"/>
    <cellStyle name="常规 2 3 2 7 7" xfId="12498"/>
    <cellStyle name="常规 2 3 2 7 8" xfId="12504"/>
    <cellStyle name="常规 2 3 2 7 9" xfId="12516"/>
    <cellStyle name="常规 2 3 2 8" xfId="25212"/>
    <cellStyle name="常规 2 3 2 8 2" xfId="14023"/>
    <cellStyle name="常规 2 3 2 8 2 2" xfId="25213"/>
    <cellStyle name="常规 2 3 2 8 2 2 2" xfId="25215"/>
    <cellStyle name="常规 2 3 2 8 2 2 3" xfId="25218"/>
    <cellStyle name="常规 2 3 2 8 2 3" xfId="25219"/>
    <cellStyle name="常规 2 3 2 8 2 3 2" xfId="25221"/>
    <cellStyle name="常规 2 3 2 8 2 4" xfId="25222"/>
    <cellStyle name="常规 2 3 2 8 2 5" xfId="25223"/>
    <cellStyle name="常规 2 3 2 8 3" xfId="14026"/>
    <cellStyle name="常规 2 3 2 8 3 2" xfId="11640"/>
    <cellStyle name="常规 2 3 2 8 3 2 2" xfId="19739"/>
    <cellStyle name="常规 2 3 2 8 3 3" xfId="25224"/>
    <cellStyle name="常规 2 3 2 8 3 4" xfId="25225"/>
    <cellStyle name="常规 2 3 2 8 3 5" xfId="25226"/>
    <cellStyle name="常规 2 3 2 8 4" xfId="14028"/>
    <cellStyle name="常规 2 3 2 8 4 2" xfId="25227"/>
    <cellStyle name="常规 2 3 2 8 4 3" xfId="25228"/>
    <cellStyle name="常规 2 3 2 8 5" xfId="25229"/>
    <cellStyle name="常规 2 3 2 8 6" xfId="25230"/>
    <cellStyle name="常规 2 3 2 8 7" xfId="25231"/>
    <cellStyle name="常规 2 3 2 9" xfId="25232"/>
    <cellStyle name="常规 2 3 2 9 2" xfId="14033"/>
    <cellStyle name="常规 2 3 2 9 2 2" xfId="13166"/>
    <cellStyle name="常规 2 3 2 9 2 2 2" xfId="13170"/>
    <cellStyle name="常规 2 3 2 9 2 2 3" xfId="13173"/>
    <cellStyle name="常规 2 3 2 9 2 3" xfId="13176"/>
    <cellStyle name="常规 2 3 2 9 2 3 2" xfId="13180"/>
    <cellStyle name="常规 2 3 2 9 2 4" xfId="14572"/>
    <cellStyle name="常规 2 3 2 9 2 5" xfId="14574"/>
    <cellStyle name="常规 2 3 2 9 3" xfId="20318"/>
    <cellStyle name="常规 2 3 2 9 3 2" xfId="25234"/>
    <cellStyle name="常规 2 3 2 9 3 2 2" xfId="2591"/>
    <cellStyle name="常规 2 3 2 9 3 3" xfId="25236"/>
    <cellStyle name="常规 2 3 2 9 3 4" xfId="25238"/>
    <cellStyle name="常规 2 3 2 9 3 5" xfId="25240"/>
    <cellStyle name="常规 2 3 2 9 4" xfId="25241"/>
    <cellStyle name="常规 2 3 2 9 4 2" xfId="25244"/>
    <cellStyle name="常规 2 3 2 9 4 3" xfId="25247"/>
    <cellStyle name="常规 2 3 2 9 5" xfId="25248"/>
    <cellStyle name="常规 2 3 2 9 6" xfId="25249"/>
    <cellStyle name="常规 2 3 2 9 7" xfId="25250"/>
    <cellStyle name="常规 2 3 20" xfId="23485"/>
    <cellStyle name="常规 2 3 20 2" xfId="5620"/>
    <cellStyle name="常规 2 3 20 3" xfId="23488"/>
    <cellStyle name="常规 2 3 20 4" xfId="23490"/>
    <cellStyle name="常规 2 3 21" xfId="23493"/>
    <cellStyle name="常规 2 3 21 2" xfId="1458"/>
    <cellStyle name="常规 2 3 22" xfId="23501"/>
    <cellStyle name="常规 2 3 22 2" xfId="23504"/>
    <cellStyle name="常规 2 3 23" xfId="23511"/>
    <cellStyle name="常规 2 3 23 2" xfId="120"/>
    <cellStyle name="常规 2 3 24" xfId="23513"/>
    <cellStyle name="常规 2 3 25" xfId="25251"/>
    <cellStyle name="常规 2 3 26" xfId="25252"/>
    <cellStyle name="常规 2 3 27" xfId="25253"/>
    <cellStyle name="常规 2 3 28" xfId="25255"/>
    <cellStyle name="常规 2 3 29" xfId="25257"/>
    <cellStyle name="常规 2 3 3" xfId="20778"/>
    <cellStyle name="常规 2 3 3 10" xfId="25258"/>
    <cellStyle name="常规 2 3 3 10 2" xfId="25259"/>
    <cellStyle name="常规 2 3 3 10 2 2" xfId="25260"/>
    <cellStyle name="常规 2 3 3 10 2 2 2" xfId="25261"/>
    <cellStyle name="常规 2 3 3 10 2 3" xfId="25262"/>
    <cellStyle name="常规 2 3 3 10 2 4" xfId="25263"/>
    <cellStyle name="常规 2 3 3 10 2 5" xfId="25264"/>
    <cellStyle name="常规 2 3 3 10 3" xfId="25265"/>
    <cellStyle name="常规 2 3 3 10 3 2" xfId="25266"/>
    <cellStyle name="常规 2 3 3 10 3 2 2" xfId="25267"/>
    <cellStyle name="常规 2 3 3 10 3 3" xfId="8087"/>
    <cellStyle name="常规 2 3 3 10 3 4" xfId="8089"/>
    <cellStyle name="常规 2 3 3 10 3 5" xfId="25268"/>
    <cellStyle name="常规 2 3 3 10 4" xfId="25269"/>
    <cellStyle name="常规 2 3 3 10 4 2" xfId="25270"/>
    <cellStyle name="常规 2 3 3 10 5" xfId="16152"/>
    <cellStyle name="常规 2 3 3 10 6" xfId="16155"/>
    <cellStyle name="常规 2 3 3 10 7" xfId="16157"/>
    <cellStyle name="常规 2 3 3 11" xfId="17724"/>
    <cellStyle name="常规 2 3 3 11 2" xfId="17726"/>
    <cellStyle name="常规 2 3 3 11 2 2" xfId="14730"/>
    <cellStyle name="常规 2 3 3 11 2 2 2" xfId="8707"/>
    <cellStyle name="常规 2 3 3 11 2 3" xfId="14734"/>
    <cellStyle name="常规 2 3 3 11 2 4" xfId="25271"/>
    <cellStyle name="常规 2 3 3 11 2 5" xfId="25272"/>
    <cellStyle name="常规 2 3 3 11 3" xfId="17730"/>
    <cellStyle name="常规 2 3 3 11 3 2" xfId="14766"/>
    <cellStyle name="常规 2 3 3 11 3 2 2" xfId="25273"/>
    <cellStyle name="常规 2 3 3 11 3 3" xfId="14769"/>
    <cellStyle name="常规 2 3 3 11 3 4" xfId="25274"/>
    <cellStyle name="常规 2 3 3 11 3 5" xfId="25275"/>
    <cellStyle name="常规 2 3 3 11 4" xfId="17734"/>
    <cellStyle name="常规 2 3 3 11 4 2" xfId="14787"/>
    <cellStyle name="常规 2 3 3 11 5" xfId="15918"/>
    <cellStyle name="常规 2 3 3 11 6" xfId="25276"/>
    <cellStyle name="常规 2 3 3 11 7" xfId="25277"/>
    <cellStyle name="常规 2 3 3 12" xfId="17737"/>
    <cellStyle name="常规 2 3 3 12 2" xfId="17739"/>
    <cellStyle name="常规 2 3 3 12 2 2" xfId="14814"/>
    <cellStyle name="常规 2 3 3 12 2 3" xfId="25278"/>
    <cellStyle name="常规 2 3 3 12 3" xfId="17743"/>
    <cellStyle name="常规 2 3 3 12 3 2" xfId="22940"/>
    <cellStyle name="常规 2 3 3 12 4" xfId="17747"/>
    <cellStyle name="常规 2 3 3 12 5" xfId="17750"/>
    <cellStyle name="常规 2 3 3 13" xfId="17752"/>
    <cellStyle name="常规 2 3 3 13 2" xfId="17754"/>
    <cellStyle name="常规 2 3 3 13 2 2" xfId="25279"/>
    <cellStyle name="常规 2 3 3 13 2 3" xfId="25280"/>
    <cellStyle name="常规 2 3 3 13 3" xfId="17758"/>
    <cellStyle name="常规 2 3 3 13 3 2" xfId="25281"/>
    <cellStyle name="常规 2 3 3 13 4" xfId="25282"/>
    <cellStyle name="常规 2 3 3 13 5" xfId="25283"/>
    <cellStyle name="常规 2 3 3 14" xfId="17760"/>
    <cellStyle name="常规 2 3 3 14 2" xfId="25284"/>
    <cellStyle name="常规 2 3 3 14 2 2" xfId="24012"/>
    <cellStyle name="常规 2 3 3 14 2 3" xfId="5220"/>
    <cellStyle name="常规 2 3 3 14 3" xfId="25285"/>
    <cellStyle name="常规 2 3 3 14 3 2" xfId="24019"/>
    <cellStyle name="常规 2 3 3 14 4" xfId="25286"/>
    <cellStyle name="常规 2 3 3 14 5" xfId="25287"/>
    <cellStyle name="常规 2 3 3 15" xfId="15633"/>
    <cellStyle name="常规 2 3 3 15 2" xfId="25289"/>
    <cellStyle name="常规 2 3 3 15 2 2" xfId="24048"/>
    <cellStyle name="常规 2 3 3 15 3" xfId="25290"/>
    <cellStyle name="常规 2 3 3 15 3 2" xfId="25291"/>
    <cellStyle name="常规 2 3 3 15 4" xfId="25292"/>
    <cellStyle name="常规 2 3 3 15 5" xfId="25293"/>
    <cellStyle name="常规 2 3 3 16" xfId="17763"/>
    <cellStyle name="常规 2 3 3 16 2" xfId="25294"/>
    <cellStyle name="常规 2 3 3 16 2 2" xfId="23872"/>
    <cellStyle name="常规 2 3 3 16 3" xfId="25295"/>
    <cellStyle name="常规 2 3 3 16 3 2" xfId="25296"/>
    <cellStyle name="常规 2 3 3 16 4" xfId="25297"/>
    <cellStyle name="常规 2 3 3 17" xfId="25299"/>
    <cellStyle name="常规 2 3 3 17 2" xfId="25300"/>
    <cellStyle name="常规 2 3 3 17 3" xfId="25301"/>
    <cellStyle name="常规 2 3 3 17 4" xfId="25302"/>
    <cellStyle name="常规 2 3 3 18" xfId="25304"/>
    <cellStyle name="常规 2 3 3 18 2" xfId="25305"/>
    <cellStyle name="常规 2 3 3 18 3" xfId="20886"/>
    <cellStyle name="常规 2 3 3 19" xfId="25308"/>
    <cellStyle name="常规 2 3 3 19 2" xfId="25309"/>
    <cellStyle name="常规 2 3 3 2" xfId="10391"/>
    <cellStyle name="常规 2 3 3 2 10" xfId="25310"/>
    <cellStyle name="常规 2 3 3 2 10 2" xfId="25311"/>
    <cellStyle name="常规 2 3 3 2 10 2 2" xfId="9902"/>
    <cellStyle name="常规 2 3 3 2 10 2 3" xfId="25312"/>
    <cellStyle name="常规 2 3 3 2 10 3" xfId="25314"/>
    <cellStyle name="常规 2 3 3 2 10 3 2" xfId="25316"/>
    <cellStyle name="常规 2 3 3 2 10 4" xfId="25318"/>
    <cellStyle name="常规 2 3 3 2 10 5" xfId="25320"/>
    <cellStyle name="常规 2 3 3 2 11" xfId="11469"/>
    <cellStyle name="常规 2 3 3 2 11 2" xfId="14617"/>
    <cellStyle name="常规 2 3 3 2 11 2 2" xfId="9947"/>
    <cellStyle name="常规 2 3 3 2 11 2 3" xfId="25321"/>
    <cellStyle name="常规 2 3 3 2 11 3" xfId="14620"/>
    <cellStyle name="常规 2 3 3 2 11 3 2" xfId="25323"/>
    <cellStyle name="常规 2 3 3 2 11 4" xfId="25325"/>
    <cellStyle name="常规 2 3 3 2 11 5" xfId="25327"/>
    <cellStyle name="常规 2 3 3 2 12" xfId="11472"/>
    <cellStyle name="常规 2 3 3 2 12 2" xfId="7021"/>
    <cellStyle name="常规 2 3 3 2 12 2 2" xfId="7090"/>
    <cellStyle name="常规 2 3 3 2 12 3" xfId="8526"/>
    <cellStyle name="常规 2 3 3 2 12 3 2" xfId="8721"/>
    <cellStyle name="常规 2 3 3 2 12 4" xfId="10000"/>
    <cellStyle name="常规 2 3 3 2 12 5" xfId="11455"/>
    <cellStyle name="常规 2 3 3 2 13" xfId="14622"/>
    <cellStyle name="常规 2 3 3 2 13 2" xfId="15945"/>
    <cellStyle name="常规 2 3 3 2 13 2 2" xfId="16008"/>
    <cellStyle name="常规 2 3 3 2 13 3" xfId="17015"/>
    <cellStyle name="常规 2 3 3 2 13 3 2" xfId="17118"/>
    <cellStyle name="常规 2 3 3 2 13 4" xfId="18171"/>
    <cellStyle name="常规 2 3 3 2 14" xfId="14624"/>
    <cellStyle name="常规 2 3 3 2 14 2" xfId="20057"/>
    <cellStyle name="常规 2 3 3 2 14 3" xfId="20507"/>
    <cellStyle name="常规 2 3 3 2 14 4" xfId="1244"/>
    <cellStyle name="常规 2 3 3 2 15" xfId="25329"/>
    <cellStyle name="常规 2 3 3 2 15 2" xfId="21054"/>
    <cellStyle name="常规 2 3 3 2 15 3" xfId="21067"/>
    <cellStyle name="常规 2 3 3 2 15 4" xfId="21082"/>
    <cellStyle name="常规 2 3 3 2 16" xfId="25331"/>
    <cellStyle name="常规 2 3 3 2 16 2" xfId="22450"/>
    <cellStyle name="常规 2 3 3 2 17" xfId="25333"/>
    <cellStyle name="常规 2 3 3 2 18" xfId="25334"/>
    <cellStyle name="常规 2 3 3 2 19" xfId="25335"/>
    <cellStyle name="常规 2 3 3 2 2" xfId="25336"/>
    <cellStyle name="常规 2 3 3 2 2 10" xfId="25337"/>
    <cellStyle name="常规 2 3 3 2 2 10 2" xfId="20334"/>
    <cellStyle name="常规 2 3 3 2 2 10 2 2" xfId="22969"/>
    <cellStyle name="常规 2 3 3 2 2 10 3" xfId="25338"/>
    <cellStyle name="常规 2 3 3 2 2 10 3 2" xfId="8537"/>
    <cellStyle name="常规 2 3 3 2 2 10 4" xfId="25339"/>
    <cellStyle name="常规 2 3 3 2 2 11" xfId="25340"/>
    <cellStyle name="常规 2 3 3 2 2 11 2" xfId="25341"/>
    <cellStyle name="常规 2 3 3 2 2 11 3" xfId="25342"/>
    <cellStyle name="常规 2 3 3 2 2 11 4" xfId="25343"/>
    <cellStyle name="常规 2 3 3 2 2 12" xfId="25344"/>
    <cellStyle name="常规 2 3 3 2 2 12 2" xfId="25345"/>
    <cellStyle name="常规 2 3 3 2 2 12 3" xfId="25347"/>
    <cellStyle name="常规 2 3 3 2 2 12 4" xfId="25349"/>
    <cellStyle name="常规 2 3 3 2 2 13" xfId="25350"/>
    <cellStyle name="常规 2 3 3 2 2 13 2" xfId="25351"/>
    <cellStyle name="常规 2 3 3 2 2 14" xfId="25352"/>
    <cellStyle name="常规 2 3 3 2 2 15" xfId="25353"/>
    <cellStyle name="常规 2 3 3 2 2 16" xfId="25354"/>
    <cellStyle name="常规 2 3 3 2 2 17" xfId="25355"/>
    <cellStyle name="常规 2 3 3 2 2 18" xfId="25356"/>
    <cellStyle name="常规 2 3 3 2 2 19" xfId="25357"/>
    <cellStyle name="常规 2 3 3 2 2 2" xfId="25358"/>
    <cellStyle name="常规 2 3 3 2 2 2 10" xfId="17833"/>
    <cellStyle name="常规 2 3 3 2 2 2 2" xfId="25359"/>
    <cellStyle name="常规 2 3 3 2 2 2 2 2" xfId="9014"/>
    <cellStyle name="常规 2 3 3 2 2 2 2 2 2" xfId="25360"/>
    <cellStyle name="常规 2 3 3 2 2 2 2 2 2 2" xfId="25361"/>
    <cellStyle name="常规 2 3 3 2 2 2 2 2 2 2 2" xfId="25363"/>
    <cellStyle name="常规 2 3 3 2 2 2 2 2 2 3" xfId="25364"/>
    <cellStyle name="常规 2 3 3 2 2 2 2 2 2 4" xfId="12331"/>
    <cellStyle name="常规 2 3 3 2 2 2 2 2 2 5" xfId="12334"/>
    <cellStyle name="常规 2 3 3 2 2 2 2 2 3" xfId="25365"/>
    <cellStyle name="常规 2 3 3 2 2 2 2 2 3 2" xfId="25366"/>
    <cellStyle name="常规 2 3 3 2 2 2 2 2 3 3" xfId="25367"/>
    <cellStyle name="常规 2 3 3 2 2 2 2 2 4" xfId="1396"/>
    <cellStyle name="常规 2 3 3 2 2 2 2 2 5" xfId="25368"/>
    <cellStyle name="常规 2 3 3 2 2 2 2 2 6" xfId="17"/>
    <cellStyle name="常规 2 3 3 2 2 2 2 3" xfId="9016"/>
    <cellStyle name="常规 2 3 3 2 2 2 2 3 2" xfId="25369"/>
    <cellStyle name="常规 2 3 3 2 2 2 2 3 2 2" xfId="25370"/>
    <cellStyle name="常规 2 3 3 2 2 2 2 3 3" xfId="25371"/>
    <cellStyle name="常规 2 3 3 2 2 2 2 3 4" xfId="25372"/>
    <cellStyle name="常规 2 3 3 2 2 2 2 3 5" xfId="25373"/>
    <cellStyle name="常规 2 3 3 2 2 2 2 4" xfId="9019"/>
    <cellStyle name="常规 2 3 3 2 2 2 2 4 2" xfId="25374"/>
    <cellStyle name="常规 2 3 3 2 2 2 2 4 3" xfId="25375"/>
    <cellStyle name="常规 2 3 3 2 2 2 2 5" xfId="25376"/>
    <cellStyle name="常规 2 3 3 2 2 2 2 6" xfId="25378"/>
    <cellStyle name="常规 2 3 3 2 2 2 2 7" xfId="25381"/>
    <cellStyle name="常规 2 3 3 2 2 2 3" xfId="11965"/>
    <cellStyle name="常规 2 3 3 2 2 2 3 2" xfId="9025"/>
    <cellStyle name="常规 2 3 3 2 2 2 3 2 2" xfId="25383"/>
    <cellStyle name="常规 2 3 3 2 2 2 3 2 2 2" xfId="19919"/>
    <cellStyle name="常规 2 3 3 2 2 2 3 2 3" xfId="25384"/>
    <cellStyle name="常规 2 3 3 2 2 2 3 2 4" xfId="1441"/>
    <cellStyle name="常规 2 3 3 2 2 2 3 2 5" xfId="25385"/>
    <cellStyle name="常规 2 3 3 2 2 2 3 3" xfId="9028"/>
    <cellStyle name="常规 2 3 3 2 2 2 3 3 2" xfId="25387"/>
    <cellStyle name="常规 2 3 3 2 2 2 3 3 2 2" xfId="19959"/>
    <cellStyle name="常规 2 3 3 2 2 2 3 3 3" xfId="25388"/>
    <cellStyle name="常规 2 3 3 2 2 2 3 3 4" xfId="25389"/>
    <cellStyle name="常规 2 3 3 2 2 2 3 3 5" xfId="25390"/>
    <cellStyle name="常规 2 3 3 2 2 2 3 4" xfId="9031"/>
    <cellStyle name="常规 2 3 3 2 2 2 3 4 2" xfId="25391"/>
    <cellStyle name="常规 2 3 3 2 2 2 3 5" xfId="25392"/>
    <cellStyle name="常规 2 3 3 2 2 2 3 6" xfId="25394"/>
    <cellStyle name="常规 2 3 3 2 2 2 3 7" xfId="25396"/>
    <cellStyle name="常规 2 3 3 2 2 2 4" xfId="11968"/>
    <cellStyle name="常规 2 3 3 2 2 2 4 2" xfId="25398"/>
    <cellStyle name="常规 2 3 3 2 2 2 4 2 2" xfId="25399"/>
    <cellStyle name="常规 2 3 3 2 2 2 4 2 2 2" xfId="20370"/>
    <cellStyle name="常规 2 3 3 2 2 2 4 2 3" xfId="25400"/>
    <cellStyle name="常规 2 3 3 2 2 2 4 2 4" xfId="25401"/>
    <cellStyle name="常规 2 3 3 2 2 2 4 3" xfId="25403"/>
    <cellStyle name="常规 2 3 3 2 2 2 4 3 2" xfId="25404"/>
    <cellStyle name="常规 2 3 3 2 2 2 4 4" xfId="25406"/>
    <cellStyle name="常规 2 3 3 2 2 2 4 5" xfId="25407"/>
    <cellStyle name="常规 2 3 3 2 2 2 4 6" xfId="20263"/>
    <cellStyle name="常规 2 3 3 2 2 2 5" xfId="13928"/>
    <cellStyle name="常规 2 3 3 2 2 2 5 2" xfId="25409"/>
    <cellStyle name="常规 2 3 3 2 2 2 5 2 2" xfId="25410"/>
    <cellStyle name="常规 2 3 3 2 2 2 5 3" xfId="25412"/>
    <cellStyle name="常规 2 3 3 2 2 2 5 4" xfId="25414"/>
    <cellStyle name="常规 2 3 3 2 2 2 5 5" xfId="25415"/>
    <cellStyle name="常规 2 3 3 2 2 2 6" xfId="25418"/>
    <cellStyle name="常规 2 3 3 2 2 2 6 2" xfId="25420"/>
    <cellStyle name="常规 2 3 3 2 2 2 6 3" xfId="25421"/>
    <cellStyle name="常规 2 3 3 2 2 2 6 4" xfId="25422"/>
    <cellStyle name="常规 2 3 3 2 2 2 6 5" xfId="20124"/>
    <cellStyle name="常规 2 3 3 2 2 2 7" xfId="24635"/>
    <cellStyle name="常规 2 3 3 2 2 2 8" xfId="24641"/>
    <cellStyle name="常规 2 3 3 2 2 2 9" xfId="24645"/>
    <cellStyle name="常规 2 3 3 2 2 3" xfId="25423"/>
    <cellStyle name="常规 2 3 3 2 2 3 2" xfId="25424"/>
    <cellStyle name="常规 2 3 3 2 2 3 2 2" xfId="9037"/>
    <cellStyle name="常规 2 3 3 2 2 3 2 2 2" xfId="25425"/>
    <cellStyle name="常规 2 3 3 2 2 3 2 2 2 2" xfId="25426"/>
    <cellStyle name="常规 2 3 3 2 2 3 2 2 3" xfId="25427"/>
    <cellStyle name="常规 2 3 3 2 2 3 2 2 4" xfId="25428"/>
    <cellStyle name="常规 2 3 3 2 2 3 2 2 5" xfId="25429"/>
    <cellStyle name="常规 2 3 3 2 2 3 2 3" xfId="9039"/>
    <cellStyle name="常规 2 3 3 2 2 3 2 3 2" xfId="25430"/>
    <cellStyle name="常规 2 3 3 2 2 3 2 3 3" xfId="25431"/>
    <cellStyle name="常规 2 3 3 2 2 3 2 4" xfId="9042"/>
    <cellStyle name="常规 2 3 3 2 2 3 2 5" xfId="25432"/>
    <cellStyle name="常规 2 3 3 2 2 3 2 6" xfId="25434"/>
    <cellStyle name="常规 2 3 3 2 2 3 3" xfId="25435"/>
    <cellStyle name="常规 2 3 3 2 2 3 3 2" xfId="9047"/>
    <cellStyle name="常规 2 3 3 2 2 3 3 2 2" xfId="25436"/>
    <cellStyle name="常规 2 3 3 2 2 3 3 3" xfId="9049"/>
    <cellStyle name="常规 2 3 3 2 2 3 3 4" xfId="9051"/>
    <cellStyle name="常规 2 3 3 2 2 3 3 5" xfId="25437"/>
    <cellStyle name="常规 2 3 3 2 2 3 4" xfId="25438"/>
    <cellStyle name="常规 2 3 3 2 2 3 4 2" xfId="25439"/>
    <cellStyle name="常规 2 3 3 2 2 3 4 3" xfId="25440"/>
    <cellStyle name="常规 2 3 3 2 2 3 5" xfId="25441"/>
    <cellStyle name="常规 2 3 3 2 2 3 6" xfId="25443"/>
    <cellStyle name="常规 2 3 3 2 2 3 7" xfId="24648"/>
    <cellStyle name="常规 2 3 3 2 2 4" xfId="25444"/>
    <cellStyle name="常规 2 3 3 2 2 4 2" xfId="21350"/>
    <cellStyle name="常规 2 3 3 2 2 4 2 2" xfId="9063"/>
    <cellStyle name="常规 2 3 3 2 2 4 2 2 2" xfId="25446"/>
    <cellStyle name="常规 2 3 3 2 2 4 2 2 3" xfId="25448"/>
    <cellStyle name="常规 2 3 3 2 2 4 2 3" xfId="25450"/>
    <cellStyle name="常规 2 3 3 2 2 4 2 3 2" xfId="25451"/>
    <cellStyle name="常规 2 3 3 2 2 4 2 4" xfId="25453"/>
    <cellStyle name="常规 2 3 3 2 2 4 2 5" xfId="25455"/>
    <cellStyle name="常规 2 3 3 2 2 4 3" xfId="14804"/>
    <cellStyle name="常规 2 3 3 2 2 4 3 2" xfId="25457"/>
    <cellStyle name="常规 2 3 3 2 2 4 3 2 2" xfId="25458"/>
    <cellStyle name="常规 2 3 3 2 2 4 3 3" xfId="24855"/>
    <cellStyle name="常规 2 3 3 2 2 4 3 4" xfId="24860"/>
    <cellStyle name="常规 2 3 3 2 2 4 3 5" xfId="24863"/>
    <cellStyle name="常规 2 3 3 2 2 4 4" xfId="15087"/>
    <cellStyle name="常规 2 3 3 2 2 4 4 2" xfId="25460"/>
    <cellStyle name="常规 2 3 3 2 2 4 4 3" xfId="24866"/>
    <cellStyle name="常规 2 3 3 2 2 4 5" xfId="25461"/>
    <cellStyle name="常规 2 3 3 2 2 4 6" xfId="25462"/>
    <cellStyle name="常规 2 3 3 2 2 4 7" xfId="24659"/>
    <cellStyle name="常规 2 3 3 2 2 5" xfId="25463"/>
    <cellStyle name="常规 2 3 3 2 2 5 2" xfId="21362"/>
    <cellStyle name="常规 2 3 3 2 2 5 2 2" xfId="9083"/>
    <cellStyle name="常规 2 3 3 2 2 5 2 2 2" xfId="25464"/>
    <cellStyle name="常规 2 3 3 2 2 5 2 3" xfId="25466"/>
    <cellStyle name="常规 2 3 3 2 2 5 2 4" xfId="25468"/>
    <cellStyle name="常规 2 3 3 2 2 5 2 5" xfId="25469"/>
    <cellStyle name="常规 2 3 3 2 2 5 3" xfId="25470"/>
    <cellStyle name="常规 2 3 3 2 2 5 3 2" xfId="25472"/>
    <cellStyle name="常规 2 3 3 2 2 5 3 2 2" xfId="23560"/>
    <cellStyle name="常规 2 3 3 2 2 5 3 3" xfId="25474"/>
    <cellStyle name="常规 2 3 3 2 2 5 3 4" xfId="25476"/>
    <cellStyle name="常规 2 3 3 2 2 5 3 5" xfId="25477"/>
    <cellStyle name="常规 2 3 3 2 2 5 4" xfId="25478"/>
    <cellStyle name="常规 2 3 3 2 2 5 4 2" xfId="25479"/>
    <cellStyle name="常规 2 3 3 2 2 5 5" xfId="25480"/>
    <cellStyle name="常规 2 3 3 2 2 5 6" xfId="25482"/>
    <cellStyle name="常规 2 3 3 2 2 5 7" xfId="25483"/>
    <cellStyle name="常规 2 3 3 2 2 6" xfId="25484"/>
    <cellStyle name="常规 2 3 3 2 2 6 2" xfId="25485"/>
    <cellStyle name="常规 2 3 3 2 2 6 2 2" xfId="25487"/>
    <cellStyle name="常规 2 3 3 2 2 6 2 2 2" xfId="25488"/>
    <cellStyle name="常规 2 3 3 2 2 6 2 3" xfId="25490"/>
    <cellStyle name="常规 2 3 3 2 2 6 2 4" xfId="25491"/>
    <cellStyle name="常规 2 3 3 2 2 6 2 5" xfId="25492"/>
    <cellStyle name="常规 2 3 3 2 2 6 3" xfId="4667"/>
    <cellStyle name="常规 2 3 3 2 2 6 3 2" xfId="25493"/>
    <cellStyle name="常规 2 3 3 2 2 6 3 2 2" xfId="5306"/>
    <cellStyle name="常规 2 3 3 2 2 6 3 3" xfId="25494"/>
    <cellStyle name="常规 2 3 3 2 2 6 3 4" xfId="25495"/>
    <cellStyle name="常规 2 3 3 2 2 6 3 5" xfId="25496"/>
    <cellStyle name="常规 2 3 3 2 2 6 4" xfId="25497"/>
    <cellStyle name="常规 2 3 3 2 2 6 4 2" xfId="25499"/>
    <cellStyle name="常规 2 3 3 2 2 6 5" xfId="25500"/>
    <cellStyle name="常规 2 3 3 2 2 6 6" xfId="25501"/>
    <cellStyle name="常规 2 3 3 2 2 6 7" xfId="25502"/>
    <cellStyle name="常规 2 3 3 2 2 7" xfId="18461"/>
    <cellStyle name="常规 2 3 3 2 2 7 2" xfId="25503"/>
    <cellStyle name="常规 2 3 3 2 2 7 2 2" xfId="25504"/>
    <cellStyle name="常规 2 3 3 2 2 7 2 3" xfId="25505"/>
    <cellStyle name="常规 2 3 3 2 2 7 3" xfId="25507"/>
    <cellStyle name="常规 2 3 3 2 2 7 3 2" xfId="25508"/>
    <cellStyle name="常规 2 3 3 2 2 7 4" xfId="25509"/>
    <cellStyle name="常规 2 3 3 2 2 7 5" xfId="18113"/>
    <cellStyle name="常规 2 3 3 2 2 8" xfId="18864"/>
    <cellStyle name="常规 2 3 3 2 2 8 2" xfId="25510"/>
    <cellStyle name="常规 2 3 3 2 2 8 2 2" xfId="25511"/>
    <cellStyle name="常规 2 3 3 2 2 8 2 3" xfId="25512"/>
    <cellStyle name="常规 2 3 3 2 2 8 3" xfId="25513"/>
    <cellStyle name="常规 2 3 3 2 2 8 3 2" xfId="25514"/>
    <cellStyle name="常规 2 3 3 2 2 8 4" xfId="25515"/>
    <cellStyle name="常规 2 3 3 2 2 8 5" xfId="18120"/>
    <cellStyle name="常规 2 3 3 2 2 9" xfId="25516"/>
    <cellStyle name="常规 2 3 3 2 2 9 2" xfId="25517"/>
    <cellStyle name="常规 2 3 3 2 2 9 2 2" xfId="25518"/>
    <cellStyle name="常规 2 3 3 2 2 9 3" xfId="25519"/>
    <cellStyle name="常规 2 3 3 2 2 9 3 2" xfId="24887"/>
    <cellStyle name="常规 2 3 3 2 2 9 4" xfId="25520"/>
    <cellStyle name="常规 2 3 3 2 2 9 5" xfId="18126"/>
    <cellStyle name="常规 2 3 3 2 20" xfId="25328"/>
    <cellStyle name="常规 2 3 3 2 21" xfId="25330"/>
    <cellStyle name="常规 2 3 3 2 22" xfId="25332"/>
    <cellStyle name="常规 2 3 3 2 3" xfId="25521"/>
    <cellStyle name="常规 2 3 3 2 3 10" xfId="25522"/>
    <cellStyle name="常规 2 3 3 2 3 2" xfId="25523"/>
    <cellStyle name="常规 2 3 3 2 3 2 2" xfId="25524"/>
    <cellStyle name="常规 2 3 3 2 3 2 2 2" xfId="25525"/>
    <cellStyle name="常规 2 3 3 2 3 2 2 2 2" xfId="25526"/>
    <cellStyle name="常规 2 3 3 2 3 2 2 2 2 2" xfId="25528"/>
    <cellStyle name="常规 2 3 3 2 3 2 2 2 3" xfId="25529"/>
    <cellStyle name="常规 2 3 3 2 3 2 2 2 4" xfId="24336"/>
    <cellStyle name="常规 2 3 3 2 3 2 2 2 5" xfId="24338"/>
    <cellStyle name="常规 2 3 3 2 3 2 2 3" xfId="25530"/>
    <cellStyle name="常规 2 3 3 2 3 2 2 3 2" xfId="25531"/>
    <cellStyle name="常规 2 3 3 2 3 2 2 3 3" xfId="25532"/>
    <cellStyle name="常规 2 3 3 2 3 2 2 4" xfId="13387"/>
    <cellStyle name="常规 2 3 3 2 3 2 2 5" xfId="13401"/>
    <cellStyle name="常规 2 3 3 2 3 2 2 6" xfId="13414"/>
    <cellStyle name="常规 2 3 3 2 3 2 3" xfId="11994"/>
    <cellStyle name="常规 2 3 3 2 3 2 3 2" xfId="23223"/>
    <cellStyle name="常规 2 3 3 2 3 2 3 2 2" xfId="23225"/>
    <cellStyle name="常规 2 3 3 2 3 2 3 3" xfId="23227"/>
    <cellStyle name="常规 2 3 3 2 3 2 3 4" xfId="13456"/>
    <cellStyle name="常规 2 3 3 2 3 2 3 5" xfId="13464"/>
    <cellStyle name="常规 2 3 3 2 3 2 4" xfId="11996"/>
    <cellStyle name="常规 2 3 3 2 3 2 4 2" xfId="25534"/>
    <cellStyle name="常规 2 3 3 2 3 2 4 3" xfId="25536"/>
    <cellStyle name="常规 2 3 3 2 3 2 5" xfId="13941"/>
    <cellStyle name="常规 2 3 3 2 3 2 6" xfId="25538"/>
    <cellStyle name="常规 2 3 3 2 3 2 7" xfId="24665"/>
    <cellStyle name="常规 2 3 3 2 3 3" xfId="25539"/>
    <cellStyle name="常规 2 3 3 2 3 3 2" xfId="25540"/>
    <cellStyle name="常规 2 3 3 2 3 3 2 2" xfId="25541"/>
    <cellStyle name="常规 2 3 3 2 3 3 2 2 2" xfId="25543"/>
    <cellStyle name="常规 2 3 3 2 3 3 2 3" xfId="25544"/>
    <cellStyle name="常规 2 3 3 2 3 3 2 4" xfId="13604"/>
    <cellStyle name="常规 2 3 3 2 3 3 2 5" xfId="13610"/>
    <cellStyle name="常规 2 3 3 2 3 3 3" xfId="25545"/>
    <cellStyle name="常规 2 3 3 2 3 3 3 2" xfId="25546"/>
    <cellStyle name="常规 2 3 3 2 3 3 3 2 2" xfId="25548"/>
    <cellStyle name="常规 2 3 3 2 3 3 3 3" xfId="25549"/>
    <cellStyle name="常规 2 3 3 2 3 3 3 4" xfId="13627"/>
    <cellStyle name="常规 2 3 3 2 3 3 3 5" xfId="13633"/>
    <cellStyle name="常规 2 3 3 2 3 3 4" xfId="25550"/>
    <cellStyle name="常规 2 3 3 2 3 3 4 2" xfId="25552"/>
    <cellStyle name="常规 2 3 3 2 3 3 5" xfId="25553"/>
    <cellStyle name="常规 2 3 3 2 3 3 6" xfId="25554"/>
    <cellStyle name="常规 2 3 3 2 3 3 7" xfId="24673"/>
    <cellStyle name="常规 2 3 3 2 3 4" xfId="25555"/>
    <cellStyle name="常规 2 3 3 2 3 4 2" xfId="25556"/>
    <cellStyle name="常规 2 3 3 2 3 4 2 2" xfId="25559"/>
    <cellStyle name="常规 2 3 3 2 3 4 2 2 2" xfId="25561"/>
    <cellStyle name="常规 2 3 3 2 3 4 2 3" xfId="25564"/>
    <cellStyle name="常规 2 3 3 2 3 4 2 4" xfId="13691"/>
    <cellStyle name="常规 2 3 3 2 3 4 3" xfId="25565"/>
    <cellStyle name="常规 2 3 3 2 3 4 3 2" xfId="25568"/>
    <cellStyle name="常规 2 3 3 2 3 4 4" xfId="25570"/>
    <cellStyle name="常规 2 3 3 2 3 4 5" xfId="25572"/>
    <cellStyle name="常规 2 3 3 2 3 4 6" xfId="25574"/>
    <cellStyle name="常规 2 3 3 2 3 5" xfId="25575"/>
    <cellStyle name="常规 2 3 3 2 3 5 2" xfId="25576"/>
    <cellStyle name="常规 2 3 3 2 3 5 2 2" xfId="25579"/>
    <cellStyle name="常规 2 3 3 2 3 5 3" xfId="25580"/>
    <cellStyle name="常规 2 3 3 2 3 5 4" xfId="25581"/>
    <cellStyle name="常规 2 3 3 2 3 5 5" xfId="25582"/>
    <cellStyle name="常规 2 3 3 2 3 6" xfId="25583"/>
    <cellStyle name="常规 2 3 3 2 3 6 2" xfId="25584"/>
    <cellStyle name="常规 2 3 3 2 3 6 3" xfId="25585"/>
    <cellStyle name="常规 2 3 3 2 3 6 4" xfId="25586"/>
    <cellStyle name="常规 2 3 3 2 3 6 5" xfId="25587"/>
    <cellStyle name="常规 2 3 3 2 3 7" xfId="18866"/>
    <cellStyle name="常规 2 3 3 2 3 8" xfId="25588"/>
    <cellStyle name="常规 2 3 3 2 3 9" xfId="25589"/>
    <cellStyle name="常规 2 3 3 2 4" xfId="25590"/>
    <cellStyle name="常规 2 3 3 2 4 2" xfId="25591"/>
    <cellStyle name="常规 2 3 3 2 4 2 2" xfId="25592"/>
    <cellStyle name="常规 2 3 3 2 4 2 2 2" xfId="25593"/>
    <cellStyle name="常规 2 3 3 2 4 2 2 2 2" xfId="25594"/>
    <cellStyle name="常规 2 3 3 2 4 2 2 2 3" xfId="10168"/>
    <cellStyle name="常规 2 3 3 2 4 2 2 3" xfId="25595"/>
    <cellStyle name="常规 2 3 3 2 4 2 2 3 2" xfId="1923"/>
    <cellStyle name="常规 2 3 3 2 4 2 2 4" xfId="13897"/>
    <cellStyle name="常规 2 3 3 2 4 2 2 5" xfId="13907"/>
    <cellStyle name="常规 2 3 3 2 4 2 3" xfId="12021"/>
    <cellStyle name="常规 2 3 3 2 4 2 3 2" xfId="25596"/>
    <cellStyle name="常规 2 3 3 2 4 2 3 2 2" xfId="25597"/>
    <cellStyle name="常规 2 3 3 2 4 2 3 3" xfId="25598"/>
    <cellStyle name="常规 2 3 3 2 4 2 3 4" xfId="13922"/>
    <cellStyle name="常规 2 3 3 2 4 2 3 5" xfId="13935"/>
    <cellStyle name="常规 2 3 3 2 4 2 4" xfId="12024"/>
    <cellStyle name="常规 2 3 3 2 4 2 4 2" xfId="25600"/>
    <cellStyle name="常规 2 3 3 2 4 2 4 3" xfId="25602"/>
    <cellStyle name="常规 2 3 3 2 4 2 5" xfId="1108"/>
    <cellStyle name="常规 2 3 3 2 4 2 6" xfId="1182"/>
    <cellStyle name="常规 2 3 3 2 4 2 7" xfId="1200"/>
    <cellStyle name="常规 2 3 3 2 4 3" xfId="25603"/>
    <cellStyle name="常规 2 3 3 2 4 3 2" xfId="25604"/>
    <cellStyle name="常规 2 3 3 2 4 3 2 2" xfId="25605"/>
    <cellStyle name="常规 2 3 3 2 4 3 2 2 2" xfId="25606"/>
    <cellStyle name="常规 2 3 3 2 4 3 2 3" xfId="25607"/>
    <cellStyle name="常规 2 3 3 2 4 3 2 4" xfId="13989"/>
    <cellStyle name="常规 2 3 3 2 4 3 2 5" xfId="13998"/>
    <cellStyle name="常规 2 3 3 2 4 3 3" xfId="25608"/>
    <cellStyle name="常规 2 3 3 2 4 3 3 2" xfId="25609"/>
    <cellStyle name="常规 2 3 3 2 4 3 3 2 2" xfId="25610"/>
    <cellStyle name="常规 2 3 3 2 4 3 3 3" xfId="25611"/>
    <cellStyle name="常规 2 3 3 2 4 3 3 4" xfId="14018"/>
    <cellStyle name="常规 2 3 3 2 4 3 3 5" xfId="14022"/>
    <cellStyle name="常规 2 3 3 2 4 3 4" xfId="25612"/>
    <cellStyle name="常规 2 3 3 2 4 3 4 2" xfId="25613"/>
    <cellStyle name="常规 2 3 3 2 4 3 5" xfId="25614"/>
    <cellStyle name="常规 2 3 3 2 4 3 6" xfId="25615"/>
    <cellStyle name="常规 2 3 3 2 4 3 7" xfId="25616"/>
    <cellStyle name="常规 2 3 3 2 4 4" xfId="25617"/>
    <cellStyle name="常规 2 3 3 2 4 4 2" xfId="25618"/>
    <cellStyle name="常规 2 3 3 2 4 4 2 2" xfId="25621"/>
    <cellStyle name="常规 2 3 3 2 4 4 2 2 2" xfId="25622"/>
    <cellStyle name="常规 2 3 3 2 4 4 2 3" xfId="25623"/>
    <cellStyle name="常规 2 3 3 2 4 4 2 4" xfId="14046"/>
    <cellStyle name="常规 2 3 3 2 4 4 3" xfId="25624"/>
    <cellStyle name="常规 2 3 3 2 4 4 3 2" xfId="25626"/>
    <cellStyle name="常规 2 3 3 2 4 4 4" xfId="25627"/>
    <cellStyle name="常规 2 3 3 2 4 4 5" xfId="25628"/>
    <cellStyle name="常规 2 3 3 2 4 4 6" xfId="25629"/>
    <cellStyle name="常规 2 3 3 2 4 5" xfId="25630"/>
    <cellStyle name="常规 2 3 3 2 4 5 2" xfId="25631"/>
    <cellStyle name="常规 2 3 3 2 4 5 2 2" xfId="25632"/>
    <cellStyle name="常规 2 3 3 2 4 5 3" xfId="25633"/>
    <cellStyle name="常规 2 3 3 2 4 5 4" xfId="12179"/>
    <cellStyle name="常规 2 3 3 2 4 5 5" xfId="12187"/>
    <cellStyle name="常规 2 3 3 2 4 6" xfId="25635"/>
    <cellStyle name="常规 2 3 3 2 4 6 2" xfId="23984"/>
    <cellStyle name="常规 2 3 3 2 4 7" xfId="25637"/>
    <cellStyle name="常规 2 3 3 2 4 8" xfId="19790"/>
    <cellStyle name="常规 2 3 3 2 4 9" xfId="19797"/>
    <cellStyle name="常规 2 3 3 2 5" xfId="25638"/>
    <cellStyle name="常规 2 3 3 2 5 2" xfId="25639"/>
    <cellStyle name="常规 2 3 3 2 5 2 2" xfId="25640"/>
    <cellStyle name="常规 2 3 3 2 5 2 2 2" xfId="25641"/>
    <cellStyle name="常规 2 3 3 2 5 2 2 3" xfId="25642"/>
    <cellStyle name="常规 2 3 3 2 5 2 3" xfId="12053"/>
    <cellStyle name="常规 2 3 3 2 5 2 3 2" xfId="25643"/>
    <cellStyle name="常规 2 3 3 2 5 2 4" xfId="25644"/>
    <cellStyle name="常规 2 3 3 2 5 2 5" xfId="22813"/>
    <cellStyle name="常规 2 3 3 2 5 3" xfId="25646"/>
    <cellStyle name="常规 2 3 3 2 5 3 2" xfId="25648"/>
    <cellStyle name="常规 2 3 3 2 5 3 2 2" xfId="4216"/>
    <cellStyle name="常规 2 3 3 2 5 3 3" xfId="25650"/>
    <cellStyle name="常规 2 3 3 2 5 3 4" xfId="25651"/>
    <cellStyle name="常规 2 3 3 2 5 3 5" xfId="25652"/>
    <cellStyle name="常规 2 3 3 2 5 4" xfId="25654"/>
    <cellStyle name="常规 2 3 3 2 5 4 2" xfId="25656"/>
    <cellStyle name="常规 2 3 3 2 5 4 3" xfId="25657"/>
    <cellStyle name="常规 2 3 3 2 5 5" xfId="25659"/>
    <cellStyle name="常规 2 3 3 2 5 6" xfId="25663"/>
    <cellStyle name="常规 2 3 3 2 5 7" xfId="25665"/>
    <cellStyle name="常规 2 3 3 2 6" xfId="25666"/>
    <cellStyle name="常规 2 3 3 2 6 2" xfId="11886"/>
    <cellStyle name="常规 2 3 3 2 6 2 2" xfId="25667"/>
    <cellStyle name="常规 2 3 3 2 6 2 2 2" xfId="25668"/>
    <cellStyle name="常规 2 3 3 2 6 2 2 3" xfId="25670"/>
    <cellStyle name="常规 2 3 3 2 6 2 3" xfId="12077"/>
    <cellStyle name="常规 2 3 3 2 6 2 3 2" xfId="25671"/>
    <cellStyle name="常规 2 3 3 2 6 2 4" xfId="25672"/>
    <cellStyle name="常规 2 3 3 2 6 2 5" xfId="25673"/>
    <cellStyle name="常规 2 3 3 2 6 3" xfId="11889"/>
    <cellStyle name="常规 2 3 3 2 6 3 2" xfId="10146"/>
    <cellStyle name="常规 2 3 3 2 6 3 2 2" xfId="7694"/>
    <cellStyle name="常规 2 3 3 2 6 3 3" xfId="25674"/>
    <cellStyle name="常规 2 3 3 2 6 3 4" xfId="25675"/>
    <cellStyle name="常规 2 3 3 2 6 3 5" xfId="25676"/>
    <cellStyle name="常规 2 3 3 2 6 4" xfId="25678"/>
    <cellStyle name="常规 2 3 3 2 6 4 2" xfId="25679"/>
    <cellStyle name="常规 2 3 3 2 6 4 3" xfId="25680"/>
    <cellStyle name="常规 2 3 3 2 6 5" xfId="19195"/>
    <cellStyle name="常规 2 3 3 2 6 6" xfId="3556"/>
    <cellStyle name="常规 2 3 3 2 6 7" xfId="3578"/>
    <cellStyle name="常规 2 3 3 2 7" xfId="25681"/>
    <cellStyle name="常规 2 3 3 2 7 2" xfId="11907"/>
    <cellStyle name="常规 2 3 3 2 7 2 2" xfId="25682"/>
    <cellStyle name="常规 2 3 3 2 7 2 2 2" xfId="25683"/>
    <cellStyle name="常规 2 3 3 2 7 2 2 3" xfId="25685"/>
    <cellStyle name="常规 2 3 3 2 7 2 3" xfId="25687"/>
    <cellStyle name="常规 2 3 3 2 7 2 3 2" xfId="25688"/>
    <cellStyle name="常规 2 3 3 2 7 2 4" xfId="25689"/>
    <cellStyle name="常规 2 3 3 2 7 2 5" xfId="14651"/>
    <cellStyle name="常规 2 3 3 2 7 3" xfId="11910"/>
    <cellStyle name="常规 2 3 3 2 7 3 2" xfId="10156"/>
    <cellStyle name="常规 2 3 3 2 7 3 2 2" xfId="9271"/>
    <cellStyle name="常规 2 3 3 2 7 3 3" xfId="25690"/>
    <cellStyle name="常规 2 3 3 2 7 3 4" xfId="25691"/>
    <cellStyle name="常规 2 3 3 2 7 3 5" xfId="15303"/>
    <cellStyle name="常规 2 3 3 2 7 4" xfId="25693"/>
    <cellStyle name="常规 2 3 3 2 7 4 2" xfId="25694"/>
    <cellStyle name="常规 2 3 3 2 7 4 3" xfId="25695"/>
    <cellStyle name="常规 2 3 3 2 7 5" xfId="19198"/>
    <cellStyle name="常规 2 3 3 2 7 6" xfId="1068"/>
    <cellStyle name="常规 2 3 3 2 7 7" xfId="3593"/>
    <cellStyle name="常规 2 3 3 2 8" xfId="24603"/>
    <cellStyle name="常规 2 3 3 2 8 2" xfId="11925"/>
    <cellStyle name="常规 2 3 3 2 8 2 2" xfId="24605"/>
    <cellStyle name="常规 2 3 3 2 8 2 2 2" xfId="25696"/>
    <cellStyle name="常规 2 3 3 2 8 2 3" xfId="24607"/>
    <cellStyle name="常规 2 3 3 2 8 2 4" xfId="25697"/>
    <cellStyle name="常规 2 3 3 2 8 2 5" xfId="16505"/>
    <cellStyle name="常规 2 3 3 2 8 3" xfId="24609"/>
    <cellStyle name="常规 2 3 3 2 8 3 2" xfId="24611"/>
    <cellStyle name="常规 2 3 3 2 8 3 2 2" xfId="10705"/>
    <cellStyle name="常规 2 3 3 2 8 3 3" xfId="25698"/>
    <cellStyle name="常规 2 3 3 2 8 3 4" xfId="25699"/>
    <cellStyle name="常规 2 3 3 2 8 3 5" xfId="16676"/>
    <cellStyle name="常规 2 3 3 2 8 4" xfId="24613"/>
    <cellStyle name="常规 2 3 3 2 8 4 2" xfId="25700"/>
    <cellStyle name="常规 2 3 3 2 8 5" xfId="24443"/>
    <cellStyle name="常规 2 3 3 2 8 6" xfId="1228"/>
    <cellStyle name="常规 2 3 3 2 8 7" xfId="2075"/>
    <cellStyle name="常规 2 3 3 2 9" xfId="23195"/>
    <cellStyle name="常规 2 3 3 2 9 2" xfId="24615"/>
    <cellStyle name="常规 2 3 3 2 9 2 2" xfId="24617"/>
    <cellStyle name="常规 2 3 3 2 9 2 2 2" xfId="15334"/>
    <cellStyle name="常规 2 3 3 2 9 2 3" xfId="25701"/>
    <cellStyle name="常规 2 3 3 2 9 2 4" xfId="25702"/>
    <cellStyle name="常规 2 3 3 2 9 2 5" xfId="17637"/>
    <cellStyle name="常规 2 3 3 2 9 3" xfId="24619"/>
    <cellStyle name="常规 2 3 3 2 9 3 2" xfId="25703"/>
    <cellStyle name="常规 2 3 3 2 9 3 2 2" xfId="11746"/>
    <cellStyle name="常规 2 3 3 2 9 3 3" xfId="25704"/>
    <cellStyle name="常规 2 3 3 2 9 3 4" xfId="25705"/>
    <cellStyle name="常规 2 3 3 2 9 3 5" xfId="4121"/>
    <cellStyle name="常规 2 3 3 2 9 4" xfId="24621"/>
    <cellStyle name="常规 2 3 3 2 9 4 2" xfId="25706"/>
    <cellStyle name="常规 2 3 3 2 9 5" xfId="24623"/>
    <cellStyle name="常规 2 3 3 2 9 6" xfId="25707"/>
    <cellStyle name="常规 2 3 3 2 9 7" xfId="25708"/>
    <cellStyle name="常规 2 3 3 20" xfId="15632"/>
    <cellStyle name="常规 2 3 3 20 2" xfId="25288"/>
    <cellStyle name="常规 2 3 3 21" xfId="17762"/>
    <cellStyle name="常规 2 3 3 22" xfId="25298"/>
    <cellStyle name="常规 2 3 3 23" xfId="25303"/>
    <cellStyle name="常规 2 3 3 24" xfId="25307"/>
    <cellStyle name="常规 2 3 3 25" xfId="25710"/>
    <cellStyle name="常规 2 3 3 26" xfId="16678"/>
    <cellStyle name="常规 2 3 3 3" xfId="10393"/>
    <cellStyle name="常规 2 3 3 3 10" xfId="22396"/>
    <cellStyle name="常规 2 3 3 3 10 2" xfId="25711"/>
    <cellStyle name="常规 2 3 3 3 10 2 2" xfId="25712"/>
    <cellStyle name="常规 2 3 3 3 10 3" xfId="25714"/>
    <cellStyle name="常规 2 3 3 3 10 3 2" xfId="22525"/>
    <cellStyle name="常规 2 3 3 3 10 4" xfId="25715"/>
    <cellStyle name="常规 2 3 3 3 10 5" xfId="25716"/>
    <cellStyle name="常规 2 3 3 3 11" xfId="14646"/>
    <cellStyle name="常规 2 3 3 3 11 2" xfId="25717"/>
    <cellStyle name="常规 2 3 3 3 11 2 2" xfId="25718"/>
    <cellStyle name="常规 2 3 3 3 11 3" xfId="25719"/>
    <cellStyle name="常规 2 3 3 3 11 3 2" xfId="22538"/>
    <cellStyle name="常规 2 3 3 3 11 4" xfId="25720"/>
    <cellStyle name="常规 2 3 3 3 12" xfId="25721"/>
    <cellStyle name="常规 2 3 3 3 12 2" xfId="25722"/>
    <cellStyle name="常规 2 3 3 3 12 3" xfId="25723"/>
    <cellStyle name="常规 2 3 3 3 12 4" xfId="25724"/>
    <cellStyle name="常规 2 3 3 3 13" xfId="25725"/>
    <cellStyle name="常规 2 3 3 3 13 2" xfId="25726"/>
    <cellStyle name="常规 2 3 3 3 13 3" xfId="25727"/>
    <cellStyle name="常规 2 3 3 3 13 4" xfId="25728"/>
    <cellStyle name="常规 2 3 3 3 14" xfId="25729"/>
    <cellStyle name="常规 2 3 3 3 14 2" xfId="20312"/>
    <cellStyle name="常规 2 3 3 3 15" xfId="25731"/>
    <cellStyle name="常规 2 3 3 3 16" xfId="9556"/>
    <cellStyle name="常规 2 3 3 3 17" xfId="9558"/>
    <cellStyle name="常规 2 3 3 3 18" xfId="6538"/>
    <cellStyle name="常规 2 3 3 3 19" xfId="25732"/>
    <cellStyle name="常规 2 3 3 3 2" xfId="25733"/>
    <cellStyle name="常规 2 3 3 3 2 10" xfId="17414"/>
    <cellStyle name="常规 2 3 3 3 2 2" xfId="24190"/>
    <cellStyle name="常规 2 3 3 3 2 2 2" xfId="25734"/>
    <cellStyle name="常规 2 3 3 3 2 2 2 2" xfId="25735"/>
    <cellStyle name="常规 2 3 3 3 2 2 2 2 2" xfId="25737"/>
    <cellStyle name="常规 2 3 3 3 2 2 2 2 2 2" xfId="24668"/>
    <cellStyle name="常规 2 3 3 3 2 2 2 2 3" xfId="25739"/>
    <cellStyle name="常规 2 3 3 3 2 2 2 2 4" xfId="25741"/>
    <cellStyle name="常规 2 3 3 3 2 2 2 2 5" xfId="25742"/>
    <cellStyle name="常规 2 3 3 3 2 2 2 3" xfId="25743"/>
    <cellStyle name="常规 2 3 3 3 2 2 2 3 2" xfId="25745"/>
    <cellStyle name="常规 2 3 3 3 2 2 2 3 3" xfId="25747"/>
    <cellStyle name="常规 2 3 3 3 2 2 2 4" xfId="25748"/>
    <cellStyle name="常规 2 3 3 3 2 2 2 5" xfId="15990"/>
    <cellStyle name="常规 2 3 3 3 2 2 2 6" xfId="7183"/>
    <cellStyle name="常规 2 3 3 3 2 2 3" xfId="12406"/>
    <cellStyle name="常规 2 3 3 3 2 2 3 2" xfId="25749"/>
    <cellStyle name="常规 2 3 3 3 2 2 3 2 2" xfId="19361"/>
    <cellStyle name="常规 2 3 3 3 2 2 3 3" xfId="25750"/>
    <cellStyle name="常规 2 3 3 3 2 2 3 4" xfId="25751"/>
    <cellStyle name="常规 2 3 3 3 2 2 3 5" xfId="15996"/>
    <cellStyle name="常规 2 3 3 3 2 2 4" xfId="12408"/>
    <cellStyle name="常规 2 3 3 3 2 2 4 2" xfId="25752"/>
    <cellStyle name="常规 2 3 3 3 2 2 4 3" xfId="25753"/>
    <cellStyle name="常规 2 3 3 3 2 2 5" xfId="13960"/>
    <cellStyle name="常规 2 3 3 3 2 2 6" xfId="25755"/>
    <cellStyle name="常规 2 3 3 3 2 2 7" xfId="24732"/>
    <cellStyle name="常规 2 3 3 3 2 3" xfId="24192"/>
    <cellStyle name="常规 2 3 3 3 2 3 2" xfId="25756"/>
    <cellStyle name="常规 2 3 3 3 2 3 2 2" xfId="25757"/>
    <cellStyle name="常规 2 3 3 3 2 3 2 2 2" xfId="25758"/>
    <cellStyle name="常规 2 3 3 3 2 3 2 3" xfId="22344"/>
    <cellStyle name="常规 2 3 3 3 2 3 2 4" xfId="22350"/>
    <cellStyle name="常规 2 3 3 3 2 3 2 5" xfId="22358"/>
    <cellStyle name="常规 2 3 3 3 2 3 3" xfId="25759"/>
    <cellStyle name="常规 2 3 3 3 2 3 3 2" xfId="25760"/>
    <cellStyle name="常规 2 3 3 3 2 3 3 2 2" xfId="19716"/>
    <cellStyle name="常规 2 3 3 3 2 3 3 3" xfId="22365"/>
    <cellStyle name="常规 2 3 3 3 2 3 3 4" xfId="22371"/>
    <cellStyle name="常规 2 3 3 3 2 3 3 5" xfId="22378"/>
    <cellStyle name="常规 2 3 3 3 2 3 4" xfId="25761"/>
    <cellStyle name="常规 2 3 3 3 2 3 4 2" xfId="24581"/>
    <cellStyle name="常规 2 3 3 3 2 3 5" xfId="25762"/>
    <cellStyle name="常规 2 3 3 3 2 3 6" xfId="25764"/>
    <cellStyle name="常规 2 3 3 3 2 3 7" xfId="24739"/>
    <cellStyle name="常规 2 3 3 3 2 4" xfId="25766"/>
    <cellStyle name="常规 2 3 3 3 2 4 2" xfId="13983"/>
    <cellStyle name="常规 2 3 3 3 2 4 2 2" xfId="577"/>
    <cellStyle name="常规 2 3 3 3 2 4 2 2 2" xfId="1255"/>
    <cellStyle name="常规 2 3 3 3 2 4 2 3" xfId="1258"/>
    <cellStyle name="常规 2 3 3 3 2 4 2 4" xfId="1262"/>
    <cellStyle name="常规 2 3 3 3 2 4 3" xfId="22937"/>
    <cellStyle name="常规 2 3 3 3 2 4 3 2" xfId="605"/>
    <cellStyle name="常规 2 3 3 3 2 4 4" xfId="15115"/>
    <cellStyle name="常规 2 3 3 3 2 4 5" xfId="25767"/>
    <cellStyle name="常规 2 3 3 3 2 4 6" xfId="25768"/>
    <cellStyle name="常规 2 3 3 3 2 5" xfId="25769"/>
    <cellStyle name="常规 2 3 3 3 2 5 2" xfId="21392"/>
    <cellStyle name="常规 2 3 3 3 2 5 2 2" xfId="25770"/>
    <cellStyle name="常规 2 3 3 3 2 5 3" xfId="25771"/>
    <cellStyle name="常规 2 3 3 3 2 5 4" xfId="23590"/>
    <cellStyle name="常规 2 3 3 3 2 5 5" xfId="23593"/>
    <cellStyle name="常规 2 3 3 3 2 6" xfId="16433"/>
    <cellStyle name="常规 2 3 3 3 2 6 2" xfId="25772"/>
    <cellStyle name="常规 2 3 3 3 2 6 3" xfId="25773"/>
    <cellStyle name="常规 2 3 3 3 2 6 4" xfId="23597"/>
    <cellStyle name="常规 2 3 3 3 2 6 5" xfId="23600"/>
    <cellStyle name="常规 2 3 3 3 2 7" xfId="18869"/>
    <cellStyle name="常规 2 3 3 3 2 8" xfId="18871"/>
    <cellStyle name="常规 2 3 3 3 2 9" xfId="25774"/>
    <cellStyle name="常规 2 3 3 3 20" xfId="25730"/>
    <cellStyle name="常规 2 3 3 3 3" xfId="25776"/>
    <cellStyle name="常规 2 3 3 3 3 2" xfId="25777"/>
    <cellStyle name="常规 2 3 3 3 3 2 2" xfId="25778"/>
    <cellStyle name="常规 2 3 3 3 3 2 2 2" xfId="25779"/>
    <cellStyle name="常规 2 3 3 3 3 2 2 2 2" xfId="8596"/>
    <cellStyle name="常规 2 3 3 3 3 2 2 3" xfId="25780"/>
    <cellStyle name="常规 2 3 3 3 3 2 2 4" xfId="14699"/>
    <cellStyle name="常规 2 3 3 3 3 2 2 5" xfId="14723"/>
    <cellStyle name="常规 2 3 3 3 3 2 3" xfId="12434"/>
    <cellStyle name="常规 2 3 3 3 3 2 3 2" xfId="25781"/>
    <cellStyle name="常规 2 3 3 3 3 2 3 3" xfId="25782"/>
    <cellStyle name="常规 2 3 3 3 3 2 4" xfId="16471"/>
    <cellStyle name="常规 2 3 3 3 3 2 5" xfId="25783"/>
    <cellStyle name="常规 2 3 3 3 3 2 6" xfId="25785"/>
    <cellStyle name="常规 2 3 3 3 3 3" xfId="25786"/>
    <cellStyle name="常规 2 3 3 3 3 3 2" xfId="25787"/>
    <cellStyle name="常规 2 3 3 3 3 3 2 2" xfId="25788"/>
    <cellStyle name="常规 2 3 3 3 3 3 3" xfId="25789"/>
    <cellStyle name="常规 2 3 3 3 3 3 4" xfId="25790"/>
    <cellStyle name="常规 2 3 3 3 3 3 5" xfId="25791"/>
    <cellStyle name="常规 2 3 3 3 3 4" xfId="19841"/>
    <cellStyle name="常规 2 3 3 3 3 4 2" xfId="25792"/>
    <cellStyle name="常规 2 3 3 3 3 4 3" xfId="25793"/>
    <cellStyle name="常规 2 3 3 3 3 5" xfId="19843"/>
    <cellStyle name="常规 2 3 3 3 3 6" xfId="25794"/>
    <cellStyle name="常规 2 3 3 3 3 7" xfId="18873"/>
    <cellStyle name="常规 2 3 3 3 4" xfId="12903"/>
    <cellStyle name="常规 2 3 3 3 4 2" xfId="12905"/>
    <cellStyle name="常规 2 3 3 3 4 2 2" xfId="25795"/>
    <cellStyle name="常规 2 3 3 3 4 2 2 2" xfId="25796"/>
    <cellStyle name="常规 2 3 3 3 4 2 2 3" xfId="25797"/>
    <cellStyle name="常规 2 3 3 3 4 2 3" xfId="12461"/>
    <cellStyle name="常规 2 3 3 3 4 2 3 2" xfId="19260"/>
    <cellStyle name="常规 2 3 3 3 4 2 4" xfId="16483"/>
    <cellStyle name="常规 2 3 3 3 4 2 5" xfId="25798"/>
    <cellStyle name="常规 2 3 3 3 4 3" xfId="12907"/>
    <cellStyle name="常规 2 3 3 3 4 3 2" xfId="25799"/>
    <cellStyle name="常规 2 3 3 3 4 3 2 2" xfId="25800"/>
    <cellStyle name="常规 2 3 3 3 4 3 3" xfId="25801"/>
    <cellStyle name="常规 2 3 3 3 4 3 4" xfId="25802"/>
    <cellStyle name="常规 2 3 3 3 4 3 5" xfId="25803"/>
    <cellStyle name="常规 2 3 3 3 4 4" xfId="19847"/>
    <cellStyle name="常规 2 3 3 3 4 4 2" xfId="25804"/>
    <cellStyle name="常规 2 3 3 3 4 4 3" xfId="25805"/>
    <cellStyle name="常规 2 3 3 3 4 5" xfId="25806"/>
    <cellStyle name="常规 2 3 3 3 4 6" xfId="25808"/>
    <cellStyle name="常规 2 3 3 3 4 7" xfId="25810"/>
    <cellStyle name="常规 2 3 3 3 5" xfId="12909"/>
    <cellStyle name="常规 2 3 3 3 5 2" xfId="12911"/>
    <cellStyle name="常规 2 3 3 3 5 2 2" xfId="25811"/>
    <cellStyle name="常规 2 3 3 3 5 2 2 2" xfId="25346"/>
    <cellStyle name="常规 2 3 3 3 5 2 2 3" xfId="25348"/>
    <cellStyle name="常规 2 3 3 3 5 2 3" xfId="24380"/>
    <cellStyle name="常规 2 3 3 3 5 2 3 2" xfId="24382"/>
    <cellStyle name="常规 2 3 3 3 5 2 4" xfId="24384"/>
    <cellStyle name="常规 2 3 3 3 5 2 5" xfId="24387"/>
    <cellStyle name="常规 2 3 3 3 5 3" xfId="25813"/>
    <cellStyle name="常规 2 3 3 3 5 3 2" xfId="25815"/>
    <cellStyle name="常规 2 3 3 3 5 3 2 2" xfId="14448"/>
    <cellStyle name="常规 2 3 3 3 5 3 3" xfId="24392"/>
    <cellStyle name="常规 2 3 3 3 5 3 4" xfId="24394"/>
    <cellStyle name="常规 2 3 3 3 5 3 5" xfId="24396"/>
    <cellStyle name="常规 2 3 3 3 5 4" xfId="25817"/>
    <cellStyle name="常规 2 3 3 3 5 4 2" xfId="25819"/>
    <cellStyle name="常规 2 3 3 3 5 4 3" xfId="24400"/>
    <cellStyle name="常规 2 3 3 3 5 5" xfId="25821"/>
    <cellStyle name="常规 2 3 3 3 5 6" xfId="25825"/>
    <cellStyle name="常规 2 3 3 3 5 7" xfId="25827"/>
    <cellStyle name="常规 2 3 3 3 6" xfId="12913"/>
    <cellStyle name="常规 2 3 3 3 6 2" xfId="25828"/>
    <cellStyle name="常规 2 3 3 3 6 2 2" xfId="25829"/>
    <cellStyle name="常规 2 3 3 3 6 2 2 2" xfId="25830"/>
    <cellStyle name="常规 2 3 3 3 6 2 3" xfId="25831"/>
    <cellStyle name="常规 2 3 3 3 6 2 4" xfId="25832"/>
    <cellStyle name="常规 2 3 3 3 6 2 5" xfId="25833"/>
    <cellStyle name="常规 2 3 3 3 6 3" xfId="25835"/>
    <cellStyle name="常规 2 3 3 3 6 3 2" xfId="25837"/>
    <cellStyle name="常规 2 3 3 3 6 3 2 2" xfId="16441"/>
    <cellStyle name="常规 2 3 3 3 6 3 3" xfId="25838"/>
    <cellStyle name="常规 2 3 3 3 6 3 4" xfId="25362"/>
    <cellStyle name="常规 2 3 3 3 6 3 5" xfId="25839"/>
    <cellStyle name="常规 2 3 3 3 6 4" xfId="25841"/>
    <cellStyle name="常规 2 3 3 3 6 4 2" xfId="25842"/>
    <cellStyle name="常规 2 3 3 3 6 5" xfId="19206"/>
    <cellStyle name="常规 2 3 3 3 6 6" xfId="3624"/>
    <cellStyle name="常规 2 3 3 3 6 7" xfId="3635"/>
    <cellStyle name="常规 2 3 3 3 7" xfId="12915"/>
    <cellStyle name="常规 2 3 3 3 7 2" xfId="25843"/>
    <cellStyle name="常规 2 3 3 3 7 2 2" xfId="25844"/>
    <cellStyle name="常规 2 3 3 3 7 2 2 2" xfId="25845"/>
    <cellStyle name="常规 2 3 3 3 7 2 3" xfId="25846"/>
    <cellStyle name="常规 2 3 3 3 7 2 4" xfId="25847"/>
    <cellStyle name="常规 2 3 3 3 7 2 5" xfId="19720"/>
    <cellStyle name="常规 2 3 3 3 7 3" xfId="25849"/>
    <cellStyle name="常规 2 3 3 3 7 3 2" xfId="25850"/>
    <cellStyle name="常规 2 3 3 3 7 3 2 2" xfId="17528"/>
    <cellStyle name="常规 2 3 3 3 7 3 3" xfId="25851"/>
    <cellStyle name="常规 2 3 3 3 7 3 4" xfId="25852"/>
    <cellStyle name="常规 2 3 3 3 7 3 5" xfId="19902"/>
    <cellStyle name="常规 2 3 3 3 7 4" xfId="25854"/>
    <cellStyle name="常规 2 3 3 3 7 4 2" xfId="25855"/>
    <cellStyle name="常规 2 3 3 3 7 5" xfId="19209"/>
    <cellStyle name="常规 2 3 3 3 7 6" xfId="855"/>
    <cellStyle name="常规 2 3 3 3 7 7" xfId="3656"/>
    <cellStyle name="常规 2 3 3 3 8" xfId="24630"/>
    <cellStyle name="常规 2 3 3 3 8 2" xfId="24634"/>
    <cellStyle name="常规 2 3 3 3 8 2 2" xfId="24637"/>
    <cellStyle name="常规 2 3 3 3 8 2 3" xfId="25856"/>
    <cellStyle name="常规 2 3 3 3 8 3" xfId="24640"/>
    <cellStyle name="常规 2 3 3 3 8 3 2" xfId="25857"/>
    <cellStyle name="常规 2 3 3 3 8 4" xfId="24644"/>
    <cellStyle name="常规 2 3 3 3 8 5" xfId="24449"/>
    <cellStyle name="常规 2 3 3 3 9" xfId="14751"/>
    <cellStyle name="常规 2 3 3 3 9 2" xfId="24647"/>
    <cellStyle name="常规 2 3 3 3 9 2 2" xfId="24650"/>
    <cellStyle name="常规 2 3 3 3 9 2 3" xfId="25858"/>
    <cellStyle name="常规 2 3 3 3 9 3" xfId="24652"/>
    <cellStyle name="常规 2 3 3 3 9 3 2" xfId="25859"/>
    <cellStyle name="常规 2 3 3 3 9 4" xfId="24654"/>
    <cellStyle name="常规 2 3 3 3 9 5" xfId="24656"/>
    <cellStyle name="常规 2 3 3 4" xfId="13437"/>
    <cellStyle name="常规 2 3 3 4 10" xfId="25860"/>
    <cellStyle name="常规 2 3 3 4 11" xfId="25861"/>
    <cellStyle name="常规 2 3 3 4 2" xfId="25862"/>
    <cellStyle name="常规 2 3 3 4 2 2" xfId="22875"/>
    <cellStyle name="常规 2 3 3 4 2 2 2" xfId="19999"/>
    <cellStyle name="常规 2 3 3 4 2 2 2 2" xfId="6467"/>
    <cellStyle name="常规 2 3 3 4 2 2 2 2 2" xfId="25864"/>
    <cellStyle name="常规 2 3 3 4 2 2 2 3" xfId="25865"/>
    <cellStyle name="常规 2 3 3 4 2 2 2 4" xfId="25866"/>
    <cellStyle name="常规 2 3 3 4 2 2 2 5" xfId="25867"/>
    <cellStyle name="常规 2 3 3 4 2 2 3" xfId="19730"/>
    <cellStyle name="常规 2 3 3 4 2 2 3 2" xfId="23679"/>
    <cellStyle name="常规 2 3 3 4 2 2 3 2 2" xfId="25869"/>
    <cellStyle name="常规 2 3 3 4 2 2 3 3" xfId="25870"/>
    <cellStyle name="常规 2 3 3 4 2 2 3 4" xfId="25871"/>
    <cellStyle name="常规 2 3 3 4 2 2 3 5" xfId="25872"/>
    <cellStyle name="常规 2 3 3 4 2 2 4" xfId="16654"/>
    <cellStyle name="常规 2 3 3 4 2 2 4 2" xfId="25873"/>
    <cellStyle name="常规 2 3 3 4 2 2 5" xfId="113"/>
    <cellStyle name="常规 2 3 3 4 2 2 6" xfId="25875"/>
    <cellStyle name="常规 2 3 3 4 2 2 7" xfId="24786"/>
    <cellStyle name="常规 2 3 3 4 2 3" xfId="22878"/>
    <cellStyle name="常规 2 3 3 4 2 3 2" xfId="20005"/>
    <cellStyle name="常规 2 3 3 4 2 3 2 2" xfId="25876"/>
    <cellStyle name="常规 2 3 3 4 2 3 2 2 2" xfId="19313"/>
    <cellStyle name="常规 2 3 3 4 2 3 2 3" xfId="25877"/>
    <cellStyle name="常规 2 3 3 4 2 3 2 4" xfId="25878"/>
    <cellStyle name="常规 2 3 3 4 2 3 3" xfId="20007"/>
    <cellStyle name="常规 2 3 3 4 2 3 3 2" xfId="25879"/>
    <cellStyle name="常规 2 3 3 4 2 3 4" xfId="25880"/>
    <cellStyle name="常规 2 3 3 4 2 3 5" xfId="25881"/>
    <cellStyle name="常规 2 3 3 4 2 3 6" xfId="25882"/>
    <cellStyle name="常规 2 3 3 4 2 4" xfId="25883"/>
    <cellStyle name="常规 2 3 3 4 2 4 2" xfId="25885"/>
    <cellStyle name="常规 2 3 3 4 2 4 2 2" xfId="25887"/>
    <cellStyle name="常规 2 3 3 4 2 4 3" xfId="25888"/>
    <cellStyle name="常规 2 3 3 4 2 4 4" xfId="25889"/>
    <cellStyle name="常规 2 3 3 4 2 4 5" xfId="25890"/>
    <cellStyle name="常规 2 3 3 4 2 5" xfId="25891"/>
    <cellStyle name="常规 2 3 3 4 2 5 2" xfId="25892"/>
    <cellStyle name="常规 2 3 3 4 2 6" xfId="25893"/>
    <cellStyle name="常规 2 3 3 4 2 7" xfId="25894"/>
    <cellStyle name="常规 2 3 3 4 2 8" xfId="25895"/>
    <cellStyle name="常规 2 3 3 4 3" xfId="25896"/>
    <cellStyle name="常规 2 3 3 4 3 2" xfId="25897"/>
    <cellStyle name="常规 2 3 3 4 3 2 2" xfId="25898"/>
    <cellStyle name="常规 2 3 3 4 3 2 2 2" xfId="25899"/>
    <cellStyle name="常规 2 3 3 4 3 2 2 3" xfId="25900"/>
    <cellStyle name="常规 2 3 3 4 3 2 3" xfId="25901"/>
    <cellStyle name="常规 2 3 3 4 3 2 3 2" xfId="25902"/>
    <cellStyle name="常规 2 3 3 4 3 2 4" xfId="25903"/>
    <cellStyle name="常规 2 3 3 4 3 2 5" xfId="984"/>
    <cellStyle name="常规 2 3 3 4 3 3" xfId="25904"/>
    <cellStyle name="常规 2 3 3 4 3 3 2" xfId="25905"/>
    <cellStyle name="常规 2 3 3 4 3 3 2 2" xfId="852"/>
    <cellStyle name="常规 2 3 3 4 3 3 3" xfId="25906"/>
    <cellStyle name="常规 2 3 3 4 3 3 4" xfId="25907"/>
    <cellStyle name="常规 2 3 3 4 3 3 5" xfId="25908"/>
    <cellStyle name="常规 2 3 3 4 3 4" xfId="19854"/>
    <cellStyle name="常规 2 3 3 4 3 4 2" xfId="25909"/>
    <cellStyle name="常规 2 3 3 4 3 4 3" xfId="25910"/>
    <cellStyle name="常规 2 3 3 4 3 5" xfId="25911"/>
    <cellStyle name="常规 2 3 3 4 3 6" xfId="25912"/>
    <cellStyle name="常规 2 3 3 4 3 7" xfId="25913"/>
    <cellStyle name="常规 2 3 3 4 4" xfId="12918"/>
    <cellStyle name="常规 2 3 3 4 4 2" xfId="12920"/>
    <cellStyle name="常规 2 3 3 4 4 2 2" xfId="25914"/>
    <cellStyle name="常规 2 3 3 4 4 2 2 2" xfId="25915"/>
    <cellStyle name="常规 2 3 3 4 4 2 3" xfId="25916"/>
    <cellStyle name="常规 2 3 3 4 4 2 4" xfId="25917"/>
    <cellStyle name="常规 2 3 3 4 4 2 5" xfId="25918"/>
    <cellStyle name="常规 2 3 3 4 4 3" xfId="25919"/>
    <cellStyle name="常规 2 3 3 4 4 3 2" xfId="25920"/>
    <cellStyle name="常规 2 3 3 4 4 3 2 2" xfId="25921"/>
    <cellStyle name="常规 2 3 3 4 4 3 3" xfId="25922"/>
    <cellStyle name="常规 2 3 3 4 4 3 4" xfId="25923"/>
    <cellStyle name="常规 2 3 3 4 4 3 5" xfId="25924"/>
    <cellStyle name="常规 2 3 3 4 4 4" xfId="25925"/>
    <cellStyle name="常规 2 3 3 4 4 4 2" xfId="25926"/>
    <cellStyle name="常规 2 3 3 4 4 5" xfId="25927"/>
    <cellStyle name="常规 2 3 3 4 4 6" xfId="25929"/>
    <cellStyle name="常规 2 3 3 4 4 7" xfId="25931"/>
    <cellStyle name="常规 2 3 3 4 5" xfId="12922"/>
    <cellStyle name="常规 2 3 3 4 5 2" xfId="25932"/>
    <cellStyle name="常规 2 3 3 4 5 2 2" xfId="25933"/>
    <cellStyle name="常规 2 3 3 4 5 2 2 2" xfId="25934"/>
    <cellStyle name="常规 2 3 3 4 5 2 3" xfId="25935"/>
    <cellStyle name="常规 2 3 3 4 5 2 4" xfId="25936"/>
    <cellStyle name="常规 2 3 3 4 5 3" xfId="25938"/>
    <cellStyle name="常规 2 3 3 4 5 3 2" xfId="25940"/>
    <cellStyle name="常规 2 3 3 4 5 4" xfId="25942"/>
    <cellStyle name="常规 2 3 3 4 5 5" xfId="25944"/>
    <cellStyle name="常规 2 3 3 4 5 6" xfId="25947"/>
    <cellStyle name="常规 2 3 3 4 6" xfId="12924"/>
    <cellStyle name="常规 2 3 3 4 6 2" xfId="25948"/>
    <cellStyle name="常规 2 3 3 4 6 2 2" xfId="25949"/>
    <cellStyle name="常规 2 3 3 4 6 3" xfId="25951"/>
    <cellStyle name="常规 2 3 3 4 6 4" xfId="25953"/>
    <cellStyle name="常规 2 3 3 4 6 5" xfId="19218"/>
    <cellStyle name="常规 2 3 3 4 7" xfId="12926"/>
    <cellStyle name="常规 2 3 3 4 7 2" xfId="25954"/>
    <cellStyle name="常规 2 3 3 4 7 3" xfId="25956"/>
    <cellStyle name="常规 2 3 3 4 7 4" xfId="25957"/>
    <cellStyle name="常规 2 3 3 4 7 5" xfId="19221"/>
    <cellStyle name="常规 2 3 3 4 8" xfId="24663"/>
    <cellStyle name="常规 2 3 3 4 9" xfId="24671"/>
    <cellStyle name="常规 2 3 3 5" xfId="13440"/>
    <cellStyle name="常规 2 3 3 5 2" xfId="25958"/>
    <cellStyle name="常规 2 3 3 5 2 2" xfId="25959"/>
    <cellStyle name="常规 2 3 3 5 2 2 2" xfId="25960"/>
    <cellStyle name="常规 2 3 3 5 2 2 2 2" xfId="25961"/>
    <cellStyle name="常规 2 3 3 5 2 2 2 3" xfId="25962"/>
    <cellStyle name="常规 2 3 3 5 2 2 3" xfId="25963"/>
    <cellStyle name="常规 2 3 3 5 2 2 3 2" xfId="25964"/>
    <cellStyle name="常规 2 3 3 5 2 2 4" xfId="25965"/>
    <cellStyle name="常规 2 3 3 5 2 2 5" xfId="25966"/>
    <cellStyle name="常规 2 3 3 5 2 3" xfId="25967"/>
    <cellStyle name="常规 2 3 3 5 2 3 2" xfId="25968"/>
    <cellStyle name="常规 2 3 3 5 2 3 2 2" xfId="25969"/>
    <cellStyle name="常规 2 3 3 5 2 3 3" xfId="25970"/>
    <cellStyle name="常规 2 3 3 5 2 3 4" xfId="25971"/>
    <cellStyle name="常规 2 3 3 5 2 3 5" xfId="25972"/>
    <cellStyle name="常规 2 3 3 5 2 4" xfId="3694"/>
    <cellStyle name="常规 2 3 3 5 2 4 2" xfId="25973"/>
    <cellStyle name="常规 2 3 3 5 2 4 3" xfId="25974"/>
    <cellStyle name="常规 2 3 3 5 2 5" xfId="25975"/>
    <cellStyle name="常规 2 3 3 5 2 6" xfId="25976"/>
    <cellStyle name="常规 2 3 3 5 2 7" xfId="25977"/>
    <cellStyle name="常规 2 3 3 5 3" xfId="25978"/>
    <cellStyle name="常规 2 3 3 5 3 2" xfId="25980"/>
    <cellStyle name="常规 2 3 3 5 3 2 2" xfId="25982"/>
    <cellStyle name="常规 2 3 3 5 3 2 2 2" xfId="25983"/>
    <cellStyle name="常规 2 3 3 5 3 2 3" xfId="25985"/>
    <cellStyle name="常规 2 3 3 5 3 2 4" xfId="25987"/>
    <cellStyle name="常规 2 3 3 5 3 2 5" xfId="22500"/>
    <cellStyle name="常规 2 3 3 5 3 3" xfId="25989"/>
    <cellStyle name="常规 2 3 3 5 3 3 2" xfId="25991"/>
    <cellStyle name="常规 2 3 3 5 3 3 2 2" xfId="25992"/>
    <cellStyle name="常规 2 3 3 5 3 3 3" xfId="25994"/>
    <cellStyle name="常规 2 3 3 5 3 3 4" xfId="25996"/>
    <cellStyle name="常规 2 3 3 5 3 3 5" xfId="22513"/>
    <cellStyle name="常规 2 3 3 5 3 4" xfId="25998"/>
    <cellStyle name="常规 2 3 3 5 3 4 2" xfId="26000"/>
    <cellStyle name="常规 2 3 3 5 3 5" xfId="26002"/>
    <cellStyle name="常规 2 3 3 5 3 6" xfId="26004"/>
    <cellStyle name="常规 2 3 3 5 3 7" xfId="26006"/>
    <cellStyle name="常规 2 3 3 5 4" xfId="12930"/>
    <cellStyle name="常规 2 3 3 5 4 2" xfId="26007"/>
    <cellStyle name="常规 2 3 3 5 4 2 2" xfId="26008"/>
    <cellStyle name="常规 2 3 3 5 4 2 2 2" xfId="26009"/>
    <cellStyle name="常规 2 3 3 5 4 2 3" xfId="26010"/>
    <cellStyle name="常规 2 3 3 5 4 2 4" xfId="26011"/>
    <cellStyle name="常规 2 3 3 5 4 3" xfId="26012"/>
    <cellStyle name="常规 2 3 3 5 4 3 2" xfId="26013"/>
    <cellStyle name="常规 2 3 3 5 4 4" xfId="26014"/>
    <cellStyle name="常规 2 3 3 5 4 5" xfId="26015"/>
    <cellStyle name="常规 2 3 3 5 4 6" xfId="24711"/>
    <cellStyle name="常规 2 3 3 5 5" xfId="12932"/>
    <cellStyle name="常规 2 3 3 5 5 2" xfId="26016"/>
    <cellStyle name="常规 2 3 3 5 5 2 2" xfId="19516"/>
    <cellStyle name="常规 2 3 3 5 5 3" xfId="497"/>
    <cellStyle name="常规 2 3 3 5 5 4" xfId="1001"/>
    <cellStyle name="常规 2 3 3 5 5 5" xfId="1005"/>
    <cellStyle name="常规 2 3 3 5 6" xfId="26017"/>
    <cellStyle name="常规 2 3 3 5 6 2" xfId="26018"/>
    <cellStyle name="常规 2 3 3 5 7" xfId="19341"/>
    <cellStyle name="常规 2 3 3 5 8" xfId="24679"/>
    <cellStyle name="常规 2 3 3 5 9" xfId="24682"/>
    <cellStyle name="常规 2 3 3 6" xfId="13442"/>
    <cellStyle name="常规 2 3 3 6 2" xfId="23138"/>
    <cellStyle name="常规 2 3 3 6 2 2" xfId="26019"/>
    <cellStyle name="常规 2 3 3 6 2 2 2" xfId="26020"/>
    <cellStyle name="常规 2 3 3 6 2 2 2 2" xfId="26021"/>
    <cellStyle name="常规 2 3 3 6 2 2 2 3" xfId="26022"/>
    <cellStyle name="常规 2 3 3 6 2 2 3" xfId="26024"/>
    <cellStyle name="常规 2 3 3 6 2 2 3 2" xfId="26025"/>
    <cellStyle name="常规 2 3 3 6 2 2 4" xfId="26026"/>
    <cellStyle name="常规 2 3 3 6 2 2 5" xfId="26027"/>
    <cellStyle name="常规 2 3 3 6 2 3" xfId="26028"/>
    <cellStyle name="常规 2 3 3 6 2 3 2" xfId="26029"/>
    <cellStyle name="常规 2 3 3 6 2 3 2 2" xfId="26030"/>
    <cellStyle name="常规 2 3 3 6 2 3 3" xfId="26031"/>
    <cellStyle name="常规 2 3 3 6 2 3 4" xfId="26032"/>
    <cellStyle name="常规 2 3 3 6 2 3 5" xfId="26033"/>
    <cellStyle name="常规 2 3 3 6 2 4" xfId="26034"/>
    <cellStyle name="常规 2 3 3 6 2 4 2" xfId="26035"/>
    <cellStyle name="常规 2 3 3 6 2 4 3" xfId="26036"/>
    <cellStyle name="常规 2 3 3 6 2 5" xfId="26037"/>
    <cellStyle name="常规 2 3 3 6 2 6" xfId="26038"/>
    <cellStyle name="常规 2 3 3 6 2 7" xfId="21475"/>
    <cellStyle name="常规 2 3 3 6 3" xfId="23140"/>
    <cellStyle name="常规 2 3 3 6 3 2" xfId="11669"/>
    <cellStyle name="常规 2 3 3 6 3 2 2" xfId="21955"/>
    <cellStyle name="常规 2 3 3 6 3 2 2 2" xfId="21957"/>
    <cellStyle name="常规 2 3 3 6 3 2 3" xfId="21960"/>
    <cellStyle name="常规 2 3 3 6 3 2 4" xfId="21963"/>
    <cellStyle name="常规 2 3 3 6 3 2 5" xfId="21965"/>
    <cellStyle name="常规 2 3 3 6 3 3" xfId="11672"/>
    <cellStyle name="常规 2 3 3 6 3 3 2" xfId="21968"/>
    <cellStyle name="常规 2 3 3 6 3 3 2 2" xfId="21970"/>
    <cellStyle name="常规 2 3 3 6 3 3 3" xfId="21973"/>
    <cellStyle name="常规 2 3 3 6 3 3 4" xfId="21976"/>
    <cellStyle name="常规 2 3 3 6 3 3 5" xfId="21978"/>
    <cellStyle name="常规 2 3 3 6 3 4" xfId="21981"/>
    <cellStyle name="常规 2 3 3 6 3 4 2" xfId="21983"/>
    <cellStyle name="常规 2 3 3 6 3 5" xfId="21987"/>
    <cellStyle name="常规 2 3 3 6 3 6" xfId="21995"/>
    <cellStyle name="常规 2 3 3 6 3 7" xfId="21490"/>
    <cellStyle name="常规 2 3 3 6 4" xfId="22782"/>
    <cellStyle name="常规 2 3 3 6 4 2" xfId="26039"/>
    <cellStyle name="常规 2 3 3 6 4 2 2" xfId="26040"/>
    <cellStyle name="常规 2 3 3 6 4 3" xfId="26041"/>
    <cellStyle name="常规 2 3 3 6 4 4" xfId="26042"/>
    <cellStyle name="常规 2 3 3 6 4 5" xfId="26043"/>
    <cellStyle name="常规 2 3 3 6 5" xfId="22785"/>
    <cellStyle name="常规 2 3 3 6 5 2" xfId="26044"/>
    <cellStyle name="常规 2 3 3 6 5 2 2" xfId="26045"/>
    <cellStyle name="常规 2 3 3 6 5 3" xfId="26047"/>
    <cellStyle name="常规 2 3 3 6 5 4" xfId="26049"/>
    <cellStyle name="常规 2 3 3 6 5 5" xfId="26050"/>
    <cellStyle name="常规 2 3 3 6 6" xfId="26051"/>
    <cellStyle name="常规 2 3 3 6 6 2" xfId="26052"/>
    <cellStyle name="常规 2 3 3 6 7" xfId="26053"/>
    <cellStyle name="常规 2 3 3 6 8" xfId="18645"/>
    <cellStyle name="常规 2 3 3 6 9" xfId="24686"/>
    <cellStyle name="常规 2 3 3 7" xfId="26055"/>
    <cellStyle name="常规 2 3 3 7 2" xfId="14052"/>
    <cellStyle name="常规 2 3 3 7 2 2" xfId="14055"/>
    <cellStyle name="常规 2 3 3 7 2 2 2" xfId="26056"/>
    <cellStyle name="常规 2 3 3 7 2 2 3" xfId="26058"/>
    <cellStyle name="常规 2 3 3 7 2 3" xfId="26059"/>
    <cellStyle name="常规 2 3 3 7 2 3 2" xfId="26060"/>
    <cellStyle name="常规 2 3 3 7 2 4" xfId="26061"/>
    <cellStyle name="常规 2 3 3 7 2 5" xfId="26062"/>
    <cellStyle name="常规 2 3 3 7 3" xfId="3563"/>
    <cellStyle name="常规 2 3 3 7 3 2" xfId="26063"/>
    <cellStyle name="常规 2 3 3 7 3 2 2" xfId="20133"/>
    <cellStyle name="常规 2 3 3 7 3 3" xfId="26065"/>
    <cellStyle name="常规 2 3 3 7 3 4" xfId="26066"/>
    <cellStyle name="常规 2 3 3 7 3 5" xfId="26067"/>
    <cellStyle name="常规 2 3 3 7 4" xfId="3570"/>
    <cellStyle name="常规 2 3 3 7 4 2" xfId="26068"/>
    <cellStyle name="常规 2 3 3 7 4 3" xfId="26070"/>
    <cellStyle name="常规 2 3 3 7 5" xfId="26071"/>
    <cellStyle name="常规 2 3 3 7 6" xfId="26072"/>
    <cellStyle name="常规 2 3 3 7 7" xfId="26073"/>
    <cellStyle name="常规 2 3 3 8" xfId="26074"/>
    <cellStyle name="常规 2 3 3 8 2" xfId="14063"/>
    <cellStyle name="常规 2 3 3 8 2 2" xfId="26075"/>
    <cellStyle name="常规 2 3 3 8 2 2 2" xfId="26077"/>
    <cellStyle name="常规 2 3 3 8 2 2 3" xfId="26079"/>
    <cellStyle name="常规 2 3 3 8 2 3" xfId="26080"/>
    <cellStyle name="常规 2 3 3 8 2 3 2" xfId="26082"/>
    <cellStyle name="常规 2 3 3 8 2 4" xfId="26083"/>
    <cellStyle name="常规 2 3 3 8 2 5" xfId="26084"/>
    <cellStyle name="常规 2 3 3 8 3" xfId="5550"/>
    <cellStyle name="常规 2 3 3 8 3 2" xfId="26085"/>
    <cellStyle name="常规 2 3 3 8 3 2 2" xfId="20268"/>
    <cellStyle name="常规 2 3 3 8 3 3" xfId="26087"/>
    <cellStyle name="常规 2 3 3 8 3 4" xfId="26088"/>
    <cellStyle name="常规 2 3 3 8 3 5" xfId="26089"/>
    <cellStyle name="常规 2 3 3 8 4" xfId="14065"/>
    <cellStyle name="常规 2 3 3 8 4 2" xfId="26090"/>
    <cellStyle name="常规 2 3 3 8 4 3" xfId="26092"/>
    <cellStyle name="常规 2 3 3 8 5" xfId="26093"/>
    <cellStyle name="常规 2 3 3 8 6" xfId="26094"/>
    <cellStyle name="常规 2 3 3 8 7" xfId="26095"/>
    <cellStyle name="常规 2 3 3 9" xfId="26096"/>
    <cellStyle name="常规 2 3 3 9 2" xfId="14067"/>
    <cellStyle name="常规 2 3 3 9 2 2" xfId="26097"/>
    <cellStyle name="常规 2 3 3 9 2 2 2" xfId="26099"/>
    <cellStyle name="常规 2 3 3 9 2 2 3" xfId="26100"/>
    <cellStyle name="常规 2 3 3 9 2 3" xfId="26101"/>
    <cellStyle name="常规 2 3 3 9 2 3 2" xfId="26103"/>
    <cellStyle name="常规 2 3 3 9 2 4" xfId="1828"/>
    <cellStyle name="常规 2 3 3 9 2 5" xfId="1833"/>
    <cellStyle name="常规 2 3 3 9 3" xfId="26104"/>
    <cellStyle name="常规 2 3 3 9 3 2" xfId="2079"/>
    <cellStyle name="常规 2 3 3 9 3 2 2" xfId="2081"/>
    <cellStyle name="常规 2 3 3 9 3 3" xfId="2092"/>
    <cellStyle name="常规 2 3 3 9 3 4" xfId="1844"/>
    <cellStyle name="常规 2 3 3 9 3 5" xfId="1855"/>
    <cellStyle name="常规 2 3 3 9 4" xfId="26105"/>
    <cellStyle name="常规 2 3 3 9 4 2" xfId="26107"/>
    <cellStyle name="常规 2 3 3 9 4 3" xfId="17214"/>
    <cellStyle name="常规 2 3 3 9 5" xfId="26108"/>
    <cellStyle name="常规 2 3 3 9 6" xfId="26109"/>
    <cellStyle name="常规 2 3 3 9 7" xfId="26110"/>
    <cellStyle name="常规 2 3 4" xfId="20780"/>
    <cellStyle name="常规 2 3 4 10" xfId="26111"/>
    <cellStyle name="常规 2 3 4 10 2" xfId="26112"/>
    <cellStyle name="常规 2 3 4 10 2 2" xfId="26113"/>
    <cellStyle name="常规 2 3 4 10 2 2 2" xfId="26115"/>
    <cellStyle name="常规 2 3 4 10 2 3" xfId="26117"/>
    <cellStyle name="常规 2 3 4 10 2 4" xfId="26114"/>
    <cellStyle name="常规 2 3 4 10 2 5" xfId="21657"/>
    <cellStyle name="常规 2 3 4 10 3" xfId="26118"/>
    <cellStyle name="常规 2 3 4 10 3 2" xfId="26119"/>
    <cellStyle name="常规 2 3 4 10 3 2 2" xfId="26121"/>
    <cellStyle name="常规 2 3 4 10 3 3" xfId="26122"/>
    <cellStyle name="常规 2 3 4 10 3 4" xfId="26123"/>
    <cellStyle name="常规 2 3 4 10 3 5" xfId="21664"/>
    <cellStyle name="常规 2 3 4 10 4" xfId="69"/>
    <cellStyle name="常规 2 3 4 10 4 2" xfId="26124"/>
    <cellStyle name="常规 2 3 4 10 5" xfId="26125"/>
    <cellStyle name="常规 2 3 4 10 6" xfId="26126"/>
    <cellStyle name="常规 2 3 4 10 7" xfId="8034"/>
    <cellStyle name="常规 2 3 4 11" xfId="17850"/>
    <cellStyle name="常规 2 3 4 11 2" xfId="17852"/>
    <cellStyle name="常规 2 3 4 11 2 2" xfId="26127"/>
    <cellStyle name="常规 2 3 4 11 2 2 2" xfId="26128"/>
    <cellStyle name="常规 2 3 4 11 2 3" xfId="26129"/>
    <cellStyle name="常规 2 3 4 11 2 4" xfId="26120"/>
    <cellStyle name="常规 2 3 4 11 2 5" xfId="21679"/>
    <cellStyle name="常规 2 3 4 11 3" xfId="17854"/>
    <cellStyle name="常规 2 3 4 11 3 2" xfId="26130"/>
    <cellStyle name="常规 2 3 4 11 3 2 2" xfId="26131"/>
    <cellStyle name="常规 2 3 4 11 3 3" xfId="26132"/>
    <cellStyle name="常规 2 3 4 11 3 4" xfId="26133"/>
    <cellStyle name="常规 2 3 4 11 3 5" xfId="21686"/>
    <cellStyle name="常规 2 3 4 11 4" xfId="26134"/>
    <cellStyle name="常规 2 3 4 11 4 2" xfId="26135"/>
    <cellStyle name="常规 2 3 4 11 5" xfId="26136"/>
    <cellStyle name="常规 2 3 4 11 6" xfId="26137"/>
    <cellStyle name="常规 2 3 4 11 7" xfId="8042"/>
    <cellStyle name="常规 2 3 4 12" xfId="17856"/>
    <cellStyle name="常规 2 3 4 12 2" xfId="17858"/>
    <cellStyle name="常规 2 3 4 12 2 2" xfId="26138"/>
    <cellStyle name="常规 2 3 4 12 2 3" xfId="26139"/>
    <cellStyle name="常规 2 3 4 12 3" xfId="26141"/>
    <cellStyle name="常规 2 3 4 12 3 2" xfId="26142"/>
    <cellStyle name="常规 2 3 4 12 4" xfId="26143"/>
    <cellStyle name="常规 2 3 4 12 5" xfId="26144"/>
    <cellStyle name="常规 2 3 4 13" xfId="17860"/>
    <cellStyle name="常规 2 3 4 13 2" xfId="1630"/>
    <cellStyle name="常规 2 3 4 13 2 2" xfId="1638"/>
    <cellStyle name="常规 2 3 4 13 2 3" xfId="1649"/>
    <cellStyle name="常规 2 3 4 13 3" xfId="1664"/>
    <cellStyle name="常规 2 3 4 13 3 2" xfId="1676"/>
    <cellStyle name="常规 2 3 4 13 4" xfId="4258"/>
    <cellStyle name="常规 2 3 4 13 5" xfId="4265"/>
    <cellStyle name="常规 2 3 4 14" xfId="17863"/>
    <cellStyle name="常规 2 3 4 14 2" xfId="4302"/>
    <cellStyle name="常规 2 3 4 14 2 2" xfId="4306"/>
    <cellStyle name="常规 2 3 4 14 2 3" xfId="4312"/>
    <cellStyle name="常规 2 3 4 14 3" xfId="4319"/>
    <cellStyle name="常规 2 3 4 14 3 2" xfId="26145"/>
    <cellStyle name="常规 2 3 4 14 4" xfId="4325"/>
    <cellStyle name="常规 2 3 4 14 5" xfId="4333"/>
    <cellStyle name="常规 2 3 4 15" xfId="19945"/>
    <cellStyle name="常规 2 3 4 15 2" xfId="3961"/>
    <cellStyle name="常规 2 3 4 15 2 2" xfId="4366"/>
    <cellStyle name="常规 2 3 4 15 3" xfId="3966"/>
    <cellStyle name="常规 2 3 4 15 3 2" xfId="10839"/>
    <cellStyle name="常规 2 3 4 15 4" xfId="4370"/>
    <cellStyle name="常规 2 3 4 15 5" xfId="4374"/>
    <cellStyle name="常规 2 3 4 16" xfId="12645"/>
    <cellStyle name="常规 2 3 4 16 2" xfId="2215"/>
    <cellStyle name="常规 2 3 4 16 2 2" xfId="26146"/>
    <cellStyle name="常规 2 3 4 16 3" xfId="2225"/>
    <cellStyle name="常规 2 3 4 16 3 2" xfId="26147"/>
    <cellStyle name="常规 2 3 4 16 4" xfId="9289"/>
    <cellStyle name="常规 2 3 4 17" xfId="12649"/>
    <cellStyle name="常规 2 3 4 17 2" xfId="2233"/>
    <cellStyle name="常规 2 3 4 17 3" xfId="5082"/>
    <cellStyle name="常规 2 3 4 17 4" xfId="26148"/>
    <cellStyle name="常规 2 3 4 18" xfId="12654"/>
    <cellStyle name="常规 2 3 4 18 2" xfId="5141"/>
    <cellStyle name="常规 2 3 4 18 3" xfId="1415"/>
    <cellStyle name="常规 2 3 4 19" xfId="12659"/>
    <cellStyle name="常规 2 3 4 19 2" xfId="5203"/>
    <cellStyle name="常规 2 3 4 2" xfId="10426"/>
    <cellStyle name="常规 2 3 4 2 10" xfId="26149"/>
    <cellStyle name="常规 2 3 4 2 10 2" xfId="10510"/>
    <cellStyle name="常规 2 3 4 2 10 2 2" xfId="26150"/>
    <cellStyle name="常规 2 3 4 2 10 2 3" xfId="26152"/>
    <cellStyle name="常规 2 3 4 2 10 3" xfId="10512"/>
    <cellStyle name="常规 2 3 4 2 10 3 2" xfId="26153"/>
    <cellStyle name="常规 2 3 4 2 10 4" xfId="26155"/>
    <cellStyle name="常规 2 3 4 2 10 5" xfId="9831"/>
    <cellStyle name="常规 2 3 4 2 11" xfId="15282"/>
    <cellStyle name="常规 2 3 4 2 11 2" xfId="26156"/>
    <cellStyle name="常规 2 3 4 2 11 2 2" xfId="26157"/>
    <cellStyle name="常规 2 3 4 2 11 2 3" xfId="26158"/>
    <cellStyle name="常规 2 3 4 2 11 3" xfId="26159"/>
    <cellStyle name="常规 2 3 4 2 11 3 2" xfId="9781"/>
    <cellStyle name="常规 2 3 4 2 11 4" xfId="4773"/>
    <cellStyle name="常规 2 3 4 2 11 5" xfId="3171"/>
    <cellStyle name="常规 2 3 4 2 12" xfId="15284"/>
    <cellStyle name="常规 2 3 4 2 12 2" xfId="26160"/>
    <cellStyle name="常规 2 3 4 2 12 2 2" xfId="26161"/>
    <cellStyle name="常规 2 3 4 2 12 3" xfId="26162"/>
    <cellStyle name="常规 2 3 4 2 12 3 2" xfId="9790"/>
    <cellStyle name="常规 2 3 4 2 12 4" xfId="2375"/>
    <cellStyle name="常规 2 3 4 2 12 5" xfId="2382"/>
    <cellStyle name="常规 2 3 4 2 13" xfId="7929"/>
    <cellStyle name="常规 2 3 4 2 13 2" xfId="7932"/>
    <cellStyle name="常规 2 3 4 2 13 2 2" xfId="26163"/>
    <cellStyle name="常规 2 3 4 2 13 3" xfId="26164"/>
    <cellStyle name="常规 2 3 4 2 13 3 2" xfId="26165"/>
    <cellStyle name="常规 2 3 4 2 13 4" xfId="21005"/>
    <cellStyle name="常规 2 3 4 2 14" xfId="7934"/>
    <cellStyle name="常规 2 3 4 2 14 2" xfId="26166"/>
    <cellStyle name="常规 2 3 4 2 14 3" xfId="26167"/>
    <cellStyle name="常规 2 3 4 2 14 4" xfId="26168"/>
    <cellStyle name="常规 2 3 4 2 15" xfId="7937"/>
    <cellStyle name="常规 2 3 4 2 15 2" xfId="26169"/>
    <cellStyle name="常规 2 3 4 2 15 3" xfId="26170"/>
    <cellStyle name="常规 2 3 4 2 15 4" xfId="26171"/>
    <cellStyle name="常规 2 3 4 2 16" xfId="7940"/>
    <cellStyle name="常规 2 3 4 2 16 2" xfId="26172"/>
    <cellStyle name="常规 2 3 4 2 17" xfId="10965"/>
    <cellStyle name="常规 2 3 4 2 18" xfId="10967"/>
    <cellStyle name="常规 2 3 4 2 19" xfId="26173"/>
    <cellStyle name="常规 2 3 4 2 2" xfId="26174"/>
    <cellStyle name="常规 2 3 4 2 2 10" xfId="26175"/>
    <cellStyle name="常规 2 3 4 2 2 10 2" xfId="13934"/>
    <cellStyle name="常规 2 3 4 2 2 10 2 2" xfId="13938"/>
    <cellStyle name="常规 2 3 4 2 2 10 3" xfId="13947"/>
    <cellStyle name="常规 2 3 4 2 2 10 3 2" xfId="13950"/>
    <cellStyle name="常规 2 3 4 2 2 10 4" xfId="13952"/>
    <cellStyle name="常规 2 3 4 2 2 11" xfId="26176"/>
    <cellStyle name="常规 2 3 4 2 2 11 2" xfId="13965"/>
    <cellStyle name="常规 2 3 4 2 2 11 3" xfId="13968"/>
    <cellStyle name="常规 2 3 4 2 2 11 4" xfId="13971"/>
    <cellStyle name="常规 2 3 4 2 2 12" xfId="26177"/>
    <cellStyle name="常规 2 3 4 2 2 12 2" xfId="97"/>
    <cellStyle name="常规 2 3 4 2 2 12 3" xfId="73"/>
    <cellStyle name="常规 2 3 4 2 2 12 4" xfId="50"/>
    <cellStyle name="常规 2 3 4 2 2 13" xfId="22496"/>
    <cellStyle name="常规 2 3 4 2 2 13 2" xfId="537"/>
    <cellStyle name="常规 2 3 4 2 2 14" xfId="21250"/>
    <cellStyle name="常规 2 3 4 2 2 15" xfId="22561"/>
    <cellStyle name="常规 2 3 4 2 2 16" xfId="22571"/>
    <cellStyle name="常规 2 3 4 2 2 17" xfId="22584"/>
    <cellStyle name="常规 2 3 4 2 2 18" xfId="22600"/>
    <cellStyle name="常规 2 3 4 2 2 19" xfId="22618"/>
    <cellStyle name="常规 2 3 4 2 2 2" xfId="26179"/>
    <cellStyle name="常规 2 3 4 2 2 2 10" xfId="14426"/>
    <cellStyle name="常规 2 3 4 2 2 2 2" xfId="26180"/>
    <cellStyle name="常规 2 3 4 2 2 2 2 2" xfId="10437"/>
    <cellStyle name="常规 2 3 4 2 2 2 2 2 2" xfId="26181"/>
    <cellStyle name="常规 2 3 4 2 2 2 2 2 2 2" xfId="26182"/>
    <cellStyle name="常规 2 3 4 2 2 2 2 2 2 2 2" xfId="26183"/>
    <cellStyle name="常规 2 3 4 2 2 2 2 2 2 3" xfId="19994"/>
    <cellStyle name="常规 2 3 4 2 2 2 2 2 2 4" xfId="19996"/>
    <cellStyle name="常规 2 3 4 2 2 2 2 2 2 5" xfId="19998"/>
    <cellStyle name="常规 2 3 4 2 2 2 2 2 3" xfId="26184"/>
    <cellStyle name="常规 2 3 4 2 2 2 2 2 3 2" xfId="26185"/>
    <cellStyle name="常规 2 3 4 2 2 2 2 2 3 3" xfId="20002"/>
    <cellStyle name="常规 2 3 4 2 2 2 2 2 4" xfId="21415"/>
    <cellStyle name="常规 2 3 4 2 2 2 2 2 5" xfId="21417"/>
    <cellStyle name="常规 2 3 4 2 2 2 2 2 6" xfId="21419"/>
    <cellStyle name="常规 2 3 4 2 2 2 2 3" xfId="10439"/>
    <cellStyle name="常规 2 3 4 2 2 2 2 3 2" xfId="26186"/>
    <cellStyle name="常规 2 3 4 2 2 2 2 3 2 2" xfId="26187"/>
    <cellStyle name="常规 2 3 4 2 2 2 2 3 3" xfId="26188"/>
    <cellStyle name="常规 2 3 4 2 2 2 2 3 4" xfId="21422"/>
    <cellStyle name="常规 2 3 4 2 2 2 2 3 5" xfId="21424"/>
    <cellStyle name="常规 2 3 4 2 2 2 2 4" xfId="10441"/>
    <cellStyle name="常规 2 3 4 2 2 2 2 4 2" xfId="26189"/>
    <cellStyle name="常规 2 3 4 2 2 2 2 4 3" xfId="26190"/>
    <cellStyle name="常规 2 3 4 2 2 2 2 5" xfId="26191"/>
    <cellStyle name="常规 2 3 4 2 2 2 2 6" xfId="26193"/>
    <cellStyle name="常规 2 3 4 2 2 2 2 7" xfId="26194"/>
    <cellStyle name="常规 2 3 4 2 2 2 3" xfId="18822"/>
    <cellStyle name="常规 2 3 4 2 2 2 3 2" xfId="10448"/>
    <cellStyle name="常规 2 3 4 2 2 2 3 2 2" xfId="26195"/>
    <cellStyle name="常规 2 3 4 2 2 2 3 2 2 2" xfId="23949"/>
    <cellStyle name="常规 2 3 4 2 2 2 3 2 3" xfId="26196"/>
    <cellStyle name="常规 2 3 4 2 2 2 3 2 4" xfId="21436"/>
    <cellStyle name="常规 2 3 4 2 2 2 3 2 5" xfId="21438"/>
    <cellStyle name="常规 2 3 4 2 2 2 3 3" xfId="10451"/>
    <cellStyle name="常规 2 3 4 2 2 2 3 3 2" xfId="26197"/>
    <cellStyle name="常规 2 3 4 2 2 2 3 3 2 2" xfId="26198"/>
    <cellStyle name="常规 2 3 4 2 2 2 3 3 3" xfId="26200"/>
    <cellStyle name="常规 2 3 4 2 2 2 3 3 4" xfId="21444"/>
    <cellStyle name="常规 2 3 4 2 2 2 3 3 5" xfId="21446"/>
    <cellStyle name="常规 2 3 4 2 2 2 3 4" xfId="10453"/>
    <cellStyle name="常规 2 3 4 2 2 2 3 4 2" xfId="26201"/>
    <cellStyle name="常规 2 3 4 2 2 2 3 5" xfId="26202"/>
    <cellStyle name="常规 2 3 4 2 2 2 3 6" xfId="26203"/>
    <cellStyle name="常规 2 3 4 2 2 2 3 7" xfId="26204"/>
    <cellStyle name="常规 2 3 4 2 2 2 4" xfId="18825"/>
    <cellStyle name="常规 2 3 4 2 2 2 4 2" xfId="21147"/>
    <cellStyle name="常规 2 3 4 2 2 2 4 2 2" xfId="26205"/>
    <cellStyle name="常规 2 3 4 2 2 2 4 2 2 2" xfId="26206"/>
    <cellStyle name="常规 2 3 4 2 2 2 4 2 3" xfId="26207"/>
    <cellStyle name="常规 2 3 4 2 2 2 4 2 4" xfId="21461"/>
    <cellStyle name="常规 2 3 4 2 2 2 4 3" xfId="26208"/>
    <cellStyle name="常规 2 3 4 2 2 2 4 3 2" xfId="26209"/>
    <cellStyle name="常规 2 3 4 2 2 2 4 4" xfId="26210"/>
    <cellStyle name="常规 2 3 4 2 2 2 4 5" xfId="26211"/>
    <cellStyle name="常规 2 3 4 2 2 2 4 6" xfId="20603"/>
    <cellStyle name="常规 2 3 4 2 2 2 5" xfId="21149"/>
    <cellStyle name="常规 2 3 4 2 2 2 5 2" xfId="26212"/>
    <cellStyle name="常规 2 3 4 2 2 2 5 2 2" xfId="26213"/>
    <cellStyle name="常规 2 3 4 2 2 2 5 3" xfId="26214"/>
    <cellStyle name="常规 2 3 4 2 2 2 5 4" xfId="26215"/>
    <cellStyle name="常规 2 3 4 2 2 2 5 5" xfId="26216"/>
    <cellStyle name="常规 2 3 4 2 2 2 6" xfId="26218"/>
    <cellStyle name="常规 2 3 4 2 2 2 6 2" xfId="26220"/>
    <cellStyle name="常规 2 3 4 2 2 2 6 3" xfId="26222"/>
    <cellStyle name="常规 2 3 4 2 2 2 6 4" xfId="26224"/>
    <cellStyle name="常规 2 3 4 2 2 2 6 5" xfId="26226"/>
    <cellStyle name="常规 2 3 4 2 2 2 7" xfId="26227"/>
    <cellStyle name="常规 2 3 4 2 2 2 8" xfId="26228"/>
    <cellStyle name="常规 2 3 4 2 2 2 9" xfId="26229"/>
    <cellStyle name="常规 2 3 4 2 2 3" xfId="26231"/>
    <cellStyle name="常规 2 3 4 2 2 3 2" xfId="26232"/>
    <cellStyle name="常规 2 3 4 2 2 3 2 2" xfId="10466"/>
    <cellStyle name="常规 2 3 4 2 2 3 2 2 2" xfId="26233"/>
    <cellStyle name="常规 2 3 4 2 2 3 2 2 2 2" xfId="26199"/>
    <cellStyle name="常规 2 3 4 2 2 3 2 2 3" xfId="26234"/>
    <cellStyle name="常规 2 3 4 2 2 3 2 2 4" xfId="21638"/>
    <cellStyle name="常规 2 3 4 2 2 3 2 2 5" xfId="21640"/>
    <cellStyle name="常规 2 3 4 2 2 3 2 3" xfId="10468"/>
    <cellStyle name="常规 2 3 4 2 2 3 2 3 2" xfId="10765"/>
    <cellStyle name="常规 2 3 4 2 2 3 2 3 3" xfId="26235"/>
    <cellStyle name="常规 2 3 4 2 2 3 2 4" xfId="10470"/>
    <cellStyle name="常规 2 3 4 2 2 3 2 5" xfId="26236"/>
    <cellStyle name="常规 2 3 4 2 2 3 2 6" xfId="26237"/>
    <cellStyle name="常规 2 3 4 2 2 3 3" xfId="21151"/>
    <cellStyle name="常规 2 3 4 2 2 3 3 2" xfId="10476"/>
    <cellStyle name="常规 2 3 4 2 2 3 3 2 2" xfId="26116"/>
    <cellStyle name="常规 2 3 4 2 2 3 3 3" xfId="10478"/>
    <cellStyle name="常规 2 3 4 2 2 3 3 4" xfId="10480"/>
    <cellStyle name="常规 2 3 4 2 2 3 3 5" xfId="26238"/>
    <cellStyle name="常规 2 3 4 2 2 3 4" xfId="21153"/>
    <cellStyle name="常规 2 3 4 2 2 3 4 2" xfId="26239"/>
    <cellStyle name="常规 2 3 4 2 2 3 4 3" xfId="26240"/>
    <cellStyle name="常规 2 3 4 2 2 3 5" xfId="21155"/>
    <cellStyle name="常规 2 3 4 2 2 3 6" xfId="26241"/>
    <cellStyle name="常规 2 3 4 2 2 3 7" xfId="26242"/>
    <cellStyle name="常规 2 3 4 2 2 4" xfId="26244"/>
    <cellStyle name="常规 2 3 4 2 2 4 2" xfId="26245"/>
    <cellStyle name="常规 2 3 4 2 2 4 2 2" xfId="10495"/>
    <cellStyle name="常规 2 3 4 2 2 4 2 2 2" xfId="26246"/>
    <cellStyle name="常规 2 3 4 2 2 4 2 2 3" xfId="26247"/>
    <cellStyle name="常规 2 3 4 2 2 4 2 3" xfId="26249"/>
    <cellStyle name="常规 2 3 4 2 2 4 2 3 2" xfId="26250"/>
    <cellStyle name="常规 2 3 4 2 2 4 2 4" xfId="26252"/>
    <cellStyle name="常规 2 3 4 2 2 4 2 5" xfId="26253"/>
    <cellStyle name="常规 2 3 4 2 2 4 3" xfId="21157"/>
    <cellStyle name="常规 2 3 4 2 2 4 3 2" xfId="26255"/>
    <cellStyle name="常规 2 3 4 2 2 4 3 2 2" xfId="26256"/>
    <cellStyle name="常规 2 3 4 2 2 4 3 3" xfId="26257"/>
    <cellStyle name="常规 2 3 4 2 2 4 3 4" xfId="26258"/>
    <cellStyle name="常规 2 3 4 2 2 4 3 5" xfId="26259"/>
    <cellStyle name="常规 2 3 4 2 2 4 4" xfId="21159"/>
    <cellStyle name="常规 2 3 4 2 2 4 4 2" xfId="26260"/>
    <cellStyle name="常规 2 3 4 2 2 4 4 3" xfId="26261"/>
    <cellStyle name="常规 2 3 4 2 2 4 5" xfId="21161"/>
    <cellStyle name="常规 2 3 4 2 2 4 6" xfId="26262"/>
    <cellStyle name="常规 2 3 4 2 2 4 7" xfId="26263"/>
    <cellStyle name="常规 2 3 4 2 2 5" xfId="26264"/>
    <cellStyle name="常规 2 3 4 2 2 5 2" xfId="26265"/>
    <cellStyle name="常规 2 3 4 2 2 5 2 2" xfId="10502"/>
    <cellStyle name="常规 2 3 4 2 2 5 2 2 2" xfId="26266"/>
    <cellStyle name="常规 2 3 4 2 2 5 2 3" xfId="26267"/>
    <cellStyle name="常规 2 3 4 2 2 5 2 4" xfId="26268"/>
    <cellStyle name="常规 2 3 4 2 2 5 2 5" xfId="26269"/>
    <cellStyle name="常规 2 3 4 2 2 5 3" xfId="21163"/>
    <cellStyle name="常规 2 3 4 2 2 5 3 2" xfId="26270"/>
    <cellStyle name="常规 2 3 4 2 2 5 3 2 2" xfId="26271"/>
    <cellStyle name="常规 2 3 4 2 2 5 3 3" xfId="26272"/>
    <cellStyle name="常规 2 3 4 2 2 5 3 4" xfId="26273"/>
    <cellStyle name="常规 2 3 4 2 2 5 3 5" xfId="26274"/>
    <cellStyle name="常规 2 3 4 2 2 5 4" xfId="20085"/>
    <cellStyle name="常规 2 3 4 2 2 5 4 2" xfId="26275"/>
    <cellStyle name="常规 2 3 4 2 2 5 5" xfId="26276"/>
    <cellStyle name="常规 2 3 4 2 2 5 6" xfId="26277"/>
    <cellStyle name="常规 2 3 4 2 2 5 7" xfId="26278"/>
    <cellStyle name="常规 2 3 4 2 2 6" xfId="26279"/>
    <cellStyle name="常规 2 3 4 2 2 6 2" xfId="26280"/>
    <cellStyle name="常规 2 3 4 2 2 6 2 2" xfId="26281"/>
    <cellStyle name="常规 2 3 4 2 2 6 2 2 2" xfId="26282"/>
    <cellStyle name="常规 2 3 4 2 2 6 2 3" xfId="26283"/>
    <cellStyle name="常规 2 3 4 2 2 6 2 4" xfId="26284"/>
    <cellStyle name="常规 2 3 4 2 2 6 2 5" xfId="26285"/>
    <cellStyle name="常规 2 3 4 2 2 6 3" xfId="26286"/>
    <cellStyle name="常规 2 3 4 2 2 6 3 2" xfId="26287"/>
    <cellStyle name="常规 2 3 4 2 2 6 3 2 2" xfId="26288"/>
    <cellStyle name="常规 2 3 4 2 2 6 3 3" xfId="26289"/>
    <cellStyle name="常规 2 3 4 2 2 6 3 4" xfId="26290"/>
    <cellStyle name="常规 2 3 4 2 2 6 3 5" xfId="26291"/>
    <cellStyle name="常规 2 3 4 2 2 6 4" xfId="20088"/>
    <cellStyle name="常规 2 3 4 2 2 6 4 2" xfId="26151"/>
    <cellStyle name="常规 2 3 4 2 2 6 5" xfId="26292"/>
    <cellStyle name="常规 2 3 4 2 2 6 6" xfId="23660"/>
    <cellStyle name="常规 2 3 4 2 2 6 7" xfId="23662"/>
    <cellStyle name="常规 2 3 4 2 2 7" xfId="18998"/>
    <cellStyle name="常规 2 3 4 2 2 7 2" xfId="26293"/>
    <cellStyle name="常规 2 3 4 2 2 7 2 2" xfId="13335"/>
    <cellStyle name="常规 2 3 4 2 2 7 2 3" xfId="13337"/>
    <cellStyle name="常规 2 3 4 2 2 7 3" xfId="26294"/>
    <cellStyle name="常规 2 3 4 2 2 7 3 2" xfId="26295"/>
    <cellStyle name="常规 2 3 4 2 2 7 4" xfId="26296"/>
    <cellStyle name="常规 2 3 4 2 2 7 5" xfId="20681"/>
    <cellStyle name="常规 2 3 4 2 2 8" xfId="26297"/>
    <cellStyle name="常规 2 3 4 2 2 8 2" xfId="23570"/>
    <cellStyle name="常规 2 3 4 2 2 8 2 2" xfId="23573"/>
    <cellStyle name="常规 2 3 4 2 2 8 2 3" xfId="23575"/>
    <cellStyle name="常规 2 3 4 2 2 8 3" xfId="23578"/>
    <cellStyle name="常规 2 3 4 2 2 8 3 2" xfId="23581"/>
    <cellStyle name="常规 2 3 4 2 2 8 4" xfId="23585"/>
    <cellStyle name="常规 2 3 4 2 2 8 5" xfId="20689"/>
    <cellStyle name="常规 2 3 4 2 2 9" xfId="26299"/>
    <cellStyle name="常规 2 3 4 2 2 9 2" xfId="26300"/>
    <cellStyle name="常规 2 3 4 2 2 9 2 2" xfId="26301"/>
    <cellStyle name="常规 2 3 4 2 2 9 3" xfId="26302"/>
    <cellStyle name="常规 2 3 4 2 2 9 3 2" xfId="26303"/>
    <cellStyle name="常规 2 3 4 2 2 9 4" xfId="26304"/>
    <cellStyle name="常规 2 3 4 2 2 9 5" xfId="20701"/>
    <cellStyle name="常规 2 3 4 2 20" xfId="7936"/>
    <cellStyle name="常规 2 3 4 2 21" xfId="7939"/>
    <cellStyle name="常规 2 3 4 2 22" xfId="10964"/>
    <cellStyle name="常规 2 3 4 2 3" xfId="26305"/>
    <cellStyle name="常规 2 3 4 2 3 10" xfId="26307"/>
    <cellStyle name="常规 2 3 4 2 3 2" xfId="26308"/>
    <cellStyle name="常规 2 3 4 2 3 2 2" xfId="26309"/>
    <cellStyle name="常规 2 3 4 2 3 2 2 2" xfId="26310"/>
    <cellStyle name="常规 2 3 4 2 3 2 2 2 2" xfId="26311"/>
    <cellStyle name="常规 2 3 4 2 3 2 2 2 2 2" xfId="26312"/>
    <cellStyle name="常规 2 3 4 2 3 2 2 2 3" xfId="26313"/>
    <cellStyle name="常规 2 3 4 2 3 2 2 2 4" xfId="22352"/>
    <cellStyle name="常规 2 3 4 2 3 2 2 2 5" xfId="22354"/>
    <cellStyle name="常规 2 3 4 2 3 2 2 3" xfId="26314"/>
    <cellStyle name="常规 2 3 4 2 3 2 2 3 2" xfId="26315"/>
    <cellStyle name="常规 2 3 4 2 3 2 2 3 3" xfId="26316"/>
    <cellStyle name="常规 2 3 4 2 3 2 2 4" xfId="16105"/>
    <cellStyle name="常规 2 3 4 2 3 2 2 5" xfId="16119"/>
    <cellStyle name="常规 2 3 4 2 3 2 2 6" xfId="16129"/>
    <cellStyle name="常规 2 3 4 2 3 2 3" xfId="18842"/>
    <cellStyle name="常规 2 3 4 2 3 2 3 2" xfId="13397"/>
    <cellStyle name="常规 2 3 4 2 3 2 3 2 2" xfId="18682"/>
    <cellStyle name="常规 2 3 4 2 3 2 3 3" xfId="13399"/>
    <cellStyle name="常规 2 3 4 2 3 2 3 4" xfId="16141"/>
    <cellStyle name="常规 2 3 4 2 3 2 3 5" xfId="15898"/>
    <cellStyle name="常规 2 3 4 2 3 2 4" xfId="26317"/>
    <cellStyle name="常规 2 3 4 2 3 2 4 2" xfId="26319"/>
    <cellStyle name="常规 2 3 4 2 3 2 4 3" xfId="26321"/>
    <cellStyle name="常规 2 3 4 2 3 2 5" xfId="25214"/>
    <cellStyle name="常规 2 3 4 2 3 2 6" xfId="25217"/>
    <cellStyle name="常规 2 3 4 2 3 2 7" xfId="26322"/>
    <cellStyle name="常规 2 3 4 2 3 3" xfId="26323"/>
    <cellStyle name="常规 2 3 4 2 3 3 2" xfId="26327"/>
    <cellStyle name="常规 2 3 4 2 3 3 2 2" xfId="26328"/>
    <cellStyle name="常规 2 3 4 2 3 3 2 2 2" xfId="26329"/>
    <cellStyle name="常规 2 3 4 2 3 3 2 3" xfId="26330"/>
    <cellStyle name="常规 2 3 4 2 3 3 2 4" xfId="16184"/>
    <cellStyle name="常规 2 3 4 2 3 3 2 5" xfId="16188"/>
    <cellStyle name="常规 2 3 4 2 3 3 3" xfId="26333"/>
    <cellStyle name="常规 2 3 4 2 3 3 3 2" xfId="26334"/>
    <cellStyle name="常规 2 3 4 2 3 3 3 2 2" xfId="26335"/>
    <cellStyle name="常规 2 3 4 2 3 3 3 3" xfId="26336"/>
    <cellStyle name="常规 2 3 4 2 3 3 3 4" xfId="16197"/>
    <cellStyle name="常规 2 3 4 2 3 3 3 5" xfId="16200"/>
    <cellStyle name="常规 2 3 4 2 3 3 4" xfId="26339"/>
    <cellStyle name="常规 2 3 4 2 3 3 4 2" xfId="26341"/>
    <cellStyle name="常规 2 3 4 2 3 3 5" xfId="25220"/>
    <cellStyle name="常规 2 3 4 2 3 3 6" xfId="26342"/>
    <cellStyle name="常规 2 3 4 2 3 3 7" xfId="26343"/>
    <cellStyle name="常规 2 3 4 2 3 4" xfId="26344"/>
    <cellStyle name="常规 2 3 4 2 3 4 2" xfId="19153"/>
    <cellStyle name="常规 2 3 4 2 3 4 2 2" xfId="26347"/>
    <cellStyle name="常规 2 3 4 2 3 4 2 2 2" xfId="26348"/>
    <cellStyle name="常规 2 3 4 2 3 4 2 3" xfId="26351"/>
    <cellStyle name="常规 2 3 4 2 3 4 2 4" xfId="16213"/>
    <cellStyle name="常规 2 3 4 2 3 4 3" xfId="19156"/>
    <cellStyle name="常规 2 3 4 2 3 4 3 2" xfId="26353"/>
    <cellStyle name="常规 2 3 4 2 3 4 4" xfId="19159"/>
    <cellStyle name="常规 2 3 4 2 3 4 5" xfId="26354"/>
    <cellStyle name="常规 2 3 4 2 3 4 6" xfId="26355"/>
    <cellStyle name="常规 2 3 4 2 3 5" xfId="26356"/>
    <cellStyle name="常规 2 3 4 2 3 5 2" xfId="19166"/>
    <cellStyle name="常规 2 3 4 2 3 5 2 2" xfId="26357"/>
    <cellStyle name="常规 2 3 4 2 3 5 3" xfId="19169"/>
    <cellStyle name="常规 2 3 4 2 3 5 4" xfId="19171"/>
    <cellStyle name="常规 2 3 4 2 3 5 5" xfId="26358"/>
    <cellStyle name="常规 2 3 4 2 3 6" xfId="26359"/>
    <cellStyle name="常规 2 3 4 2 3 6 2" xfId="26361"/>
    <cellStyle name="常规 2 3 4 2 3 6 3" xfId="26362"/>
    <cellStyle name="常规 2 3 4 2 3 6 4" xfId="20094"/>
    <cellStyle name="常规 2 3 4 2 3 6 5" xfId="26363"/>
    <cellStyle name="常规 2 3 4 2 3 7" xfId="19000"/>
    <cellStyle name="常规 2 3 4 2 3 8" xfId="26364"/>
    <cellStyle name="常规 2 3 4 2 3 9" xfId="26366"/>
    <cellStyle name="常规 2 3 4 2 4" xfId="26367"/>
    <cellStyle name="常规 2 3 4 2 4 2" xfId="26368"/>
    <cellStyle name="常规 2 3 4 2 4 2 2" xfId="26369"/>
    <cellStyle name="常规 2 3 4 2 4 2 2 2" xfId="23728"/>
    <cellStyle name="常规 2 3 4 2 4 2 2 2 2" xfId="11961"/>
    <cellStyle name="常规 2 3 4 2 4 2 2 2 3" xfId="11970"/>
    <cellStyle name="常规 2 3 4 2 4 2 2 3" xfId="23730"/>
    <cellStyle name="常规 2 3 4 2 4 2 2 3 2" xfId="11992"/>
    <cellStyle name="常规 2 3 4 2 4 2 2 4" xfId="16314"/>
    <cellStyle name="常规 2 3 4 2 4 2 2 5" xfId="16317"/>
    <cellStyle name="常规 2 3 4 2 4 2 3" xfId="18858"/>
    <cellStyle name="常规 2 3 4 2 4 2 3 2" xfId="23739"/>
    <cellStyle name="常规 2 3 4 2 4 2 3 2 2" xfId="12403"/>
    <cellStyle name="常规 2 3 4 2 4 2 3 3" xfId="23741"/>
    <cellStyle name="常规 2 3 4 2 4 2 3 4" xfId="16324"/>
    <cellStyle name="常规 2 3 4 2 4 2 3 5" xfId="16326"/>
    <cellStyle name="常规 2 3 4 2 4 2 4" xfId="19725"/>
    <cellStyle name="常规 2 3 4 2 4 2 4 2" xfId="19727"/>
    <cellStyle name="常规 2 3 4 2 4 2 4 3" xfId="19735"/>
    <cellStyle name="常规 2 3 4 2 4 2 5" xfId="19738"/>
    <cellStyle name="常规 2 3 4 2 4 2 6" xfId="19746"/>
    <cellStyle name="常规 2 3 4 2 4 2 7" xfId="19754"/>
    <cellStyle name="常规 2 3 4 2 4 3" xfId="26370"/>
    <cellStyle name="常规 2 3 4 2 4 3 2" xfId="26372"/>
    <cellStyle name="常规 2 3 4 2 4 3 2 2" xfId="23802"/>
    <cellStyle name="常规 2 3 4 2 4 3 2 2 2" xfId="18819"/>
    <cellStyle name="常规 2 3 4 2 4 3 2 3" xfId="23804"/>
    <cellStyle name="常规 2 3 4 2 4 3 2 4" xfId="16342"/>
    <cellStyle name="常规 2 3 4 2 4 3 2 5" xfId="16347"/>
    <cellStyle name="常规 2 3 4 2 4 3 3" xfId="26374"/>
    <cellStyle name="常规 2 3 4 2 4 3 3 2" xfId="23812"/>
    <cellStyle name="常规 2 3 4 2 4 3 3 2 2" xfId="18980"/>
    <cellStyle name="常规 2 3 4 2 4 3 3 3" xfId="23814"/>
    <cellStyle name="常规 2 3 4 2 4 3 3 4" xfId="16352"/>
    <cellStyle name="常规 2 3 4 2 4 3 3 5" xfId="16357"/>
    <cellStyle name="常规 2 3 4 2 4 3 4" xfId="19759"/>
    <cellStyle name="常规 2 3 4 2 4 3 4 2" xfId="19761"/>
    <cellStyle name="常规 2 3 4 2 4 3 5" xfId="19767"/>
    <cellStyle name="常规 2 3 4 2 4 3 6" xfId="19774"/>
    <cellStyle name="常规 2 3 4 2 4 3 7" xfId="19778"/>
    <cellStyle name="常规 2 3 4 2 4 4" xfId="3183"/>
    <cellStyle name="常规 2 3 4 2 4 4 2" xfId="730"/>
    <cellStyle name="常规 2 3 4 2 4 4 2 2" xfId="3353"/>
    <cellStyle name="常规 2 3 4 2 4 4 2 2 2" xfId="3356"/>
    <cellStyle name="常规 2 3 4 2 4 4 2 3" xfId="3370"/>
    <cellStyle name="常规 2 3 4 2 4 4 2 4" xfId="3380"/>
    <cellStyle name="常规 2 3 4 2 4 4 3" xfId="3394"/>
    <cellStyle name="常规 2 3 4 2 4 4 3 2" xfId="3397"/>
    <cellStyle name="常规 2 3 4 2 4 4 4" xfId="3411"/>
    <cellStyle name="常规 2 3 4 2 4 4 5" xfId="3420"/>
    <cellStyle name="常规 2 3 4 2 4 4 6" xfId="3423"/>
    <cellStyle name="常规 2 3 4 2 4 5" xfId="3192"/>
    <cellStyle name="常规 2 3 4 2 4 5 2" xfId="749"/>
    <cellStyle name="常规 2 3 4 2 4 5 2 2" xfId="3432"/>
    <cellStyle name="常规 2 3 4 2 4 5 3" xfId="3447"/>
    <cellStyle name="常规 2 3 4 2 4 5 4" xfId="3459"/>
    <cellStyle name="常规 2 3 4 2 4 5 5" xfId="3468"/>
    <cellStyle name="常规 2 3 4 2 4 6" xfId="3197"/>
    <cellStyle name="常规 2 3 4 2 4 6 2" xfId="1210"/>
    <cellStyle name="常规 2 3 4 2 4 7" xfId="3514"/>
    <cellStyle name="常规 2 3 4 2 4 8" xfId="3532"/>
    <cellStyle name="常规 2 3 4 2 4 9" xfId="3545"/>
    <cellStyle name="常规 2 3 4 2 5" xfId="26375"/>
    <cellStyle name="常规 2 3 4 2 5 2" xfId="26376"/>
    <cellStyle name="常规 2 3 4 2 5 2 2" xfId="25634"/>
    <cellStyle name="常规 2 3 4 2 5 2 2 2" xfId="23983"/>
    <cellStyle name="常规 2 3 4 2 5 2 2 3" xfId="23986"/>
    <cellStyle name="常规 2 3 4 2 5 2 3" xfId="25636"/>
    <cellStyle name="常规 2 3 4 2 5 2 3 2" xfId="24004"/>
    <cellStyle name="常规 2 3 4 2 5 2 4" xfId="19789"/>
    <cellStyle name="常规 2 3 4 2 5 2 5" xfId="19796"/>
    <cellStyle name="常规 2 3 4 2 5 3" xfId="26378"/>
    <cellStyle name="常规 2 3 4 2 5 3 2" xfId="25662"/>
    <cellStyle name="常规 2 3 4 2 5 3 2 2" xfId="24042"/>
    <cellStyle name="常规 2 3 4 2 5 3 3" xfId="25664"/>
    <cellStyle name="常规 2 3 4 2 5 3 4" xfId="19806"/>
    <cellStyle name="常规 2 3 4 2 5 3 5" xfId="19809"/>
    <cellStyle name="常规 2 3 4 2 5 4" xfId="3206"/>
    <cellStyle name="常规 2 3 4 2 5 4 2" xfId="3555"/>
    <cellStyle name="常规 2 3 4 2 5 4 3" xfId="3577"/>
    <cellStyle name="常规 2 3 4 2 5 5" xfId="3589"/>
    <cellStyle name="常规 2 3 4 2 5 6" xfId="3602"/>
    <cellStyle name="常规 2 3 4 2 5 7" xfId="3605"/>
    <cellStyle name="常规 2 3 4 2 6" xfId="26379"/>
    <cellStyle name="常规 2 3 4 2 6 2" xfId="16435"/>
    <cellStyle name="常规 2 3 4 2 6 2 2" xfId="25807"/>
    <cellStyle name="常规 2 3 4 2 6 2 2 2" xfId="24119"/>
    <cellStyle name="常规 2 3 4 2 6 2 2 3" xfId="24121"/>
    <cellStyle name="常规 2 3 4 2 6 2 3" xfId="25809"/>
    <cellStyle name="常规 2 3 4 2 6 2 3 2" xfId="24131"/>
    <cellStyle name="常规 2 3 4 2 6 2 4" xfId="19815"/>
    <cellStyle name="常规 2 3 4 2 6 2 5" xfId="19821"/>
    <cellStyle name="常规 2 3 4 2 6 3" xfId="26381"/>
    <cellStyle name="常规 2 3 4 2 6 3 2" xfId="25824"/>
    <cellStyle name="常规 2 3 4 2 6 3 2 2" xfId="26382"/>
    <cellStyle name="常规 2 3 4 2 6 3 3" xfId="25826"/>
    <cellStyle name="常规 2 3 4 2 6 3 4" xfId="19828"/>
    <cellStyle name="常规 2 3 4 2 6 3 5" xfId="19832"/>
    <cellStyle name="常规 2 3 4 2 6 4" xfId="3617"/>
    <cellStyle name="常规 2 3 4 2 6 4 2" xfId="3623"/>
    <cellStyle name="常规 2 3 4 2 6 4 3" xfId="3634"/>
    <cellStyle name="常规 2 3 4 2 6 5" xfId="3647"/>
    <cellStyle name="常规 2 3 4 2 6 6" xfId="3663"/>
    <cellStyle name="常规 2 3 4 2 6 7" xfId="3670"/>
    <cellStyle name="常规 2 3 4 2 7" xfId="26383"/>
    <cellStyle name="常规 2 3 4 2 7 2" xfId="16439"/>
    <cellStyle name="常规 2 3 4 2 7 2 2" xfId="25928"/>
    <cellStyle name="常规 2 3 4 2 7 2 2 2" xfId="26384"/>
    <cellStyle name="常规 2 3 4 2 7 2 2 3" xfId="26385"/>
    <cellStyle name="常规 2 3 4 2 7 2 3" xfId="25930"/>
    <cellStyle name="常规 2 3 4 2 7 2 3 2" xfId="25765"/>
    <cellStyle name="常规 2 3 4 2 7 2 4" xfId="19839"/>
    <cellStyle name="常规 2 3 4 2 7 2 5" xfId="19845"/>
    <cellStyle name="常规 2 3 4 2 7 3" xfId="26387"/>
    <cellStyle name="常规 2 3 4 2 7 3 2" xfId="25946"/>
    <cellStyle name="常规 2 3 4 2 7 3 2 2" xfId="26388"/>
    <cellStyle name="常规 2 3 4 2 7 3 3" xfId="26389"/>
    <cellStyle name="常规 2 3 4 2 7 3 4" xfId="19852"/>
    <cellStyle name="常规 2 3 4 2 7 3 5" xfId="19856"/>
    <cellStyle name="常规 2 3 4 2 7 4" xfId="3681"/>
    <cellStyle name="常规 2 3 4 2 7 4 2" xfId="3684"/>
    <cellStyle name="常规 2 3 4 2 7 4 3" xfId="3688"/>
    <cellStyle name="常规 2 3 4 2 7 5" xfId="3700"/>
    <cellStyle name="常规 2 3 4 2 7 6" xfId="3709"/>
    <cellStyle name="常规 2 3 4 2 7 7" xfId="3717"/>
    <cellStyle name="常规 2 3 4 2 8" xfId="24706"/>
    <cellStyle name="常规 2 3 4 2 8 2" xfId="24708"/>
    <cellStyle name="常规 2 3 4 2 8 2 2" xfId="24710"/>
    <cellStyle name="常规 2 3 4 2 8 2 2 2" xfId="26390"/>
    <cellStyle name="常规 2 3 4 2 8 2 3" xfId="26391"/>
    <cellStyle name="常规 2 3 4 2 8 2 4" xfId="19863"/>
    <cellStyle name="常规 2 3 4 2 8 2 5" xfId="3836"/>
    <cellStyle name="常规 2 3 4 2 8 3" xfId="24713"/>
    <cellStyle name="常规 2 3 4 2 8 3 2" xfId="26393"/>
    <cellStyle name="常规 2 3 4 2 8 3 2 2" xfId="26394"/>
    <cellStyle name="常规 2 3 4 2 8 3 3" xfId="26395"/>
    <cellStyle name="常规 2 3 4 2 8 3 4" xfId="19867"/>
    <cellStyle name="常规 2 3 4 2 8 3 5" xfId="3937"/>
    <cellStyle name="常规 2 3 4 2 8 4" xfId="3725"/>
    <cellStyle name="常规 2 3 4 2 8 4 2" xfId="3729"/>
    <cellStyle name="常规 2 3 4 2 8 5" xfId="3739"/>
    <cellStyle name="常规 2 3 4 2 8 6" xfId="3744"/>
    <cellStyle name="常规 2 3 4 2 8 7" xfId="3747"/>
    <cellStyle name="常规 2 3 4 2 9" xfId="24715"/>
    <cellStyle name="常规 2 3 4 2 9 2" xfId="24717"/>
    <cellStyle name="常规 2 3 4 2 9 2 2" xfId="24719"/>
    <cellStyle name="常规 2 3 4 2 9 2 2 2" xfId="16713"/>
    <cellStyle name="常规 2 3 4 2 9 2 3" xfId="26396"/>
    <cellStyle name="常规 2 3 4 2 9 2 4" xfId="19877"/>
    <cellStyle name="常规 2 3 4 2 9 2 5" xfId="5693"/>
    <cellStyle name="常规 2 3 4 2 9 3" xfId="24721"/>
    <cellStyle name="常规 2 3 4 2 9 3 2" xfId="26397"/>
    <cellStyle name="常规 2 3 4 2 9 3 2 2" xfId="26398"/>
    <cellStyle name="常规 2 3 4 2 9 3 3" xfId="26399"/>
    <cellStyle name="常规 2 3 4 2 9 3 4" xfId="19882"/>
    <cellStyle name="常规 2 3 4 2 9 3 5" xfId="4863"/>
    <cellStyle name="常规 2 3 4 2 9 4" xfId="3756"/>
    <cellStyle name="常规 2 3 4 2 9 4 2" xfId="3760"/>
    <cellStyle name="常规 2 3 4 2 9 5" xfId="3773"/>
    <cellStyle name="常规 2 3 4 2 9 6" xfId="3796"/>
    <cellStyle name="常规 2 3 4 2 9 7" xfId="3799"/>
    <cellStyle name="常规 2 3 4 20" xfId="19944"/>
    <cellStyle name="常规 2 3 4 20 2" xfId="3960"/>
    <cellStyle name="常规 2 3 4 21" xfId="12644"/>
    <cellStyle name="常规 2 3 4 22" xfId="12648"/>
    <cellStyle name="常规 2 3 4 23" xfId="12653"/>
    <cellStyle name="常规 2 3 4 24" xfId="12658"/>
    <cellStyle name="常规 2 3 4 25" xfId="16630"/>
    <cellStyle name="常规 2 3 4 26" xfId="26401"/>
    <cellStyle name="常规 2 3 4 3" xfId="10428"/>
    <cellStyle name="常规 2 3 4 3 10" xfId="26402"/>
    <cellStyle name="常规 2 3 4 3 10 2" xfId="26403"/>
    <cellStyle name="常规 2 3 4 3 10 2 2" xfId="26064"/>
    <cellStyle name="常规 2 3 4 3 10 3" xfId="26404"/>
    <cellStyle name="常规 2 3 4 3 10 3 2" xfId="26069"/>
    <cellStyle name="常规 2 3 4 3 10 4" xfId="26406"/>
    <cellStyle name="常规 2 3 4 3 10 5" xfId="26408"/>
    <cellStyle name="常规 2 3 4 3 11" xfId="26409"/>
    <cellStyle name="常规 2 3 4 3 11 2" xfId="26410"/>
    <cellStyle name="常规 2 3 4 3 11 2 2" xfId="26086"/>
    <cellStyle name="常规 2 3 4 3 11 3" xfId="26411"/>
    <cellStyle name="常规 2 3 4 3 11 3 2" xfId="26091"/>
    <cellStyle name="常规 2 3 4 3 11 4" xfId="26412"/>
    <cellStyle name="常规 2 3 4 3 12" xfId="17203"/>
    <cellStyle name="常规 2 3 4 3 12 2" xfId="17206"/>
    <cellStyle name="常规 2 3 4 3 12 3" xfId="17212"/>
    <cellStyle name="常规 2 3 4 3 12 4" xfId="17225"/>
    <cellStyle name="常规 2 3 4 3 13" xfId="17240"/>
    <cellStyle name="常规 2 3 4 3 13 2" xfId="17242"/>
    <cellStyle name="常规 2 3 4 3 13 3" xfId="17255"/>
    <cellStyle name="常规 2 3 4 3 13 4" xfId="17263"/>
    <cellStyle name="常规 2 3 4 3 14" xfId="17271"/>
    <cellStyle name="常规 2 3 4 3 14 2" xfId="17273"/>
    <cellStyle name="常规 2 3 4 3 15" xfId="17296"/>
    <cellStyle name="常规 2 3 4 3 16" xfId="15573"/>
    <cellStyle name="常规 2 3 4 3 17" xfId="15580"/>
    <cellStyle name="常规 2 3 4 3 18" xfId="15585"/>
    <cellStyle name="常规 2 3 4 3 19" xfId="15588"/>
    <cellStyle name="常规 2 3 4 3 2" xfId="26413"/>
    <cellStyle name="常规 2 3 4 3 2 10" xfId="17939"/>
    <cellStyle name="常规 2 3 4 3 2 2" xfId="8732"/>
    <cellStyle name="常规 2 3 4 3 2 2 2" xfId="26414"/>
    <cellStyle name="常规 2 3 4 3 2 2 2 2" xfId="26416"/>
    <cellStyle name="常规 2 3 4 3 2 2 2 2 2" xfId="26417"/>
    <cellStyle name="常规 2 3 4 3 2 2 2 2 2 2" xfId="24389"/>
    <cellStyle name="常规 2 3 4 3 2 2 2 2 3" xfId="26418"/>
    <cellStyle name="常规 2 3 4 3 2 2 2 2 4" xfId="26419"/>
    <cellStyle name="常规 2 3 4 3 2 2 2 2 5" xfId="26420"/>
    <cellStyle name="常规 2 3 4 3 2 2 2 3" xfId="26422"/>
    <cellStyle name="常规 2 3 4 3 2 2 2 3 2" xfId="26423"/>
    <cellStyle name="常规 2 3 4 3 2 2 2 3 3" xfId="26424"/>
    <cellStyle name="常规 2 3 4 3 2 2 2 4" xfId="26426"/>
    <cellStyle name="常规 2 3 4 3 2 2 2 5" xfId="26427"/>
    <cellStyle name="常规 2 3 4 3 2 2 2 6" xfId="8899"/>
    <cellStyle name="常规 2 3 4 3 2 2 3" xfId="26428"/>
    <cellStyle name="常规 2 3 4 3 2 2 3 2" xfId="26430"/>
    <cellStyle name="常规 2 3 4 3 2 2 3 2 2" xfId="26431"/>
    <cellStyle name="常规 2 3 4 3 2 2 3 3" xfId="26433"/>
    <cellStyle name="常规 2 3 4 3 2 2 3 4" xfId="26435"/>
    <cellStyle name="常规 2 3 4 3 2 2 3 5" xfId="26436"/>
    <cellStyle name="常规 2 3 4 3 2 2 4" xfId="17554"/>
    <cellStyle name="常规 2 3 4 3 2 2 4 2" xfId="26438"/>
    <cellStyle name="常规 2 3 4 3 2 2 4 3" xfId="26440"/>
    <cellStyle name="常规 2 3 4 3 2 2 5" xfId="17556"/>
    <cellStyle name="常规 2 3 4 3 2 2 6" xfId="26442"/>
    <cellStyle name="常规 2 3 4 3 2 2 7" xfId="26443"/>
    <cellStyle name="常规 2 3 4 3 2 3" xfId="24260"/>
    <cellStyle name="常规 2 3 4 3 2 3 2" xfId="26444"/>
    <cellStyle name="常规 2 3 4 3 2 3 2 2" xfId="26446"/>
    <cellStyle name="常规 2 3 4 3 2 3 2 2 2" xfId="26447"/>
    <cellStyle name="常规 2 3 4 3 2 3 2 3" xfId="26449"/>
    <cellStyle name="常规 2 3 4 3 2 3 2 4" xfId="26450"/>
    <cellStyle name="常规 2 3 4 3 2 3 2 5" xfId="26451"/>
    <cellStyle name="常规 2 3 4 3 2 3 3" xfId="26452"/>
    <cellStyle name="常规 2 3 4 3 2 3 3 2" xfId="26454"/>
    <cellStyle name="常规 2 3 4 3 2 3 3 2 2" xfId="26455"/>
    <cellStyle name="常规 2 3 4 3 2 3 3 3" xfId="26456"/>
    <cellStyle name="常规 2 3 4 3 2 3 3 4" xfId="26457"/>
    <cellStyle name="常规 2 3 4 3 2 3 3 5" xfId="26458"/>
    <cellStyle name="常规 2 3 4 3 2 3 4" xfId="26459"/>
    <cellStyle name="常规 2 3 4 3 2 3 4 2" xfId="26461"/>
    <cellStyle name="常规 2 3 4 3 2 3 5" xfId="26462"/>
    <cellStyle name="常规 2 3 4 3 2 3 6" xfId="26463"/>
    <cellStyle name="常规 2 3 4 3 2 3 7" xfId="26464"/>
    <cellStyle name="常规 2 3 4 3 2 4" xfId="26465"/>
    <cellStyle name="常规 2 3 4 3 2 4 2" xfId="26466"/>
    <cellStyle name="常规 2 3 4 3 2 4 2 2" xfId="26468"/>
    <cellStyle name="常规 2 3 4 3 2 4 2 2 2" xfId="26469"/>
    <cellStyle name="常规 2 3 4 3 2 4 2 3" xfId="26470"/>
    <cellStyle name="常规 2 3 4 3 2 4 2 4" xfId="26471"/>
    <cellStyle name="常规 2 3 4 3 2 4 3" xfId="26472"/>
    <cellStyle name="常规 2 3 4 3 2 4 3 2" xfId="26473"/>
    <cellStyle name="常规 2 3 4 3 2 4 4" xfId="26474"/>
    <cellStyle name="常规 2 3 4 3 2 4 5" xfId="26475"/>
    <cellStyle name="常规 2 3 4 3 2 4 6" xfId="26476"/>
    <cellStyle name="常规 2 3 4 3 2 5" xfId="26477"/>
    <cellStyle name="常规 2 3 4 3 2 5 2" xfId="26478"/>
    <cellStyle name="常规 2 3 4 3 2 5 2 2" xfId="26480"/>
    <cellStyle name="常规 2 3 4 3 2 5 3" xfId="26481"/>
    <cellStyle name="常规 2 3 4 3 2 5 4" xfId="26482"/>
    <cellStyle name="常规 2 3 4 3 2 5 5" xfId="26483"/>
    <cellStyle name="常规 2 3 4 3 2 6" xfId="16450"/>
    <cellStyle name="常规 2 3 4 3 2 6 2" xfId="26484"/>
    <cellStyle name="常规 2 3 4 3 2 6 3" xfId="26485"/>
    <cellStyle name="常规 2 3 4 3 2 6 4" xfId="26486"/>
    <cellStyle name="常规 2 3 4 3 2 6 5" xfId="26487"/>
    <cellStyle name="常规 2 3 4 3 2 7" xfId="19003"/>
    <cellStyle name="常规 2 3 4 3 2 8" xfId="26488"/>
    <cellStyle name="常规 2 3 4 3 2 9" xfId="26490"/>
    <cellStyle name="常规 2 3 4 3 20" xfId="17295"/>
    <cellStyle name="常规 2 3 4 3 3" xfId="26491"/>
    <cellStyle name="常规 2 3 4 3 3 2" xfId="26492"/>
    <cellStyle name="常规 2 3 4 3 3 2 2" xfId="26493"/>
    <cellStyle name="常规 2 3 4 3 3 2 2 2" xfId="26495"/>
    <cellStyle name="常规 2 3 4 3 3 2 2 2 2" xfId="26496"/>
    <cellStyle name="常规 2 3 4 3 3 2 2 3" xfId="26498"/>
    <cellStyle name="常规 2 3 4 3 3 2 2 4" xfId="16511"/>
    <cellStyle name="常规 2 3 4 3 3 2 2 5" xfId="16520"/>
    <cellStyle name="常规 2 3 4 3 3 2 3" xfId="26499"/>
    <cellStyle name="常规 2 3 4 3 3 2 3 2" xfId="26501"/>
    <cellStyle name="常规 2 3 4 3 3 2 3 3" xfId="26503"/>
    <cellStyle name="常规 2 3 4 3 3 2 4" xfId="17571"/>
    <cellStyle name="常规 2 3 4 3 3 2 5" xfId="13169"/>
    <cellStyle name="常规 2 3 4 3 3 2 6" xfId="13172"/>
    <cellStyle name="常规 2 3 4 3 3 3" xfId="26504"/>
    <cellStyle name="常规 2 3 4 3 3 3 2" xfId="26506"/>
    <cellStyle name="常规 2 3 4 3 3 3 2 2" xfId="1401"/>
    <cellStyle name="常规 2 3 4 3 3 3 3" xfId="26508"/>
    <cellStyle name="常规 2 3 4 3 3 3 4" xfId="26510"/>
    <cellStyle name="常规 2 3 4 3 3 3 5" xfId="13179"/>
    <cellStyle name="常规 2 3 4 3 3 4" xfId="19865"/>
    <cellStyle name="常规 2 3 4 3 3 4 2" xfId="26512"/>
    <cellStyle name="常规 2 3 4 3 3 4 3" xfId="26514"/>
    <cellStyle name="常规 2 3 4 3 3 5" xfId="26515"/>
    <cellStyle name="常规 2 3 4 3 3 6" xfId="26516"/>
    <cellStyle name="常规 2 3 4 3 3 7" xfId="19005"/>
    <cellStyle name="常规 2 3 4 3 4" xfId="12944"/>
    <cellStyle name="常规 2 3 4 3 4 2" xfId="12946"/>
    <cellStyle name="常规 2 3 4 3 4 2 2" xfId="2363"/>
    <cellStyle name="常规 2 3 4 3 4 2 2 2" xfId="2368"/>
    <cellStyle name="常规 2 3 4 3 4 2 2 3" xfId="2409"/>
    <cellStyle name="常规 2 3 4 3 4 2 3" xfId="2458"/>
    <cellStyle name="常规 2 3 4 3 4 2 3 2" xfId="2462"/>
    <cellStyle name="常规 2 3 4 3 4 2 4" xfId="2523"/>
    <cellStyle name="常规 2 3 4 3 4 2 5" xfId="2590"/>
    <cellStyle name="常规 2 3 4 3 4 3" xfId="26517"/>
    <cellStyle name="常规 2 3 4 3 4 3 2" xfId="2786"/>
    <cellStyle name="常规 2 3 4 3 4 3 2 2" xfId="1345"/>
    <cellStyle name="常规 2 3 4 3 4 3 3" xfId="2840"/>
    <cellStyle name="常规 2 3 4 3 4 3 4" xfId="2860"/>
    <cellStyle name="常规 2 3 4 3 4 3 5" xfId="2874"/>
    <cellStyle name="常规 2 3 4 3 4 4" xfId="3244"/>
    <cellStyle name="常规 2 3 4 3 4 4 2" xfId="2980"/>
    <cellStyle name="常规 2 3 4 3 4 4 3" xfId="3025"/>
    <cellStyle name="常规 2 3 4 3 4 5" xfId="3248"/>
    <cellStyle name="常规 2 3 4 3 4 6" xfId="3253"/>
    <cellStyle name="常规 2 3 4 3 4 7" xfId="3850"/>
    <cellStyle name="常规 2 3 4 3 5" xfId="12948"/>
    <cellStyle name="常规 2 3 4 3 5 2" xfId="26518"/>
    <cellStyle name="常规 2 3 4 3 5 2 2" xfId="3196"/>
    <cellStyle name="常规 2 3 4 3 5 2 2 2" xfId="1209"/>
    <cellStyle name="常规 2 3 4 3 5 2 2 3" xfId="3496"/>
    <cellStyle name="常规 2 3 4 3 5 2 3" xfId="3513"/>
    <cellStyle name="常规 2 3 4 3 5 2 3 2" xfId="3516"/>
    <cellStyle name="常规 2 3 4 3 5 2 4" xfId="3531"/>
    <cellStyle name="常规 2 3 4 3 5 2 5" xfId="3544"/>
    <cellStyle name="常规 2 3 4 3 5 3" xfId="26520"/>
    <cellStyle name="常规 2 3 4 3 5 3 2" xfId="3601"/>
    <cellStyle name="常规 2 3 4 3 5 3 2 2" xfId="1227"/>
    <cellStyle name="常规 2 3 4 3 5 3 3" xfId="3604"/>
    <cellStyle name="常规 2 3 4 3 5 3 4" xfId="3607"/>
    <cellStyle name="常规 2 3 4 3 5 3 5" xfId="3610"/>
    <cellStyle name="常规 2 3 4 3 5 4" xfId="3866"/>
    <cellStyle name="常规 2 3 4 3 5 4 2" xfId="3662"/>
    <cellStyle name="常规 2 3 4 3 5 4 3" xfId="3669"/>
    <cellStyle name="常规 2 3 4 3 5 5" xfId="3870"/>
    <cellStyle name="常规 2 3 4 3 5 6" xfId="3874"/>
    <cellStyle name="常规 2 3 4 3 5 7" xfId="3877"/>
    <cellStyle name="常规 2 3 4 3 6" xfId="12950"/>
    <cellStyle name="常规 2 3 4 3 6 2" xfId="16452"/>
    <cellStyle name="常规 2 3 4 3 6 2 2" xfId="3252"/>
    <cellStyle name="常规 2 3 4 3 6 2 2 2" xfId="3130"/>
    <cellStyle name="常规 2 3 4 3 6 2 3" xfId="3849"/>
    <cellStyle name="常规 2 3 4 3 6 2 4" xfId="3852"/>
    <cellStyle name="常规 2 3 4 3 6 2 5" xfId="3856"/>
    <cellStyle name="常规 2 3 4 3 6 3" xfId="26522"/>
    <cellStyle name="常规 2 3 4 3 6 3 2" xfId="3873"/>
    <cellStyle name="常规 2 3 4 3 6 3 2 2" xfId="3743"/>
    <cellStyle name="常规 2 3 4 3 6 3 3" xfId="3876"/>
    <cellStyle name="常规 2 3 4 3 6 3 4" xfId="3879"/>
    <cellStyle name="常规 2 3 4 3 6 3 5" xfId="3882"/>
    <cellStyle name="常规 2 3 4 3 6 4" xfId="3888"/>
    <cellStyle name="常规 2 3 4 3 6 4 2" xfId="3891"/>
    <cellStyle name="常规 2 3 4 3 6 5" xfId="3905"/>
    <cellStyle name="常规 2 3 4 3 6 6" xfId="3890"/>
    <cellStyle name="常规 2 3 4 3 6 7" xfId="3897"/>
    <cellStyle name="常规 2 3 4 3 7" xfId="12952"/>
    <cellStyle name="常规 2 3 4 3 7 2" xfId="16455"/>
    <cellStyle name="常规 2 3 4 3 7 2 2" xfId="1956"/>
    <cellStyle name="常规 2 3 4 3 7 2 2 2" xfId="1964"/>
    <cellStyle name="常规 2 3 4 3 7 2 3" xfId="2"/>
    <cellStyle name="常规 2 3 4 3 7 2 4" xfId="1970"/>
    <cellStyle name="常规 2 3 4 3 7 2 5" xfId="1976"/>
    <cellStyle name="常规 2 3 4 3 7 3" xfId="26523"/>
    <cellStyle name="常规 2 3 4 3 7 3 2" xfId="1986"/>
    <cellStyle name="常规 2 3 4 3 7 3 2 2" xfId="1992"/>
    <cellStyle name="常规 2 3 4 3 7 3 3" xfId="1998"/>
    <cellStyle name="常规 2 3 4 3 7 3 4" xfId="2007"/>
    <cellStyle name="常规 2 3 4 3 7 3 5" xfId="4022"/>
    <cellStyle name="常规 2 3 4 3 7 4" xfId="2012"/>
    <cellStyle name="常规 2 3 4 3 7 4 2" xfId="2017"/>
    <cellStyle name="常规 2 3 4 3 7 5" xfId="2032"/>
    <cellStyle name="常规 2 3 4 3 7 6" xfId="2047"/>
    <cellStyle name="常规 2 3 4 3 7 7" xfId="2058"/>
    <cellStyle name="常规 2 3 4 3 8" xfId="24728"/>
    <cellStyle name="常规 2 3 4 3 8 2" xfId="24731"/>
    <cellStyle name="常规 2 3 4 3 8 2 2" xfId="4144"/>
    <cellStyle name="常规 2 3 4 3 8 2 3" xfId="4157"/>
    <cellStyle name="常规 2 3 4 3 8 3" xfId="24734"/>
    <cellStyle name="常规 2 3 4 3 8 3 2" xfId="4200"/>
    <cellStyle name="常规 2 3 4 3 8 4" xfId="3912"/>
    <cellStyle name="常规 2 3 4 3 8 5" xfId="3919"/>
    <cellStyle name="常规 2 3 4 3 9" xfId="24736"/>
    <cellStyle name="常规 2 3 4 3 9 2" xfId="24738"/>
    <cellStyle name="常规 2 3 4 3 9 2 2" xfId="1572"/>
    <cellStyle name="常规 2 3 4 3 9 2 3" xfId="1581"/>
    <cellStyle name="常规 2 3 4 3 9 3" xfId="26524"/>
    <cellStyle name="常规 2 3 4 3 9 3 2" xfId="1623"/>
    <cellStyle name="常规 2 3 4 3 9 4" xfId="3925"/>
    <cellStyle name="常规 2 3 4 3 9 5" xfId="3928"/>
    <cellStyle name="常规 2 3 4 4" xfId="5252"/>
    <cellStyle name="常规 2 3 4 4 10" xfId="26526"/>
    <cellStyle name="常规 2 3 4 4 11" xfId="26527"/>
    <cellStyle name="常规 2 3 4 4 2" xfId="5254"/>
    <cellStyle name="常规 2 3 4 4 2 2" xfId="5259"/>
    <cellStyle name="常规 2 3 4 4 2 2 2" xfId="26528"/>
    <cellStyle name="常规 2 3 4 4 2 2 2 2" xfId="26529"/>
    <cellStyle name="常规 2 3 4 4 2 2 2 2 2" xfId="26530"/>
    <cellStyle name="常规 2 3 4 4 2 2 2 3" xfId="26531"/>
    <cellStyle name="常规 2 3 4 4 2 2 2 4" xfId="26532"/>
    <cellStyle name="常规 2 3 4 4 2 2 2 5" xfId="26533"/>
    <cellStyle name="常规 2 3 4 4 2 2 3" xfId="26535"/>
    <cellStyle name="常规 2 3 4 4 2 2 3 2" xfId="26537"/>
    <cellStyle name="常规 2 3 4 4 2 2 3 2 2" xfId="26538"/>
    <cellStyle name="常规 2 3 4 4 2 2 3 3" xfId="26178"/>
    <cellStyle name="常规 2 3 4 4 2 2 3 4" xfId="26230"/>
    <cellStyle name="常规 2 3 4 4 2 2 3 5" xfId="26243"/>
    <cellStyle name="常规 2 3 4 4 2 2 4" xfId="17836"/>
    <cellStyle name="常规 2 3 4 4 2 2 4 2" xfId="26540"/>
    <cellStyle name="常规 2 3 4 4 2 2 5" xfId="26542"/>
    <cellStyle name="常规 2 3 4 4 2 2 6" xfId="26543"/>
    <cellStyle name="常规 2 3 4 4 2 2 7" xfId="26544"/>
    <cellStyle name="常规 2 3 4 4 2 3" xfId="24277"/>
    <cellStyle name="常规 2 3 4 4 2 3 2" xfId="26545"/>
    <cellStyle name="常规 2 3 4 4 2 3 2 2" xfId="24249"/>
    <cellStyle name="常规 2 3 4 4 2 3 2 2 2" xfId="24251"/>
    <cellStyle name="常规 2 3 4 4 2 3 2 3" xfId="24253"/>
    <cellStyle name="常规 2 3 4 4 2 3 2 4" xfId="24255"/>
    <cellStyle name="常规 2 3 4 4 2 3 3" xfId="8727"/>
    <cellStyle name="常规 2 3 4 4 2 3 3 2" xfId="8729"/>
    <cellStyle name="常规 2 3 4 4 2 3 4" xfId="8736"/>
    <cellStyle name="常规 2 3 4 4 2 3 5" xfId="8741"/>
    <cellStyle name="常规 2 3 4 4 2 3 6" xfId="8743"/>
    <cellStyle name="常规 2 3 4 4 2 4" xfId="26546"/>
    <cellStyle name="常规 2 3 4 4 2 4 2" xfId="26547"/>
    <cellStyle name="常规 2 3 4 4 2 4 2 2" xfId="24270"/>
    <cellStyle name="常规 2 3 4 4 2 4 3" xfId="8749"/>
    <cellStyle name="常规 2 3 4 4 2 4 4" xfId="8754"/>
    <cellStyle name="常规 2 3 4 4 2 4 5" xfId="8758"/>
    <cellStyle name="常规 2 3 4 4 2 5" xfId="6495"/>
    <cellStyle name="常规 2 3 4 4 2 5 2" xfId="26548"/>
    <cellStyle name="常规 2 3 4 4 2 6" xfId="26549"/>
    <cellStyle name="常规 2 3 4 4 2 7" xfId="26550"/>
    <cellStyle name="常规 2 3 4 4 2 8" xfId="26551"/>
    <cellStyle name="常规 2 3 4 4 3" xfId="5263"/>
    <cellStyle name="常规 2 3 4 4 3 2" xfId="5267"/>
    <cellStyle name="常规 2 3 4 4 3 2 2" xfId="26552"/>
    <cellStyle name="常规 2 3 4 4 3 2 2 2" xfId="25306"/>
    <cellStyle name="常规 2 3 4 4 3 2 2 3" xfId="25709"/>
    <cellStyle name="常规 2 3 4 4 3 2 3" xfId="26553"/>
    <cellStyle name="常规 2 3 4 4 3 2 3 2" xfId="26554"/>
    <cellStyle name="常规 2 3 4 4 3 2 4" xfId="26555"/>
    <cellStyle name="常规 2 3 4 4 3 2 5" xfId="26556"/>
    <cellStyle name="常规 2 3 4 4 3 3" xfId="26557"/>
    <cellStyle name="常规 2 3 4 4 3 3 2" xfId="26558"/>
    <cellStyle name="常规 2 3 4 4 3 3 2 2" xfId="24303"/>
    <cellStyle name="常规 2 3 4 4 3 3 3" xfId="26559"/>
    <cellStyle name="常规 2 3 4 4 3 3 4" xfId="26560"/>
    <cellStyle name="常规 2 3 4 4 3 3 5" xfId="26561"/>
    <cellStyle name="常规 2 3 4 4 3 4" xfId="19869"/>
    <cellStyle name="常规 2 3 4 4 3 4 2" xfId="26562"/>
    <cellStyle name="常规 2 3 4 4 3 4 3" xfId="26563"/>
    <cellStyle name="常规 2 3 4 4 3 5" xfId="26564"/>
    <cellStyle name="常规 2 3 4 4 3 6" xfId="26565"/>
    <cellStyle name="常规 2 3 4 4 3 7" xfId="26566"/>
    <cellStyle name="常规 2 3 4 4 4" xfId="5271"/>
    <cellStyle name="常规 2 3 4 4 4 2" xfId="12956"/>
    <cellStyle name="常规 2 3 4 4 4 2 2" xfId="1530"/>
    <cellStyle name="常规 2 3 4 4 4 2 2 2" xfId="1538"/>
    <cellStyle name="常规 2 3 4 4 4 2 3" xfId="1587"/>
    <cellStyle name="常规 2 3 4 4 4 2 4" xfId="1629"/>
    <cellStyle name="常规 2 3 4 4 4 2 5" xfId="1663"/>
    <cellStyle name="常规 2 3 4 4 4 3" xfId="26567"/>
    <cellStyle name="常规 2 3 4 4 4 3 2" xfId="1328"/>
    <cellStyle name="常规 2 3 4 4 4 3 2 2" xfId="951"/>
    <cellStyle name="常规 2 3 4 4 4 3 3" xfId="4282"/>
    <cellStyle name="常规 2 3 4 4 4 3 4" xfId="4301"/>
    <cellStyle name="常规 2 3 4 4 4 3 5" xfId="4318"/>
    <cellStyle name="常规 2 3 4 4 4 4" xfId="3294"/>
    <cellStyle name="常规 2 3 4 4 4 4 2" xfId="3940"/>
    <cellStyle name="常规 2 3 4 4 4 5" xfId="3296"/>
    <cellStyle name="常规 2 3 4 4 4 6" xfId="1955"/>
    <cellStyle name="常规 2 3 4 4 4 7" xfId="1"/>
    <cellStyle name="常规 2 3 4 4 5" xfId="2433"/>
    <cellStyle name="常规 2 3 4 4 5 2" xfId="26568"/>
    <cellStyle name="常规 2 3 4 4 5 2 2" xfId="3793"/>
    <cellStyle name="常规 2 3 4 4 5 2 2 2" xfId="5417"/>
    <cellStyle name="常规 2 3 4 4 5 2 3" xfId="5438"/>
    <cellStyle name="常规 2 3 4 4 5 2 4" xfId="5455"/>
    <cellStyle name="常规 2 3 4 4 5 3" xfId="26570"/>
    <cellStyle name="常规 2 3 4 4 5 3 2" xfId="5525"/>
    <cellStyle name="常规 2 3 4 4 5 4" xfId="3989"/>
    <cellStyle name="常规 2 3 4 4 5 5" xfId="4011"/>
    <cellStyle name="常规 2 3 4 4 5 6" xfId="1985"/>
    <cellStyle name="常规 2 3 4 4 6" xfId="12958"/>
    <cellStyle name="常规 2 3 4 4 6 2" xfId="16464"/>
    <cellStyle name="常规 2 3 4 4 6 2 2" xfId="5753"/>
    <cellStyle name="常规 2 3 4 4 6 3" xfId="26572"/>
    <cellStyle name="常规 2 3 4 4 6 4" xfId="4027"/>
    <cellStyle name="常规 2 3 4 4 6 5" xfId="4056"/>
    <cellStyle name="常规 2 3 4 4 7" xfId="12960"/>
    <cellStyle name="常规 2 3 4 4 7 2" xfId="16468"/>
    <cellStyle name="常规 2 3 4 4 7 3" xfId="19358"/>
    <cellStyle name="常规 2 3 4 4 7 4" xfId="4064"/>
    <cellStyle name="常规 2 3 4 4 7 5" xfId="4071"/>
    <cellStyle name="常规 2 3 4 4 8" xfId="24744"/>
    <cellStyle name="常规 2 3 4 4 9" xfId="24747"/>
    <cellStyle name="常规 2 3 4 5" xfId="5274"/>
    <cellStyle name="常规 2 3 4 5 2" xfId="167"/>
    <cellStyle name="常规 2 3 4 5 2 2" xfId="5278"/>
    <cellStyle name="常规 2 3 4 5 2 2 2" xfId="26573"/>
    <cellStyle name="常规 2 3 4 5 2 2 2 2" xfId="26574"/>
    <cellStyle name="常规 2 3 4 5 2 2 2 3" xfId="26575"/>
    <cellStyle name="常规 2 3 4 5 2 2 3" xfId="26576"/>
    <cellStyle name="常规 2 3 4 5 2 2 3 2" xfId="26577"/>
    <cellStyle name="常规 2 3 4 5 2 2 4" xfId="26578"/>
    <cellStyle name="常规 2 3 4 5 2 2 5" xfId="26579"/>
    <cellStyle name="常规 2 3 4 5 2 3" xfId="26580"/>
    <cellStyle name="常规 2 3 4 5 2 3 2" xfId="26581"/>
    <cellStyle name="常规 2 3 4 5 2 3 2 2" xfId="24806"/>
    <cellStyle name="常规 2 3 4 5 2 3 3" xfId="26582"/>
    <cellStyle name="常规 2 3 4 5 2 3 4" xfId="26583"/>
    <cellStyle name="常规 2 3 4 5 2 3 5" xfId="26584"/>
    <cellStyle name="常规 2 3 4 5 2 4" xfId="26585"/>
    <cellStyle name="常规 2 3 4 5 2 4 2" xfId="26586"/>
    <cellStyle name="常规 2 3 4 5 2 4 3" xfId="26587"/>
    <cellStyle name="常规 2 3 4 5 2 5" xfId="26588"/>
    <cellStyle name="常规 2 3 4 5 2 6" xfId="26589"/>
    <cellStyle name="常规 2 3 4 5 2 7" xfId="26590"/>
    <cellStyle name="常规 2 3 4 5 3" xfId="177"/>
    <cellStyle name="常规 2 3 4 5 3 2" xfId="2122"/>
    <cellStyle name="常规 2 3 4 5 3 2 2" xfId="26591"/>
    <cellStyle name="常规 2 3 4 5 3 2 2 2" xfId="26592"/>
    <cellStyle name="常规 2 3 4 5 3 2 3" xfId="26593"/>
    <cellStyle name="常规 2 3 4 5 3 2 4" xfId="26594"/>
    <cellStyle name="常规 2 3 4 5 3 2 5" xfId="22636"/>
    <cellStyle name="常规 2 3 4 5 3 3" xfId="26595"/>
    <cellStyle name="常规 2 3 4 5 3 3 2" xfId="26596"/>
    <cellStyle name="常规 2 3 4 5 3 3 2 2" xfId="24820"/>
    <cellStyle name="常规 2 3 4 5 3 3 3" xfId="26597"/>
    <cellStyle name="常规 2 3 4 5 3 3 4" xfId="26598"/>
    <cellStyle name="常规 2 3 4 5 3 3 5" xfId="22643"/>
    <cellStyle name="常规 2 3 4 5 3 4" xfId="26599"/>
    <cellStyle name="常规 2 3 4 5 3 4 2" xfId="26600"/>
    <cellStyle name="常规 2 3 4 5 3 5" xfId="26601"/>
    <cellStyle name="常规 2 3 4 5 3 6" xfId="26602"/>
    <cellStyle name="常规 2 3 4 5 3 7" xfId="26603"/>
    <cellStyle name="常规 2 3 4 5 4" xfId="31"/>
    <cellStyle name="常规 2 3 4 5 4 2" xfId="26604"/>
    <cellStyle name="常规 2 3 4 5 4 2 2" xfId="6217"/>
    <cellStyle name="常规 2 3 4 5 4 2 2 2" xfId="6219"/>
    <cellStyle name="常规 2 3 4 5 4 2 3" xfId="1732"/>
    <cellStyle name="常规 2 3 4 5 4 2 4" xfId="6231"/>
    <cellStyle name="常规 2 3 4 5 4 3" xfId="26605"/>
    <cellStyle name="常规 2 3 4 5 4 3 2" xfId="6256"/>
    <cellStyle name="常规 2 3 4 5 4 4" xfId="4094"/>
    <cellStyle name="常规 2 3 4 5 4 5" xfId="4112"/>
    <cellStyle name="常规 2 3 4 5 4 6" xfId="4143"/>
    <cellStyle name="常规 2 3 4 5 5" xfId="26606"/>
    <cellStyle name="常规 2 3 4 5 5 2" xfId="26607"/>
    <cellStyle name="常规 2 3 4 5 5 2 2" xfId="6342"/>
    <cellStyle name="常规 2 3 4 5 5 3" xfId="26609"/>
    <cellStyle name="常规 2 3 4 5 5 4" xfId="4172"/>
    <cellStyle name="常规 2 3 4 5 5 5" xfId="4187"/>
    <cellStyle name="常规 2 3 4 5 6" xfId="26610"/>
    <cellStyle name="常规 2 3 4 5 6 2" xfId="16477"/>
    <cellStyle name="常规 2 3 4 5 7" xfId="26611"/>
    <cellStyle name="常规 2 3 4 5 8" xfId="24750"/>
    <cellStyle name="常规 2 3 4 5 9" xfId="26612"/>
    <cellStyle name="常规 2 3 4 6" xfId="5280"/>
    <cellStyle name="常规 2 3 4 6 2" xfId="5282"/>
    <cellStyle name="常规 2 3 4 6 2 2" xfId="22148"/>
    <cellStyle name="常规 2 3 4 6 2 2 2" xfId="26613"/>
    <cellStyle name="常规 2 3 4 6 2 2 2 2" xfId="26614"/>
    <cellStyle name="常规 2 3 4 6 2 2 2 3" xfId="26615"/>
    <cellStyle name="常规 2 3 4 6 2 2 3" xfId="26618"/>
    <cellStyle name="常规 2 3 4 6 2 2 3 2" xfId="26619"/>
    <cellStyle name="常规 2 3 4 6 2 2 4" xfId="26620"/>
    <cellStyle name="常规 2 3 4 6 2 2 5" xfId="26621"/>
    <cellStyle name="常规 2 3 4 6 2 3" xfId="22150"/>
    <cellStyle name="常规 2 3 4 6 2 3 2" xfId="26622"/>
    <cellStyle name="常规 2 3 4 6 2 3 2 2" xfId="26624"/>
    <cellStyle name="常规 2 3 4 6 2 3 3" xfId="26625"/>
    <cellStyle name="常规 2 3 4 6 2 3 4" xfId="26626"/>
    <cellStyle name="常规 2 3 4 6 2 3 5" xfId="26627"/>
    <cellStyle name="常规 2 3 4 6 2 4" xfId="26628"/>
    <cellStyle name="常规 2 3 4 6 2 4 2" xfId="26629"/>
    <cellStyle name="常规 2 3 4 6 2 4 3" xfId="26630"/>
    <cellStyle name="常规 2 3 4 6 2 5" xfId="26631"/>
    <cellStyle name="常规 2 3 4 6 2 6" xfId="26632"/>
    <cellStyle name="常规 2 3 4 6 2 7" xfId="22414"/>
    <cellStyle name="常规 2 3 4 6 3" xfId="5285"/>
    <cellStyle name="常规 2 3 4 6 3 2" xfId="22156"/>
    <cellStyle name="常规 2 3 4 6 3 2 2" xfId="26633"/>
    <cellStyle name="常规 2 3 4 6 3 2 2 2" xfId="26634"/>
    <cellStyle name="常规 2 3 4 6 3 2 3" xfId="26635"/>
    <cellStyle name="常规 2 3 4 6 3 2 4" xfId="26636"/>
    <cellStyle name="常规 2 3 4 6 3 2 5" xfId="22664"/>
    <cellStyle name="常规 2 3 4 6 3 3" xfId="26637"/>
    <cellStyle name="常规 2 3 4 6 3 3 2" xfId="26638"/>
    <cellStyle name="常规 2 3 4 6 3 3 2 2" xfId="26639"/>
    <cellStyle name="常规 2 3 4 6 3 3 3" xfId="26640"/>
    <cellStyle name="常规 2 3 4 6 3 3 4" xfId="26641"/>
    <cellStyle name="常规 2 3 4 6 3 3 5" xfId="22667"/>
    <cellStyle name="常规 2 3 4 6 3 4" xfId="26642"/>
    <cellStyle name="常规 2 3 4 6 3 4 2" xfId="26643"/>
    <cellStyle name="常规 2 3 4 6 3 5" xfId="26644"/>
    <cellStyle name="常规 2 3 4 6 3 6" xfId="26645"/>
    <cellStyle name="常规 2 3 4 6 3 7" xfId="22428"/>
    <cellStyle name="常规 2 3 4 6 4" xfId="5288"/>
    <cellStyle name="常规 2 3 4 6 4 2" xfId="24364"/>
    <cellStyle name="常规 2 3 4 6 4 2 2" xfId="6654"/>
    <cellStyle name="常规 2 3 4 6 4 3" xfId="24366"/>
    <cellStyle name="常规 2 3 4 6 4 4" xfId="1545"/>
    <cellStyle name="常规 2 3 4 6 4 5" xfId="1557"/>
    <cellStyle name="常规 2 3 4 6 5" xfId="26646"/>
    <cellStyle name="常规 2 3 4 6 5 2" xfId="26647"/>
    <cellStyle name="常规 2 3 4 6 5 2 2" xfId="6689"/>
    <cellStyle name="常规 2 3 4 6 5 3" xfId="26649"/>
    <cellStyle name="常规 2 3 4 6 5 4" xfId="1597"/>
    <cellStyle name="常规 2 3 4 6 5 5" xfId="1607"/>
    <cellStyle name="常规 2 3 4 6 6" xfId="26650"/>
    <cellStyle name="常规 2 3 4 6 6 2" xfId="26651"/>
    <cellStyle name="常规 2 3 4 6 7" xfId="26652"/>
    <cellStyle name="常规 2 3 4 6 8" xfId="26653"/>
    <cellStyle name="常规 2 3 4 6 9" xfId="26654"/>
    <cellStyle name="常规 2 3 4 7" xfId="5291"/>
    <cellStyle name="常规 2 3 4 7 2" xfId="5294"/>
    <cellStyle name="常规 2 3 4 7 2 2" xfId="14077"/>
    <cellStyle name="常规 2 3 4 7 2 2 2" xfId="26655"/>
    <cellStyle name="常规 2 3 4 7 2 2 3" xfId="26657"/>
    <cellStyle name="常规 2 3 4 7 2 3" xfId="26658"/>
    <cellStyle name="常规 2 3 4 7 2 3 2" xfId="26659"/>
    <cellStyle name="常规 2 3 4 7 2 4" xfId="1044"/>
    <cellStyle name="常规 2 3 4 7 2 5" xfId="1275"/>
    <cellStyle name="常规 2 3 4 7 3" xfId="5298"/>
    <cellStyle name="常规 2 3 4 7 3 2" xfId="26660"/>
    <cellStyle name="常规 2 3 4 7 3 2 2" xfId="20548"/>
    <cellStyle name="常规 2 3 4 7 3 3" xfId="26661"/>
    <cellStyle name="常规 2 3 4 7 3 4" xfId="1074"/>
    <cellStyle name="常规 2 3 4 7 3 5" xfId="1309"/>
    <cellStyle name="常规 2 3 4 7 4" xfId="5302"/>
    <cellStyle name="常规 2 3 4 7 4 2" xfId="26662"/>
    <cellStyle name="常规 2 3 4 7 4 3" xfId="26663"/>
    <cellStyle name="常规 2 3 4 7 5" xfId="26664"/>
    <cellStyle name="常规 2 3 4 7 6" xfId="26666"/>
    <cellStyle name="常规 2 3 4 7 7" xfId="26668"/>
    <cellStyle name="常规 2 3 4 8" xfId="5305"/>
    <cellStyle name="常规 2 3 4 8 2" xfId="5308"/>
    <cellStyle name="常规 2 3 4 8 2 2" xfId="26669"/>
    <cellStyle name="常规 2 3 4 8 2 2 2" xfId="4926"/>
    <cellStyle name="常规 2 3 4 8 2 2 3" xfId="26670"/>
    <cellStyle name="常规 2 3 4 8 2 3" xfId="26671"/>
    <cellStyle name="常规 2 3 4 8 2 3 2" xfId="26673"/>
    <cellStyle name="常规 2 3 4 8 2 4" xfId="26674"/>
    <cellStyle name="常规 2 3 4 8 2 5" xfId="26675"/>
    <cellStyle name="常规 2 3 4 8 3" xfId="14084"/>
    <cellStyle name="常规 2 3 4 8 3 2" xfId="26676"/>
    <cellStyle name="常规 2 3 4 8 3 2 2" xfId="20605"/>
    <cellStyle name="常规 2 3 4 8 3 3" xfId="26677"/>
    <cellStyle name="常规 2 3 4 8 3 4" xfId="26678"/>
    <cellStyle name="常规 2 3 4 8 3 5" xfId="26679"/>
    <cellStyle name="常规 2 3 4 8 4" xfId="14086"/>
    <cellStyle name="常规 2 3 4 8 4 2" xfId="26680"/>
    <cellStyle name="常规 2 3 4 8 4 3" xfId="26681"/>
    <cellStyle name="常规 2 3 4 8 5" xfId="26682"/>
    <cellStyle name="常规 2 3 4 8 6" xfId="26684"/>
    <cellStyle name="常规 2 3 4 8 7" xfId="26685"/>
    <cellStyle name="常规 2 3 4 9" xfId="5311"/>
    <cellStyle name="常规 2 3 4 9 2" xfId="12184"/>
    <cellStyle name="常规 2 3 4 9 2 2" xfId="26686"/>
    <cellStyle name="常规 2 3 4 9 2 2 2" xfId="26687"/>
    <cellStyle name="常规 2 3 4 9 2 2 3" xfId="26689"/>
    <cellStyle name="常规 2 3 4 9 2 3" xfId="26690"/>
    <cellStyle name="常规 2 3 4 9 2 3 2" xfId="26691"/>
    <cellStyle name="常规 2 3 4 9 2 4" xfId="26692"/>
    <cellStyle name="常规 2 3 4 9 2 5" xfId="26693"/>
    <cellStyle name="常规 2 3 4 9 3" xfId="26694"/>
    <cellStyle name="常规 2 3 4 9 3 2" xfId="25380"/>
    <cellStyle name="常规 2 3 4 9 3 2 2" xfId="8942"/>
    <cellStyle name="常规 2 3 4 9 3 3" xfId="17373"/>
    <cellStyle name="常规 2 3 4 9 3 4" xfId="17378"/>
    <cellStyle name="常规 2 3 4 9 3 5" xfId="17381"/>
    <cellStyle name="常规 2 3 4 9 4" xfId="26696"/>
    <cellStyle name="常规 2 3 4 9 4 2" xfId="25395"/>
    <cellStyle name="常规 2 3 4 9 4 3" xfId="17385"/>
    <cellStyle name="常规 2 3 4 9 5" xfId="26697"/>
    <cellStyle name="常规 2 3 4 9 6" xfId="26698"/>
    <cellStyle name="常规 2 3 4 9 7" xfId="26699"/>
    <cellStyle name="常规 2 3 5" xfId="20782"/>
    <cellStyle name="常规 2 3 5 10" xfId="14828"/>
    <cellStyle name="常规 2 3 5 10 2" xfId="14830"/>
    <cellStyle name="常规 2 3 5 10 2 2" xfId="12702"/>
    <cellStyle name="常规 2 3 5 10 2 3" xfId="19733"/>
    <cellStyle name="常规 2 3 5 10 3" xfId="14833"/>
    <cellStyle name="常规 2 3 5 10 3 2" xfId="26700"/>
    <cellStyle name="常规 2 3 5 10 4" xfId="20363"/>
    <cellStyle name="常规 2 3 5 10 5" xfId="26701"/>
    <cellStyle name="常规 2 3 5 11" xfId="14836"/>
    <cellStyle name="常规 2 3 5 11 2" xfId="22951"/>
    <cellStyle name="常规 2 3 5 11 2 2" xfId="22953"/>
    <cellStyle name="常规 2 3 5 11 2 3" xfId="26702"/>
    <cellStyle name="常规 2 3 5 11 3" xfId="5370"/>
    <cellStyle name="常规 2 3 5 11 3 2" xfId="9409"/>
    <cellStyle name="常规 2 3 5 11 4" xfId="9442"/>
    <cellStyle name="常规 2 3 5 11 5" xfId="9468"/>
    <cellStyle name="常规 2 3 5 12" xfId="14838"/>
    <cellStyle name="常规 2 3 5 12 2" xfId="22960"/>
    <cellStyle name="常规 2 3 5 12 2 2" xfId="22963"/>
    <cellStyle name="常规 2 3 5 12 2 3" xfId="26704"/>
    <cellStyle name="常规 2 3 5 12 3" xfId="8841"/>
    <cellStyle name="常规 2 3 5 12 3 2" xfId="9490"/>
    <cellStyle name="常规 2 3 5 12 4" xfId="9507"/>
    <cellStyle name="常规 2 3 5 12 5" xfId="9515"/>
    <cellStyle name="常规 2 3 5 13" xfId="14841"/>
    <cellStyle name="常规 2 3 5 13 2" xfId="26705"/>
    <cellStyle name="常规 2 3 5 13 2 2" xfId="26707"/>
    <cellStyle name="常规 2 3 5 13 3" xfId="9523"/>
    <cellStyle name="常规 2 3 5 13 3 2" xfId="9525"/>
    <cellStyle name="常规 2 3 5 13 4" xfId="9529"/>
    <cellStyle name="常规 2 3 5 13 5" xfId="9534"/>
    <cellStyle name="常规 2 3 5 14" xfId="26708"/>
    <cellStyle name="常规 2 3 5 14 2" xfId="26709"/>
    <cellStyle name="常规 2 3 5 14 2 2" xfId="26710"/>
    <cellStyle name="常规 2 3 5 14 3" xfId="9542"/>
    <cellStyle name="常规 2 3 5 14 3 2" xfId="9544"/>
    <cellStyle name="常规 2 3 5 14 4" xfId="9549"/>
    <cellStyle name="常规 2 3 5 15" xfId="26712"/>
    <cellStyle name="常规 2 3 5 15 2" xfId="26715"/>
    <cellStyle name="常规 2 3 5 15 3" xfId="9567"/>
    <cellStyle name="常规 2 3 5 15 4" xfId="9574"/>
    <cellStyle name="常规 2 3 5 16" xfId="26717"/>
    <cellStyle name="常规 2 3 5 16 2" xfId="26719"/>
    <cellStyle name="常规 2 3 5 16 3" xfId="9591"/>
    <cellStyle name="常规 2 3 5 17" xfId="26721"/>
    <cellStyle name="常规 2 3 5 17 2" xfId="26722"/>
    <cellStyle name="常规 2 3 5 18" xfId="26724"/>
    <cellStyle name="常规 2 3 5 18 2" xfId="26725"/>
    <cellStyle name="常规 2 3 5 19" xfId="26727"/>
    <cellStyle name="常规 2 3 5 2" xfId="10456"/>
    <cellStyle name="常规 2 3 5 2 10" xfId="11964"/>
    <cellStyle name="常规 2 3 5 2 10 2" xfId="9024"/>
    <cellStyle name="常规 2 3 5 2 10 2 2" xfId="25382"/>
    <cellStyle name="常规 2 3 5 2 10 3" xfId="9027"/>
    <cellStyle name="常规 2 3 5 2 10 3 2" xfId="25386"/>
    <cellStyle name="常规 2 3 5 2 10 4" xfId="9030"/>
    <cellStyle name="常规 2 3 5 2 11" xfId="11967"/>
    <cellStyle name="常规 2 3 5 2 11 2" xfId="25397"/>
    <cellStyle name="常规 2 3 5 2 11 3" xfId="25402"/>
    <cellStyle name="常规 2 3 5 2 11 4" xfId="25405"/>
    <cellStyle name="常规 2 3 5 2 12" xfId="13927"/>
    <cellStyle name="常规 2 3 5 2 12 2" xfId="25408"/>
    <cellStyle name="常规 2 3 5 2 12 3" xfId="25411"/>
    <cellStyle name="常规 2 3 5 2 12 4" xfId="25413"/>
    <cellStyle name="常规 2 3 5 2 13" xfId="25417"/>
    <cellStyle name="常规 2 3 5 2 13 2" xfId="25419"/>
    <cellStyle name="常规 2 3 5 2 14" xfId="24633"/>
    <cellStyle name="常规 2 3 5 2 15" xfId="24639"/>
    <cellStyle name="常规 2 3 5 2 16" xfId="24643"/>
    <cellStyle name="常规 2 3 5 2 17" xfId="24448"/>
    <cellStyle name="常规 2 3 5 2 18" xfId="910"/>
    <cellStyle name="常规 2 3 5 2 19" xfId="3666"/>
    <cellStyle name="常规 2 3 5 2 2" xfId="26728"/>
    <cellStyle name="常规 2 3 5 2 2 10" xfId="26729"/>
    <cellStyle name="常规 2 3 5 2 2 2" xfId="26730"/>
    <cellStyle name="常规 2 3 5 2 2 2 2" xfId="26731"/>
    <cellStyle name="常规 2 3 5 2 2 2 2 2" xfId="26732"/>
    <cellStyle name="常规 2 3 5 2 2 2 2 2 2" xfId="17588"/>
    <cellStyle name="常规 2 3 5 2 2 2 2 2 2 2" xfId="26734"/>
    <cellStyle name="常规 2 3 5 2 2 2 2 2 3" xfId="17590"/>
    <cellStyle name="常规 2 3 5 2 2 2 2 2 4" xfId="17592"/>
    <cellStyle name="常规 2 3 5 2 2 2 2 2 5" xfId="26735"/>
    <cellStyle name="常规 2 3 5 2 2 2 2 3" xfId="25233"/>
    <cellStyle name="常规 2 3 5 2 2 2 2 3 2" xfId="2589"/>
    <cellStyle name="常规 2 3 5 2 2 2 2 3 3" xfId="2613"/>
    <cellStyle name="常规 2 3 5 2 2 2 2 4" xfId="25235"/>
    <cellStyle name="常规 2 3 5 2 2 2 2 5" xfId="25237"/>
    <cellStyle name="常规 2 3 5 2 2 2 2 6" xfId="25239"/>
    <cellStyle name="常规 2 3 5 2 2 2 3" xfId="135"/>
    <cellStyle name="常规 2 3 5 2 2 2 3 2" xfId="26737"/>
    <cellStyle name="常规 2 3 5 2 2 2 3 2 2" xfId="26365"/>
    <cellStyle name="常规 2 3 5 2 2 2 3 3" xfId="25243"/>
    <cellStyle name="常规 2 3 5 2 2 2 3 4" xfId="25246"/>
    <cellStyle name="常规 2 3 5 2 2 2 3 5" xfId="26738"/>
    <cellStyle name="常规 2 3 5 2 2 2 4" xfId="26739"/>
    <cellStyle name="常规 2 3 5 2 2 2 4 2" xfId="26741"/>
    <cellStyle name="常规 2 3 5 2 2 2 4 3" xfId="26743"/>
    <cellStyle name="常规 2 3 5 2 2 2 5" xfId="26744"/>
    <cellStyle name="常规 2 3 5 2 2 2 6" xfId="26746"/>
    <cellStyle name="常规 2 3 5 2 2 2 7" xfId="26747"/>
    <cellStyle name="常规 2 3 5 2 2 3" xfId="16688"/>
    <cellStyle name="常规 2 3 5 2 2 3 2" xfId="16690"/>
    <cellStyle name="常规 2 3 5 2 2 3 2 2" xfId="26748"/>
    <cellStyle name="常规 2 3 5 2 2 3 2 2 2" xfId="26140"/>
    <cellStyle name="常规 2 3 5 2 2 3 2 3" xfId="26749"/>
    <cellStyle name="常规 2 3 5 2 2 3 2 4" xfId="26750"/>
    <cellStyle name="常规 2 3 5 2 2 3 2 5" xfId="26751"/>
    <cellStyle name="常规 2 3 5 2 2 3 3" xfId="26752"/>
    <cellStyle name="常规 2 3 5 2 2 3 3 2" xfId="23402"/>
    <cellStyle name="常规 2 3 5 2 2 3 3 2 2" xfId="23404"/>
    <cellStyle name="常规 2 3 5 2 2 3 3 3" xfId="23424"/>
    <cellStyle name="常规 2 3 5 2 2 3 3 4" xfId="23446"/>
    <cellStyle name="常规 2 3 5 2 2 3 3 5" xfId="23462"/>
    <cellStyle name="常规 2 3 5 2 2 3 4" xfId="26753"/>
    <cellStyle name="常规 2 3 5 2 2 3 4 2" xfId="26755"/>
    <cellStyle name="常规 2 3 5 2 2 3 5" xfId="26756"/>
    <cellStyle name="常规 2 3 5 2 2 3 6" xfId="26757"/>
    <cellStyle name="常规 2 3 5 2 2 3 7" xfId="8839"/>
    <cellStyle name="常规 2 3 5 2 2 4" xfId="16692"/>
    <cellStyle name="常规 2 3 5 2 2 4 2" xfId="21494"/>
    <cellStyle name="常规 2 3 5 2 2 4 2 2" xfId="26758"/>
    <cellStyle name="常规 2 3 5 2 2 4 2 2 2" xfId="26759"/>
    <cellStyle name="常规 2 3 5 2 2 4 2 3" xfId="22003"/>
    <cellStyle name="常规 2 3 5 2 2 4 2 4" xfId="22006"/>
    <cellStyle name="常规 2 3 5 2 2 4 3" xfId="26760"/>
    <cellStyle name="常规 2 3 5 2 2 4 3 2" xfId="26763"/>
    <cellStyle name="常规 2 3 5 2 2 4 4" xfId="26764"/>
    <cellStyle name="常规 2 3 5 2 2 4 5" xfId="26765"/>
    <cellStyle name="常规 2 3 5 2 2 4 6" xfId="26766"/>
    <cellStyle name="常规 2 3 5 2 2 5" xfId="16696"/>
    <cellStyle name="常规 2 3 5 2 2 5 2" xfId="26767"/>
    <cellStyle name="常规 2 3 5 2 2 5 2 2" xfId="18242"/>
    <cellStyle name="常规 2 3 5 2 2 5 3" xfId="26768"/>
    <cellStyle name="常规 2 3 5 2 2 5 4" xfId="26769"/>
    <cellStyle name="常规 2 3 5 2 2 5 5" xfId="26770"/>
    <cellStyle name="常规 2 3 5 2 2 6" xfId="16700"/>
    <cellStyle name="常规 2 3 5 2 2 6 2" xfId="26771"/>
    <cellStyle name="常规 2 3 5 2 2 6 3" xfId="26772"/>
    <cellStyle name="常规 2 3 5 2 2 6 4" xfId="26773"/>
    <cellStyle name="常规 2 3 5 2 2 6 5" xfId="26774"/>
    <cellStyle name="常规 2 3 5 2 2 7" xfId="21496"/>
    <cellStyle name="常规 2 3 5 2 2 8" xfId="26775"/>
    <cellStyle name="常规 2 3 5 2 2 9" xfId="26777"/>
    <cellStyle name="常规 2 3 5 2 3" xfId="26219"/>
    <cellStyle name="常规 2 3 5 2 3 2" xfId="26778"/>
    <cellStyle name="常规 2 3 5 2 3 2 2" xfId="26779"/>
    <cellStyle name="常规 2 3 5 2 3 2 2 2" xfId="2071"/>
    <cellStyle name="常规 2 3 5 2 3 2 2 2 2" xfId="244"/>
    <cellStyle name="常规 2 3 5 2 3 2 2 3" xfId="2078"/>
    <cellStyle name="常规 2 3 5 2 3 2 2 4" xfId="2091"/>
    <cellStyle name="常规 2 3 5 2 3 2 2 5" xfId="1843"/>
    <cellStyle name="常规 2 3 5 2 3 2 3" xfId="26780"/>
    <cellStyle name="常规 2 3 5 2 3 2 3 2" xfId="26781"/>
    <cellStyle name="常规 2 3 5 2 3 2 3 3" xfId="26106"/>
    <cellStyle name="常规 2 3 5 2 3 2 4" xfId="26782"/>
    <cellStyle name="常规 2 3 5 2 3 2 5" xfId="26076"/>
    <cellStyle name="常规 2 3 5 2 3 2 6" xfId="26078"/>
    <cellStyle name="常规 2 3 5 2 3 3" xfId="16705"/>
    <cellStyle name="常规 2 3 5 2 3 3 2" xfId="26783"/>
    <cellStyle name="常规 2 3 5 2 3 3 2 2" xfId="26785"/>
    <cellStyle name="常规 2 3 5 2 3 3 3" xfId="26786"/>
    <cellStyle name="常规 2 3 5 2 3 3 4" xfId="26787"/>
    <cellStyle name="常规 2 3 5 2 3 3 5" xfId="26081"/>
    <cellStyle name="常规 2 3 5 2 3 4" xfId="21501"/>
    <cellStyle name="常规 2 3 5 2 3 4 2" xfId="21504"/>
    <cellStyle name="常规 2 3 5 2 3 4 3" xfId="26788"/>
    <cellStyle name="常规 2 3 5 2 3 5" xfId="21506"/>
    <cellStyle name="常规 2 3 5 2 3 6" xfId="21509"/>
    <cellStyle name="常规 2 3 5 2 3 7" xfId="21511"/>
    <cellStyle name="常规 2 3 5 2 4" xfId="26221"/>
    <cellStyle name="常规 2 3 5 2 4 2" xfId="26789"/>
    <cellStyle name="常规 2 3 5 2 4 2 2" xfId="26790"/>
    <cellStyle name="常规 2 3 5 2 4 2 2 2" xfId="25377"/>
    <cellStyle name="常规 2 3 5 2 4 2 2 3" xfId="25379"/>
    <cellStyle name="常规 2 3 5 2 4 2 3" xfId="26791"/>
    <cellStyle name="常规 2 3 5 2 4 2 3 2" xfId="25393"/>
    <cellStyle name="常规 2 3 5 2 4 2 4" xfId="20261"/>
    <cellStyle name="常规 2 3 5 2 4 2 5" xfId="20267"/>
    <cellStyle name="常规 2 3 5 2 4 3" xfId="26792"/>
    <cellStyle name="常规 2 3 5 2 4 3 2" xfId="26793"/>
    <cellStyle name="常规 2 3 5 2 4 3 2 2" xfId="25433"/>
    <cellStyle name="常规 2 3 5 2 4 3 3" xfId="26794"/>
    <cellStyle name="常规 2 3 5 2 4 3 4" xfId="20281"/>
    <cellStyle name="常规 2 3 5 2 4 3 5" xfId="20286"/>
    <cellStyle name="常规 2 3 5 2 4 4" xfId="3778"/>
    <cellStyle name="常规 2 3 5 2 4 4 2" xfId="5328"/>
    <cellStyle name="常规 2 3 5 2 4 4 3" xfId="5343"/>
    <cellStyle name="常规 2 3 5 2 4 5" xfId="3785"/>
    <cellStyle name="常规 2 3 5 2 4 6" xfId="3792"/>
    <cellStyle name="常规 2 3 5 2 4 7" xfId="5437"/>
    <cellStyle name="常规 2 3 5 2 5" xfId="26223"/>
    <cellStyle name="常规 2 3 5 2 5 2" xfId="26795"/>
    <cellStyle name="常规 2 3 5 2 5 2 2" xfId="26797"/>
    <cellStyle name="常规 2 3 5 2 5 2 2 2" xfId="13413"/>
    <cellStyle name="常规 2 3 5 2 5 2 3" xfId="26799"/>
    <cellStyle name="常规 2 3 5 2 5 2 4" xfId="20293"/>
    <cellStyle name="常规 2 3 5 2 5 2 5" xfId="20295"/>
    <cellStyle name="常规 2 3 5 2 5 3" xfId="26800"/>
    <cellStyle name="常规 2 3 5 2 5 3 2" xfId="26802"/>
    <cellStyle name="常规 2 3 5 2 5 3 2 2" xfId="13616"/>
    <cellStyle name="常规 2 3 5 2 5 3 3" xfId="26804"/>
    <cellStyle name="常规 2 3 5 2 5 3 4" xfId="20300"/>
    <cellStyle name="常规 2 3 5 2 5 3 5" xfId="20302"/>
    <cellStyle name="常规 2 3 5 2 5 4" xfId="5487"/>
    <cellStyle name="常规 2 3 5 2 5 4 2" xfId="5490"/>
    <cellStyle name="常规 2 3 5 2 5 5" xfId="5511"/>
    <cellStyle name="常规 2 3 5 2 5 6" xfId="5524"/>
    <cellStyle name="常规 2 3 5 2 5 7" xfId="5533"/>
    <cellStyle name="常规 2 3 5 2 6" xfId="26225"/>
    <cellStyle name="常规 2 3 5 2 6 2" xfId="16629"/>
    <cellStyle name="常规 2 3 5 2 6 2 2" xfId="5243"/>
    <cellStyle name="常规 2 3 5 2 6 2 2 2" xfId="13911"/>
    <cellStyle name="常规 2 3 5 2 6 2 3" xfId="1439"/>
    <cellStyle name="常规 2 3 5 2 6 2 4" xfId="20308"/>
    <cellStyle name="常规 2 3 5 2 6 2 5" xfId="20310"/>
    <cellStyle name="常规 2 3 5 2 6 3" xfId="26400"/>
    <cellStyle name="常规 2 3 5 2 6 3 2" xfId="26806"/>
    <cellStyle name="常规 2 3 5 2 6 3 2 2" xfId="14006"/>
    <cellStyle name="常规 2 3 5 2 6 3 3" xfId="26807"/>
    <cellStyle name="常规 2 3 5 2 6 3 4" xfId="20316"/>
    <cellStyle name="常规 2 3 5 2 6 3 5" xfId="20320"/>
    <cellStyle name="常规 2 3 5 2 6 4" xfId="5545"/>
    <cellStyle name="常规 2 3 5 2 6 4 2" xfId="5547"/>
    <cellStyle name="常规 2 3 5 2 6 5" xfId="5556"/>
    <cellStyle name="常规 2 3 5 2 6 6" xfId="3992"/>
    <cellStyle name="常规 2 3 5 2 6 7" xfId="4000"/>
    <cellStyle name="常规 2 3 5 2 7" xfId="26808"/>
    <cellStyle name="常规 2 3 5 2 7 2" xfId="16634"/>
    <cellStyle name="常规 2 3 5 2 7 2 2" xfId="26810"/>
    <cellStyle name="常规 2 3 5 2 7 2 3" xfId="119"/>
    <cellStyle name="常规 2 3 5 2 7 3" xfId="26811"/>
    <cellStyle name="常规 2 3 5 2 7 3 2" xfId="26812"/>
    <cellStyle name="常规 2 3 5 2 7 4" xfId="5568"/>
    <cellStyle name="常规 2 3 5 2 7 5" xfId="5588"/>
    <cellStyle name="常规 2 3 5 2 8" xfId="24767"/>
    <cellStyle name="常规 2 3 5 2 8 2" xfId="392"/>
    <cellStyle name="常规 2 3 5 2 8 2 2" xfId="24769"/>
    <cellStyle name="常规 2 3 5 2 8 2 3" xfId="26813"/>
    <cellStyle name="常规 2 3 5 2 8 3" xfId="441"/>
    <cellStyle name="常规 2 3 5 2 8 3 2" xfId="26814"/>
    <cellStyle name="常规 2 3 5 2 8 4" xfId="5599"/>
    <cellStyle name="常规 2 3 5 2 8 5" xfId="5606"/>
    <cellStyle name="常规 2 3 5 2 9" xfId="24772"/>
    <cellStyle name="常规 2 3 5 2 9 2" xfId="640"/>
    <cellStyle name="常规 2 3 5 2 9 2 2" xfId="24774"/>
    <cellStyle name="常规 2 3 5 2 9 3" xfId="718"/>
    <cellStyle name="常规 2 3 5 2 9 3 2" xfId="26815"/>
    <cellStyle name="常规 2 3 5 2 9 4" xfId="5626"/>
    <cellStyle name="常规 2 3 5 2 9 5" xfId="5645"/>
    <cellStyle name="常规 2 3 5 20" xfId="26711"/>
    <cellStyle name="常规 2 3 5 21" xfId="26716"/>
    <cellStyle name="常规 2 3 5 22" xfId="26720"/>
    <cellStyle name="常规 2 3 5 23" xfId="26723"/>
    <cellStyle name="常规 2 3 5 24" xfId="26726"/>
    <cellStyle name="常规 2 3 5 3" xfId="10458"/>
    <cellStyle name="常规 2 3 5 3 10" xfId="25506"/>
    <cellStyle name="常规 2 3 5 3 2" xfId="23967"/>
    <cellStyle name="常规 2 3 5 3 2 2" xfId="26816"/>
    <cellStyle name="常规 2 3 5 3 2 2 2" xfId="26817"/>
    <cellStyle name="常规 2 3 5 3 2 2 2 2" xfId="26818"/>
    <cellStyle name="常规 2 3 5 3 2 2 2 2 2" xfId="26819"/>
    <cellStyle name="常规 2 3 5 3 2 2 2 3" xfId="26821"/>
    <cellStyle name="常规 2 3 5 3 2 2 2 4" xfId="26823"/>
    <cellStyle name="常规 2 3 5 3 2 2 2 5" xfId="26825"/>
    <cellStyle name="常规 2 3 5 3 2 2 3" xfId="26827"/>
    <cellStyle name="常规 2 3 5 3 2 2 3 2" xfId="26828"/>
    <cellStyle name="常规 2 3 5 3 2 2 3 3" xfId="26830"/>
    <cellStyle name="常规 2 3 5 3 2 2 4" xfId="26831"/>
    <cellStyle name="常规 2 3 5 3 2 2 5" xfId="26832"/>
    <cellStyle name="常规 2 3 5 3 2 2 6" xfId="26833"/>
    <cellStyle name="常规 2 3 5 3 2 3" xfId="16717"/>
    <cellStyle name="常规 2 3 5 3 2 3 2" xfId="26834"/>
    <cellStyle name="常规 2 3 5 3 2 3 2 2" xfId="19962"/>
    <cellStyle name="常规 2 3 5 3 2 3 3" xfId="26835"/>
    <cellStyle name="常规 2 3 5 3 2 3 4" xfId="26836"/>
    <cellStyle name="常规 2 3 5 3 2 3 5" xfId="26837"/>
    <cellStyle name="常规 2 3 5 3 2 4" xfId="26838"/>
    <cellStyle name="常规 2 3 5 3 2 4 2" xfId="26839"/>
    <cellStyle name="常规 2 3 5 3 2 4 3" xfId="26840"/>
    <cellStyle name="常规 2 3 5 3 2 5" xfId="26841"/>
    <cellStyle name="常规 2 3 5 3 2 6" xfId="26842"/>
    <cellStyle name="常规 2 3 5 3 2 7" xfId="26843"/>
    <cellStyle name="常规 2 3 5 3 3" xfId="23969"/>
    <cellStyle name="常规 2 3 5 3 3 2" xfId="26844"/>
    <cellStyle name="常规 2 3 5 3 3 2 2" xfId="26845"/>
    <cellStyle name="常规 2 3 5 3 3 2 2 2" xfId="26846"/>
    <cellStyle name="常规 2 3 5 3 3 2 3" xfId="26847"/>
    <cellStyle name="常规 2 3 5 3 3 2 4" xfId="26848"/>
    <cellStyle name="常规 2 3 5 3 3 2 5" xfId="26098"/>
    <cellStyle name="常规 2 3 5 3 3 3" xfId="26849"/>
    <cellStyle name="常规 2 3 5 3 3 3 2" xfId="26850"/>
    <cellStyle name="常规 2 3 5 3 3 3 2 2" xfId="21426"/>
    <cellStyle name="常规 2 3 5 3 3 3 3" xfId="26851"/>
    <cellStyle name="常规 2 3 5 3 3 3 4" xfId="26852"/>
    <cellStyle name="常规 2 3 5 3 3 3 5" xfId="26102"/>
    <cellStyle name="常规 2 3 5 3 3 4" xfId="19879"/>
    <cellStyle name="常规 2 3 5 3 3 4 2" xfId="26853"/>
    <cellStyle name="常规 2 3 5 3 3 5" xfId="26854"/>
    <cellStyle name="常规 2 3 5 3 3 6" xfId="26855"/>
    <cellStyle name="常规 2 3 5 3 3 7" xfId="26856"/>
    <cellStyle name="常规 2 3 5 3 4" xfId="12972"/>
    <cellStyle name="常规 2 3 5 3 4 2" xfId="12974"/>
    <cellStyle name="常规 2 3 5 3 4 2 2" xfId="5071"/>
    <cellStyle name="常规 2 3 5 3 4 2 2 2" xfId="7182"/>
    <cellStyle name="常规 2 3 5 3 4 2 3" xfId="1233"/>
    <cellStyle name="常规 2 3 5 3 4 2 4" xfId="7197"/>
    <cellStyle name="常规 2 3 5 3 4 3" xfId="26857"/>
    <cellStyle name="常规 2 3 5 3 4 3 2" xfId="7220"/>
    <cellStyle name="常规 2 3 5 3 4 4" xfId="5696"/>
    <cellStyle name="常规 2 3 5 3 4 5" xfId="5739"/>
    <cellStyle name="常规 2 3 5 3 4 6" xfId="5752"/>
    <cellStyle name="常规 2 3 5 3 5" xfId="12976"/>
    <cellStyle name="常规 2 3 5 3 5 2" xfId="26858"/>
    <cellStyle name="常规 2 3 5 3 5 2 2" xfId="7424"/>
    <cellStyle name="常规 2 3 5 3 5 3" xfId="26859"/>
    <cellStyle name="常规 2 3 5 3 5 4" xfId="5788"/>
    <cellStyle name="常规 2 3 5 3 5 5" xfId="5797"/>
    <cellStyle name="常规 2 3 5 3 6" xfId="12978"/>
    <cellStyle name="常规 2 3 5 3 6 2" xfId="16644"/>
    <cellStyle name="常规 2 3 5 3 6 3" xfId="26860"/>
    <cellStyle name="常规 2 3 5 3 6 4" xfId="5818"/>
    <cellStyle name="常规 2 3 5 3 6 5" xfId="4391"/>
    <cellStyle name="常规 2 3 5 3 7" xfId="12980"/>
    <cellStyle name="常规 2 3 5 3 8" xfId="24784"/>
    <cellStyle name="常规 2 3 5 3 9" xfId="24788"/>
    <cellStyle name="常规 2 3 5 4" xfId="26861"/>
    <cellStyle name="常规 2 3 5 4 2" xfId="23976"/>
    <cellStyle name="常规 2 3 5 4 2 2" xfId="26862"/>
    <cellStyle name="常规 2 3 5 4 2 2 2" xfId="26863"/>
    <cellStyle name="常规 2 3 5 4 2 2 2 2" xfId="26864"/>
    <cellStyle name="常规 2 3 5 4 2 2 2 3" xfId="26866"/>
    <cellStyle name="常规 2 3 5 4 2 2 3" xfId="26867"/>
    <cellStyle name="常规 2 3 5 4 2 2 3 2" xfId="26868"/>
    <cellStyle name="常规 2 3 5 4 2 2 4" xfId="26869"/>
    <cellStyle name="常规 2 3 5 4 2 2 5" xfId="26870"/>
    <cellStyle name="常规 2 3 5 4 2 3" xfId="26871"/>
    <cellStyle name="常规 2 3 5 4 2 3 2" xfId="26872"/>
    <cellStyle name="常规 2 3 5 4 2 3 2 2" xfId="25669"/>
    <cellStyle name="常规 2 3 5 4 2 3 3" xfId="26873"/>
    <cellStyle name="常规 2 3 5 4 2 3 4" xfId="26874"/>
    <cellStyle name="常规 2 3 5 4 2 3 5" xfId="26875"/>
    <cellStyle name="常规 2 3 5 4 2 4" xfId="26876"/>
    <cellStyle name="常规 2 3 5 4 2 4 2" xfId="26877"/>
    <cellStyle name="常规 2 3 5 4 2 4 3" xfId="26878"/>
    <cellStyle name="常规 2 3 5 4 2 5" xfId="26879"/>
    <cellStyle name="常规 2 3 5 4 2 6" xfId="26880"/>
    <cellStyle name="常规 2 3 5 4 2 7" xfId="26882"/>
    <cellStyle name="常规 2 3 5 4 3" xfId="26883"/>
    <cellStyle name="常规 2 3 5 4 3 2" xfId="26884"/>
    <cellStyle name="常规 2 3 5 4 3 2 2" xfId="26885"/>
    <cellStyle name="常规 2 3 5 4 3 2 2 2" xfId="26886"/>
    <cellStyle name="常规 2 3 5 4 3 2 3" xfId="26887"/>
    <cellStyle name="常规 2 3 5 4 3 2 4" xfId="26888"/>
    <cellStyle name="常规 2 3 5 4 3 2 5" xfId="26889"/>
    <cellStyle name="常规 2 3 5 4 3 3" xfId="26890"/>
    <cellStyle name="常规 2 3 5 4 3 3 2" xfId="26891"/>
    <cellStyle name="常规 2 3 5 4 3 3 2 2" xfId="25684"/>
    <cellStyle name="常规 2 3 5 4 3 3 3" xfId="26892"/>
    <cellStyle name="常规 2 3 5 4 3 3 4" xfId="26893"/>
    <cellStyle name="常规 2 3 5 4 3 3 5" xfId="26894"/>
    <cellStyle name="常规 2 3 5 4 3 4" xfId="19884"/>
    <cellStyle name="常规 2 3 5 4 3 4 2" xfId="26895"/>
    <cellStyle name="常规 2 3 5 4 3 5" xfId="26896"/>
    <cellStyle name="常规 2 3 5 4 3 6" xfId="26897"/>
    <cellStyle name="常规 2 3 5 4 3 7" xfId="26899"/>
    <cellStyle name="常规 2 3 5 4 4" xfId="12983"/>
    <cellStyle name="常规 2 3 5 4 4 2" xfId="12985"/>
    <cellStyle name="常规 2 3 5 4 4 2 2" xfId="7852"/>
    <cellStyle name="常规 2 3 5 4 4 2 2 2" xfId="7854"/>
    <cellStyle name="常规 2 3 5 4 4 2 3" xfId="7857"/>
    <cellStyle name="常规 2 3 5 4 4 2 4" xfId="7859"/>
    <cellStyle name="常规 2 3 5 4 4 3" xfId="26900"/>
    <cellStyle name="常规 2 3 5 4 4 3 2" xfId="7882"/>
    <cellStyle name="常规 2 3 5 4 4 4" xfId="5846"/>
    <cellStyle name="常规 2 3 5 4 4 5" xfId="5855"/>
    <cellStyle name="常规 2 3 5 4 4 6" xfId="5861"/>
    <cellStyle name="常规 2 3 5 4 5" xfId="12987"/>
    <cellStyle name="常规 2 3 5 4 5 2" xfId="26901"/>
    <cellStyle name="常规 2 3 5 4 5 2 2" xfId="7946"/>
    <cellStyle name="常规 2 3 5 4 5 3" xfId="26902"/>
    <cellStyle name="常规 2 3 5 4 5 4" xfId="5878"/>
    <cellStyle name="常规 2 3 5 4 5 5" xfId="5881"/>
    <cellStyle name="常规 2 3 5 4 6" xfId="12989"/>
    <cellStyle name="常规 2 3 5 4 6 2" xfId="26903"/>
    <cellStyle name="常规 2 3 5 4 7" xfId="12991"/>
    <cellStyle name="常规 2 3 5 4 8" xfId="24794"/>
    <cellStyle name="常规 2 3 5 4 9" xfId="24797"/>
    <cellStyle name="常规 2 3 5 5" xfId="26904"/>
    <cellStyle name="常规 2 3 5 5 2" xfId="26905"/>
    <cellStyle name="常规 2 3 5 5 2 2" xfId="26906"/>
    <cellStyle name="常规 2 3 5 5 2 2 2" xfId="26907"/>
    <cellStyle name="常规 2 3 5 5 2 2 3" xfId="26908"/>
    <cellStyle name="常规 2 3 5 5 2 3" xfId="26909"/>
    <cellStyle name="常规 2 3 5 5 2 3 2" xfId="26910"/>
    <cellStyle name="常规 2 3 5 5 2 4" xfId="26912"/>
    <cellStyle name="常规 2 3 5 5 2 5" xfId="26914"/>
    <cellStyle name="常规 2 3 5 5 3" xfId="26915"/>
    <cellStyle name="常规 2 3 5 5 3 2" xfId="26916"/>
    <cellStyle name="常规 2 3 5 5 3 2 2" xfId="26917"/>
    <cellStyle name="常规 2 3 5 5 3 3" xfId="26918"/>
    <cellStyle name="常规 2 3 5 5 3 4" xfId="26920"/>
    <cellStyle name="常规 2 3 5 5 3 5" xfId="26921"/>
    <cellStyle name="常规 2 3 5 5 4" xfId="12994"/>
    <cellStyle name="常规 2 3 5 5 4 2" xfId="26922"/>
    <cellStyle name="常规 2 3 5 5 4 3" xfId="26923"/>
    <cellStyle name="常规 2 3 5 5 5" xfId="26924"/>
    <cellStyle name="常规 2 3 5 5 6" xfId="26925"/>
    <cellStyle name="常规 2 3 5 5 7" xfId="26926"/>
    <cellStyle name="常规 2 3 5 6" xfId="26927"/>
    <cellStyle name="常规 2 3 5 6 2" xfId="26928"/>
    <cellStyle name="常规 2 3 5 6 2 2" xfId="26929"/>
    <cellStyle name="常规 2 3 5 6 2 2 2" xfId="26930"/>
    <cellStyle name="常规 2 3 5 6 2 2 3" xfId="26931"/>
    <cellStyle name="常规 2 3 5 6 2 3" xfId="26932"/>
    <cellStyle name="常规 2 3 5 6 2 3 2" xfId="26933"/>
    <cellStyle name="常规 2 3 5 6 2 4" xfId="26935"/>
    <cellStyle name="常规 2 3 5 6 2 5" xfId="26936"/>
    <cellStyle name="常规 2 3 5 6 3" xfId="26937"/>
    <cellStyle name="常规 2 3 5 6 3 2" xfId="26938"/>
    <cellStyle name="常规 2 3 5 6 3 2 2" xfId="26939"/>
    <cellStyle name="常规 2 3 5 6 3 3" xfId="26940"/>
    <cellStyle name="常规 2 3 5 6 3 4" xfId="26941"/>
    <cellStyle name="常规 2 3 5 6 3 5" xfId="26942"/>
    <cellStyle name="常规 2 3 5 6 4" xfId="26943"/>
    <cellStyle name="常规 2 3 5 6 4 2" xfId="26944"/>
    <cellStyle name="常规 2 3 5 6 4 3" xfId="26945"/>
    <cellStyle name="常规 2 3 5 6 5" xfId="26946"/>
    <cellStyle name="常规 2 3 5 6 6" xfId="26947"/>
    <cellStyle name="常规 2 3 5 6 7" xfId="14654"/>
    <cellStyle name="常规 2 3 5 7" xfId="26948"/>
    <cellStyle name="常规 2 3 5 7 2" xfId="14098"/>
    <cellStyle name="常规 2 3 5 7 2 2" xfId="26950"/>
    <cellStyle name="常规 2 3 5 7 2 2 2" xfId="26951"/>
    <cellStyle name="常规 2 3 5 7 2 2 3" xfId="26952"/>
    <cellStyle name="常规 2 3 5 7 2 3" xfId="26954"/>
    <cellStyle name="常规 2 3 5 7 2 3 2" xfId="26955"/>
    <cellStyle name="常规 2 3 5 7 2 4" xfId="22849"/>
    <cellStyle name="常规 2 3 5 7 2 5" xfId="26956"/>
    <cellStyle name="常规 2 3 5 7 3" xfId="14101"/>
    <cellStyle name="常规 2 3 5 7 3 2" xfId="26958"/>
    <cellStyle name="常规 2 3 5 7 3 2 2" xfId="20729"/>
    <cellStyle name="常规 2 3 5 7 3 3" xfId="26960"/>
    <cellStyle name="常规 2 3 5 7 3 4" xfId="22855"/>
    <cellStyle name="常规 2 3 5 7 3 5" xfId="26961"/>
    <cellStyle name="常规 2 3 5 7 4" xfId="14103"/>
    <cellStyle name="常规 2 3 5 7 4 2" xfId="26962"/>
    <cellStyle name="常规 2 3 5 7 4 3" xfId="26963"/>
    <cellStyle name="常规 2 3 5 7 5" xfId="26964"/>
    <cellStyle name="常规 2 3 5 7 6" xfId="26966"/>
    <cellStyle name="常规 2 3 5 7 7" xfId="14661"/>
    <cellStyle name="常规 2 3 5 8" xfId="26967"/>
    <cellStyle name="常规 2 3 5 8 2" xfId="14113"/>
    <cellStyle name="常规 2 3 5 8 2 2" xfId="26968"/>
    <cellStyle name="常规 2 3 5 8 2 2 2" xfId="26969"/>
    <cellStyle name="常规 2 3 5 8 2 3" xfId="26970"/>
    <cellStyle name="常规 2 3 5 8 2 4" xfId="26971"/>
    <cellStyle name="常规 2 3 5 8 2 5" xfId="26972"/>
    <cellStyle name="常规 2 3 5 8 3" xfId="14115"/>
    <cellStyle name="常规 2 3 5 8 3 2" xfId="26973"/>
    <cellStyle name="常规 2 3 5 8 3 2 2" xfId="20754"/>
    <cellStyle name="常规 2 3 5 8 3 3" xfId="26974"/>
    <cellStyle name="常规 2 3 5 8 3 4" xfId="26975"/>
    <cellStyle name="常规 2 3 5 8 3 5" xfId="26976"/>
    <cellStyle name="常规 2 3 5 8 4" xfId="14117"/>
    <cellStyle name="常规 2 3 5 8 4 2" xfId="19251"/>
    <cellStyle name="常规 2 3 5 8 5" xfId="26977"/>
    <cellStyle name="常规 2 3 5 8 6" xfId="26978"/>
    <cellStyle name="常规 2 3 5 8 7" xfId="14671"/>
    <cellStyle name="常规 2 3 5 9" xfId="26979"/>
    <cellStyle name="常规 2 3 5 9 2" xfId="26980"/>
    <cellStyle name="常规 2 3 5 9 2 2" xfId="26981"/>
    <cellStyle name="常规 2 3 5 9 2 2 2" xfId="26982"/>
    <cellStyle name="常规 2 3 5 9 2 3" xfId="18908"/>
    <cellStyle name="常规 2 3 5 9 2 4" xfId="18911"/>
    <cellStyle name="常规 2 3 5 9 2 5" xfId="18913"/>
    <cellStyle name="常规 2 3 5 9 3" xfId="26983"/>
    <cellStyle name="常规 2 3 5 9 3 2" xfId="13427"/>
    <cellStyle name="常规 2 3 5 9 3 2 2" xfId="10336"/>
    <cellStyle name="常规 2 3 5 9 3 3" xfId="13433"/>
    <cellStyle name="常规 2 3 5 9 3 4" xfId="13444"/>
    <cellStyle name="常规 2 3 5 9 3 5" xfId="13448"/>
    <cellStyle name="常规 2 3 5 9 4" xfId="26984"/>
    <cellStyle name="常规 2 3 5 9 4 2" xfId="13476"/>
    <cellStyle name="常规 2 3 5 9 5" xfId="26985"/>
    <cellStyle name="常规 2 3 5 9 6" xfId="26986"/>
    <cellStyle name="常规 2 3 5 9 7" xfId="14678"/>
    <cellStyle name="常规 2 3 6" xfId="16916"/>
    <cellStyle name="常规 2 3 6 10" xfId="14972"/>
    <cellStyle name="常规 2 3 6 10 2" xfId="1982"/>
    <cellStyle name="常规 2 3 6 10 2 2" xfId="1988"/>
    <cellStyle name="常规 2 3 6 10 2 3" xfId="2000"/>
    <cellStyle name="常规 2 3 6 10 3" xfId="2014"/>
    <cellStyle name="常规 2 3 6 10 3 2" xfId="2020"/>
    <cellStyle name="常规 2 3 6 10 4" xfId="2034"/>
    <cellStyle name="常规 2 3 6 10 5" xfId="2050"/>
    <cellStyle name="常规 2 3 6 11" xfId="14974"/>
    <cellStyle name="常规 2 3 6 11 2" xfId="24090"/>
    <cellStyle name="常规 2 3 6 11 2 2" xfId="24093"/>
    <cellStyle name="常规 2 3 6 11 3" xfId="9915"/>
    <cellStyle name="常规 2 3 6 11 3 2" xfId="9919"/>
    <cellStyle name="常规 2 3 6 11 4" xfId="9926"/>
    <cellStyle name="常规 2 3 6 11 5" xfId="9932"/>
    <cellStyle name="常规 2 3 6 12" xfId="26987"/>
    <cellStyle name="常规 2 3 6 12 2" xfId="24102"/>
    <cellStyle name="常规 2 3 6 12 2 2" xfId="26988"/>
    <cellStyle name="常规 2 3 6 12 3" xfId="9938"/>
    <cellStyle name="常规 2 3 6 12 3 2" xfId="9941"/>
    <cellStyle name="常规 2 3 6 12 4" xfId="9944"/>
    <cellStyle name="常规 2 3 6 13" xfId="26989"/>
    <cellStyle name="常规 2 3 6 13 2" xfId="24109"/>
    <cellStyle name="常规 2 3 6 13 3" xfId="9950"/>
    <cellStyle name="常规 2 3 6 13 4" xfId="9953"/>
    <cellStyle name="常规 2 3 6 14" xfId="26991"/>
    <cellStyle name="常规 2 3 6 14 2" xfId="26993"/>
    <cellStyle name="常规 2 3 6 14 3" xfId="26995"/>
    <cellStyle name="常规 2 3 6 15" xfId="26998"/>
    <cellStyle name="常规 2 3 6 15 2" xfId="419"/>
    <cellStyle name="常规 2 3 6 16" xfId="27001"/>
    <cellStyle name="常规 2 3 6 16 2" xfId="27003"/>
    <cellStyle name="常规 2 3 6 17" xfId="26326"/>
    <cellStyle name="常规 2 3 6 18" xfId="26332"/>
    <cellStyle name="常规 2 3 6 19" xfId="26338"/>
    <cellStyle name="常规 2 3 6 2" xfId="10486"/>
    <cellStyle name="常规 2 3 6 2 10" xfId="25686"/>
    <cellStyle name="常规 2 3 6 2 2" xfId="27005"/>
    <cellStyle name="常规 2 3 6 2 2 2" xfId="1605"/>
    <cellStyle name="常规 2 3 6 2 2 2 2" xfId="1615"/>
    <cellStyle name="常规 2 3 6 2 2 2 2 2" xfId="4886"/>
    <cellStyle name="常规 2 3 6 2 2 2 2 2 2" xfId="27006"/>
    <cellStyle name="常规 2 3 6 2 2 2 2 3" xfId="27007"/>
    <cellStyle name="常规 2 3 6 2 2 2 2 4" xfId="27009"/>
    <cellStyle name="常规 2 3 6 2 2 2 2 5" xfId="27011"/>
    <cellStyle name="常规 2 3 6 2 2 2 3" xfId="4888"/>
    <cellStyle name="常规 2 3 6 2 2 2 3 2" xfId="27013"/>
    <cellStyle name="常规 2 3 6 2 2 2 3 3" xfId="27015"/>
    <cellStyle name="常规 2 3 6 2 2 2 4" xfId="4890"/>
    <cellStyle name="常规 2 3 6 2 2 2 5" xfId="4892"/>
    <cellStyle name="常规 2 3 6 2 2 2 6" xfId="27016"/>
    <cellStyle name="常规 2 3 6 2 2 3" xfId="1620"/>
    <cellStyle name="常规 2 3 6 2 2 3 2" xfId="4899"/>
    <cellStyle name="常规 2 3 6 2 2 3 2 2" xfId="27017"/>
    <cellStyle name="常规 2 3 6 2 2 3 3" xfId="27019"/>
    <cellStyle name="常规 2 3 6 2 2 3 4" xfId="27021"/>
    <cellStyle name="常规 2 3 6 2 2 3 5" xfId="27023"/>
    <cellStyle name="常规 2 3 6 2 2 4" xfId="4254"/>
    <cellStyle name="常规 2 3 6 2 2 4 2" xfId="27024"/>
    <cellStyle name="常规 2 3 6 2 2 4 3" xfId="27026"/>
    <cellStyle name="常规 2 3 6 2 2 5" xfId="4902"/>
    <cellStyle name="常规 2 3 6 2 2 6" xfId="4884"/>
    <cellStyle name="常规 2 3 6 2 2 7" xfId="27027"/>
    <cellStyle name="常规 2 3 6 2 3" xfId="27028"/>
    <cellStyle name="常规 2 3 6 2 3 2" xfId="1648"/>
    <cellStyle name="常规 2 3 6 2 3 2 2" xfId="4917"/>
    <cellStyle name="常规 2 3 6 2 3 2 2 2" xfId="4919"/>
    <cellStyle name="常规 2 3 6 2 3 2 3" xfId="4921"/>
    <cellStyle name="常规 2 3 6 2 3 2 4" xfId="4923"/>
    <cellStyle name="常规 2 3 6 2 3 2 5" xfId="4925"/>
    <cellStyle name="常规 2 3 6 2 3 3" xfId="1657"/>
    <cellStyle name="常规 2 3 6 2 3 3 2" xfId="4931"/>
    <cellStyle name="常规 2 3 6 2 3 3 2 2" xfId="27029"/>
    <cellStyle name="常规 2 3 6 2 3 3 3" xfId="27031"/>
    <cellStyle name="常规 2 3 6 2 3 3 4" xfId="27032"/>
    <cellStyle name="常规 2 3 6 2 3 3 5" xfId="26672"/>
    <cellStyle name="常规 2 3 6 2 3 4" xfId="4933"/>
    <cellStyle name="常规 2 3 6 2 3 4 2" xfId="27033"/>
    <cellStyle name="常规 2 3 6 2 3 5" xfId="4936"/>
    <cellStyle name="常规 2 3 6 2 3 6" xfId="4938"/>
    <cellStyle name="常规 2 3 6 2 3 7" xfId="27034"/>
    <cellStyle name="常规 2 3 6 2 4" xfId="27035"/>
    <cellStyle name="常规 2 3 6 2 4 2" xfId="1689"/>
    <cellStyle name="常规 2 3 6 2 4 2 2" xfId="4943"/>
    <cellStyle name="常规 2 3 6 2 4 2 2 2" xfId="26192"/>
    <cellStyle name="常规 2 3 6 2 4 2 3" xfId="27036"/>
    <cellStyle name="常规 2 3 6 2 4 2 4" xfId="20601"/>
    <cellStyle name="常规 2 3 6 2 4 3" xfId="1698"/>
    <cellStyle name="常规 2 3 6 2 4 3 2" xfId="27037"/>
    <cellStyle name="常规 2 3 6 2 4 4" xfId="4945"/>
    <cellStyle name="常规 2 3 6 2 4 5" xfId="6339"/>
    <cellStyle name="常规 2 3 6 2 4 6" xfId="6341"/>
    <cellStyle name="常规 2 3 6 2 5" xfId="27038"/>
    <cellStyle name="常规 2 3 6 2 5 2" xfId="2540"/>
    <cellStyle name="常规 2 3 6 2 5 2 2" xfId="4951"/>
    <cellStyle name="常规 2 3 6 2 5 3" xfId="4954"/>
    <cellStyle name="常规 2 3 6 2 5 4" xfId="4956"/>
    <cellStyle name="常规 2 3 6 2 5 5" xfId="6354"/>
    <cellStyle name="常规 2 3 6 2 6" xfId="27039"/>
    <cellStyle name="常规 2 3 6 2 6 2" xfId="4963"/>
    <cellStyle name="常规 2 3 6 2 6 3" xfId="4967"/>
    <cellStyle name="常规 2 3 6 2 6 4" xfId="4969"/>
    <cellStyle name="常规 2 3 6 2 6 5" xfId="6370"/>
    <cellStyle name="常规 2 3 6 2 7" xfId="13077"/>
    <cellStyle name="常规 2 3 6 2 8" xfId="13085"/>
    <cellStyle name="常规 2 3 6 2 9" xfId="13101"/>
    <cellStyle name="常规 2 3 6 20" xfId="26997"/>
    <cellStyle name="常规 2 3 6 21" xfId="27000"/>
    <cellStyle name="常规 2 3 6 22" xfId="26325"/>
    <cellStyle name="常规 2 3 6 3" xfId="10489"/>
    <cellStyle name="常规 2 3 6 3 2" xfId="23992"/>
    <cellStyle name="常规 2 3 6 3 2 2" xfId="4288"/>
    <cellStyle name="常规 2 3 6 3 2 2 2" xfId="14756"/>
    <cellStyle name="常规 2 3 6 3 2 2 2 2" xfId="24681"/>
    <cellStyle name="常规 2 3 6 3 2 2 3" xfId="14759"/>
    <cellStyle name="常规 2 3 6 3 2 2 4" xfId="27040"/>
    <cellStyle name="常规 2 3 6 3 2 2 5" xfId="27041"/>
    <cellStyle name="常规 2 3 6 3 2 3" xfId="4292"/>
    <cellStyle name="常规 2 3 6 3 2 3 2" xfId="27042"/>
    <cellStyle name="常规 2 3 6 3 2 3 3" xfId="27043"/>
    <cellStyle name="常规 2 3 6 3 2 4" xfId="4295"/>
    <cellStyle name="常规 2 3 6 3 2 5" xfId="27044"/>
    <cellStyle name="常规 2 3 6 3 2 6" xfId="27045"/>
    <cellStyle name="常规 2 3 6 3 3" xfId="27046"/>
    <cellStyle name="常规 2 3 6 3 3 2" xfId="4311"/>
    <cellStyle name="常规 2 3 6 3 3 2 2" xfId="27047"/>
    <cellStyle name="常规 2 3 6 3 3 3" xfId="4986"/>
    <cellStyle name="常规 2 3 6 3 3 4" xfId="4988"/>
    <cellStyle name="常规 2 3 6 3 3 5" xfId="27048"/>
    <cellStyle name="常规 2 3 6 3 4" xfId="13003"/>
    <cellStyle name="常规 2 3 6 3 4 2" xfId="27049"/>
    <cellStyle name="常规 2 3 6 3 4 3" xfId="27050"/>
    <cellStyle name="常规 2 3 6 3 5" xfId="13005"/>
    <cellStyle name="常规 2 3 6 3 6" xfId="27051"/>
    <cellStyle name="常规 2 3 6 3 7" xfId="27052"/>
    <cellStyle name="常规 2 3 6 4" xfId="27054"/>
    <cellStyle name="常规 2 3 6 4 2" xfId="23999"/>
    <cellStyle name="常规 2 3 6 4 2 2" xfId="4359"/>
    <cellStyle name="常规 2 3 6 4 2 2 2" xfId="27055"/>
    <cellStyle name="常规 2 3 6 4 2 2 3" xfId="27056"/>
    <cellStyle name="常规 2 3 6 4 2 3" xfId="404"/>
    <cellStyle name="常规 2 3 6 4 2 3 2" xfId="27057"/>
    <cellStyle name="常规 2 3 6 4 2 4" xfId="4362"/>
    <cellStyle name="常规 2 3 6 4 2 5" xfId="27058"/>
    <cellStyle name="常规 2 3 6 4 3" xfId="27059"/>
    <cellStyle name="常规 2 3 6 4 3 2" xfId="27060"/>
    <cellStyle name="常规 2 3 6 4 3 2 2" xfId="27061"/>
    <cellStyle name="常规 2 3 6 4 3 3" xfId="27062"/>
    <cellStyle name="常规 2 3 6 4 3 4" xfId="27063"/>
    <cellStyle name="常规 2 3 6 4 3 5" xfId="27064"/>
    <cellStyle name="常规 2 3 6 4 4" xfId="13008"/>
    <cellStyle name="常规 2 3 6 4 4 2" xfId="10841"/>
    <cellStyle name="常规 2 3 6 4 4 3" xfId="27065"/>
    <cellStyle name="常规 2 3 6 4 5" xfId="27066"/>
    <cellStyle name="常规 2 3 6 4 6" xfId="27067"/>
    <cellStyle name="常规 2 3 6 4 7" xfId="27068"/>
    <cellStyle name="常规 2 3 6 5" xfId="27070"/>
    <cellStyle name="常规 2 3 6 5 2" xfId="27071"/>
    <cellStyle name="常规 2 3 6 5 2 2" xfId="27072"/>
    <cellStyle name="常规 2 3 6 5 2 2 2" xfId="27073"/>
    <cellStyle name="常规 2 3 6 5 2 2 3" xfId="27074"/>
    <cellStyle name="常规 2 3 6 5 2 3" xfId="27075"/>
    <cellStyle name="常规 2 3 6 5 2 3 2" xfId="27076"/>
    <cellStyle name="常规 2 3 6 5 2 4" xfId="27078"/>
    <cellStyle name="常规 2 3 6 5 2 5" xfId="19268"/>
    <cellStyle name="常规 2 3 6 5 3" xfId="27079"/>
    <cellStyle name="常规 2 3 6 5 3 2" xfId="27080"/>
    <cellStyle name="常规 2 3 6 5 3 2 2" xfId="27081"/>
    <cellStyle name="常规 2 3 6 5 3 3" xfId="27082"/>
    <cellStyle name="常规 2 3 6 5 3 4" xfId="27083"/>
    <cellStyle name="常规 2 3 6 5 3 5" xfId="27084"/>
    <cellStyle name="常规 2 3 6 5 4" xfId="27085"/>
    <cellStyle name="常规 2 3 6 5 4 2" xfId="27086"/>
    <cellStyle name="常规 2 3 6 5 4 3" xfId="27087"/>
    <cellStyle name="常规 2 3 6 5 5" xfId="27088"/>
    <cellStyle name="常规 2 3 6 5 6" xfId="27089"/>
    <cellStyle name="常规 2 3 6 5 7" xfId="27090"/>
    <cellStyle name="常规 2 3 6 6" xfId="27091"/>
    <cellStyle name="常规 2 3 6 6 2" xfId="27092"/>
    <cellStyle name="常规 2 3 6 6 2 2" xfId="27093"/>
    <cellStyle name="常规 2 3 6 6 2 2 2" xfId="27094"/>
    <cellStyle name="常规 2 3 6 6 2 3" xfId="27095"/>
    <cellStyle name="常规 2 3 6 6 2 4" xfId="27096"/>
    <cellStyle name="常规 2 3 6 6 2 5" xfId="19289"/>
    <cellStyle name="常规 2 3 6 6 3" xfId="27097"/>
    <cellStyle name="常规 2 3 6 6 3 2" xfId="27098"/>
    <cellStyle name="常规 2 3 6 6 3 2 2" xfId="27099"/>
    <cellStyle name="常规 2 3 6 6 3 3" xfId="27100"/>
    <cellStyle name="常规 2 3 6 6 3 4" xfId="27101"/>
    <cellStyle name="常规 2 3 6 6 3 5" xfId="27102"/>
    <cellStyle name="常规 2 3 6 6 4" xfId="27103"/>
    <cellStyle name="常规 2 3 6 6 4 2" xfId="27104"/>
    <cellStyle name="常规 2 3 6 6 5" xfId="27105"/>
    <cellStyle name="常规 2 3 6 6 6" xfId="27106"/>
    <cellStyle name="常规 2 3 6 6 7" xfId="27107"/>
    <cellStyle name="常规 2 3 6 7" xfId="27108"/>
    <cellStyle name="常规 2 3 6 7 2" xfId="14136"/>
    <cellStyle name="常规 2 3 6 7 2 2" xfId="4662"/>
    <cellStyle name="常规 2 3 6 7 2 2 2" xfId="27109"/>
    <cellStyle name="常规 2 3 6 7 2 3" xfId="4665"/>
    <cellStyle name="常规 2 3 6 7 2 4" xfId="27110"/>
    <cellStyle name="常规 2 3 6 7 2 5" xfId="27111"/>
    <cellStyle name="常规 2 3 6 7 3" xfId="14138"/>
    <cellStyle name="常规 2 3 6 7 3 2" xfId="4679"/>
    <cellStyle name="常规 2 3 6 7 3 2 2" xfId="20846"/>
    <cellStyle name="常规 2 3 6 7 3 3" xfId="27112"/>
    <cellStyle name="常规 2 3 6 7 3 4" xfId="27113"/>
    <cellStyle name="常规 2 3 6 7 3 5" xfId="27114"/>
    <cellStyle name="常规 2 3 6 7 4" xfId="14140"/>
    <cellStyle name="常规 2 3 6 7 4 2" xfId="4682"/>
    <cellStyle name="常规 2 3 6 7 5" xfId="27115"/>
    <cellStyle name="常规 2 3 6 7 6" xfId="27116"/>
    <cellStyle name="常规 2 3 6 7 7" xfId="15947"/>
    <cellStyle name="常规 2 3 6 8" xfId="26306"/>
    <cellStyle name="常规 2 3 6 8 2" xfId="14148"/>
    <cellStyle name="常规 2 3 6 8 2 2" xfId="27117"/>
    <cellStyle name="常规 2 3 6 8 2 3" xfId="27118"/>
    <cellStyle name="常规 2 3 6 8 3" xfId="14151"/>
    <cellStyle name="常规 2 3 6 8 3 2" xfId="27119"/>
    <cellStyle name="常规 2 3 6 8 4" xfId="14153"/>
    <cellStyle name="常规 2 3 6 8 5" xfId="27120"/>
    <cellStyle name="常规 2 3 6 9" xfId="16288"/>
    <cellStyle name="常规 2 3 6 9 2" xfId="27121"/>
    <cellStyle name="常规 2 3 6 9 2 2" xfId="27122"/>
    <cellStyle name="常规 2 3 6 9 2 3" xfId="18943"/>
    <cellStyle name="常规 2 3 6 9 3" xfId="27123"/>
    <cellStyle name="常规 2 3 6 9 3 2" xfId="13914"/>
    <cellStyle name="常规 2 3 6 9 4" xfId="27124"/>
    <cellStyle name="常规 2 3 6 9 5" xfId="27125"/>
    <cellStyle name="常规 2 3 7" xfId="27127"/>
    <cellStyle name="常规 2 3 7 10" xfId="11742"/>
    <cellStyle name="常规 2 3 7 10 2" xfId="2810"/>
    <cellStyle name="常规 2 3 7 10 3" xfId="4339"/>
    <cellStyle name="常规 2 3 7 10 4" xfId="4685"/>
    <cellStyle name="常规 2 3 7 11" xfId="11745"/>
    <cellStyle name="常规 2 3 7 11 2" xfId="11749"/>
    <cellStyle name="常规 2 3 7 11 3" xfId="13411"/>
    <cellStyle name="常规 2 3 7 11 4" xfId="27128"/>
    <cellStyle name="常规 2 3 7 12" xfId="4347"/>
    <cellStyle name="常规 2 3 7 12 2" xfId="13425"/>
    <cellStyle name="常规 2 3 7 13" xfId="11752"/>
    <cellStyle name="常规 2 3 7 13 2" xfId="25185"/>
    <cellStyle name="常规 2 3 7 14" xfId="11755"/>
    <cellStyle name="常规 2 3 7 14 2" xfId="26054"/>
    <cellStyle name="常规 2 3 7 15" xfId="27130"/>
    <cellStyle name="常规 2 3 7 16" xfId="27131"/>
    <cellStyle name="常规 2 3 7 17" xfId="27132"/>
    <cellStyle name="常规 2 3 7 18" xfId="27133"/>
    <cellStyle name="常规 2 3 7 19" xfId="27134"/>
    <cellStyle name="常规 2 3 7 2" xfId="27138"/>
    <cellStyle name="常规 2 3 7 2 2" xfId="27140"/>
    <cellStyle name="常规 2 3 7 2 2 2" xfId="5445"/>
    <cellStyle name="常规 2 3 7 2 2 2 2" xfId="27141"/>
    <cellStyle name="常规 2 3 7 2 2 2 2 2" xfId="27142"/>
    <cellStyle name="常规 2 3 7 2 2 2 3" xfId="17082"/>
    <cellStyle name="常规 2 3 7 2 2 2 4" xfId="17084"/>
    <cellStyle name="常规 2 3 7 2 2 2 5" xfId="27143"/>
    <cellStyle name="常规 2 3 7 2 2 3" xfId="5449"/>
    <cellStyle name="常规 2 3 7 2 2 3 2" xfId="4843"/>
    <cellStyle name="常规 2 3 7 2 2 3 2 2" xfId="27144"/>
    <cellStyle name="常规 2 3 7 2 2 3 3" xfId="17089"/>
    <cellStyle name="常规 2 3 7 2 2 3 4" xfId="27145"/>
    <cellStyle name="常规 2 3 7 2 2 3 5" xfId="27146"/>
    <cellStyle name="常规 2 3 7 2 2 4" xfId="5452"/>
    <cellStyle name="常规 2 3 7 2 2 4 2" xfId="27148"/>
    <cellStyle name="常规 2 3 7 2 2 5" xfId="27149"/>
    <cellStyle name="常规 2 3 7 2 2 6" xfId="27150"/>
    <cellStyle name="常规 2 3 7 2 2 7" xfId="27151"/>
    <cellStyle name="常规 2 3 7 2 3" xfId="27152"/>
    <cellStyle name="常规 2 3 7 2 3 2" xfId="5463"/>
    <cellStyle name="常规 2 3 7 2 3 2 2" xfId="20114"/>
    <cellStyle name="常规 2 3 7 2 3 2 2 2" xfId="27153"/>
    <cellStyle name="常规 2 3 7 2 3 2 3" xfId="17094"/>
    <cellStyle name="常规 2 3 7 2 3 2 4" xfId="17097"/>
    <cellStyle name="常规 2 3 7 2 3 3" xfId="5466"/>
    <cellStyle name="常规 2 3 7 2 3 3 2" xfId="20116"/>
    <cellStyle name="常规 2 3 7 2 3 4" xfId="5469"/>
    <cellStyle name="常规 2 3 7 2 3 5" xfId="20118"/>
    <cellStyle name="常规 2 3 7 2 3 6" xfId="20120"/>
    <cellStyle name="常规 2 3 7 2 4" xfId="27154"/>
    <cellStyle name="常规 2 3 7 2 4 2" xfId="23429"/>
    <cellStyle name="常规 2 3 7 2 4 2 2" xfId="23431"/>
    <cellStyle name="常规 2 3 7 2 4 3" xfId="23433"/>
    <cellStyle name="常规 2 3 7 2 4 4" xfId="6682"/>
    <cellStyle name="常规 2 3 7 2 4 5" xfId="6687"/>
    <cellStyle name="常规 2 3 7 2 5" xfId="27155"/>
    <cellStyle name="常规 2 3 7 2 5 2" xfId="23438"/>
    <cellStyle name="常规 2 3 7 2 5 3" xfId="23440"/>
    <cellStyle name="常规 2 3 7 2 5 4" xfId="6693"/>
    <cellStyle name="常规 2 3 7 2 5 5" xfId="6696"/>
    <cellStyle name="常规 2 3 7 2 6" xfId="27156"/>
    <cellStyle name="常规 2 3 7 2 7" xfId="18877"/>
    <cellStyle name="常规 2 3 7 2 8" xfId="18882"/>
    <cellStyle name="常规 2 3 7 2 9" xfId="18889"/>
    <cellStyle name="常规 2 3 7 20" xfId="27129"/>
    <cellStyle name="常规 2 3 7 3" xfId="27158"/>
    <cellStyle name="常规 2 3 7 3 2" xfId="27159"/>
    <cellStyle name="常规 2 3 7 3 2 2" xfId="27160"/>
    <cellStyle name="常规 2 3 7 3 2 2 2" xfId="13814"/>
    <cellStyle name="常规 2 3 7 3 2 2 3" xfId="13816"/>
    <cellStyle name="常规 2 3 7 3 2 3" xfId="27161"/>
    <cellStyle name="常规 2 3 7 3 2 3 2" xfId="27162"/>
    <cellStyle name="常规 2 3 7 3 2 4" xfId="27163"/>
    <cellStyle name="常规 2 3 7 3 2 5" xfId="27164"/>
    <cellStyle name="常规 2 3 7 3 3" xfId="27165"/>
    <cellStyle name="常规 2 3 7 3 3 2" xfId="27166"/>
    <cellStyle name="常规 2 3 7 3 3 2 2" xfId="13847"/>
    <cellStyle name="常规 2 3 7 3 3 3" xfId="27167"/>
    <cellStyle name="常规 2 3 7 3 3 4" xfId="27168"/>
    <cellStyle name="常规 2 3 7 3 3 5" xfId="27169"/>
    <cellStyle name="常规 2 3 7 3 4" xfId="13016"/>
    <cellStyle name="常规 2 3 7 3 4 2" xfId="23449"/>
    <cellStyle name="常规 2 3 7 3 4 3" xfId="23451"/>
    <cellStyle name="常规 2 3 7 3 5" xfId="13018"/>
    <cellStyle name="常规 2 3 7 3 6" xfId="27170"/>
    <cellStyle name="常规 2 3 7 3 7" xfId="27171"/>
    <cellStyle name="常规 2 3 7 4" xfId="27173"/>
    <cellStyle name="常规 2 3 7 4 2" xfId="27174"/>
    <cellStyle name="常规 2 3 7 4 2 2" xfId="27175"/>
    <cellStyle name="常规 2 3 7 4 2 2 2" xfId="14150"/>
    <cellStyle name="常规 2 3 7 4 2 3" xfId="27176"/>
    <cellStyle name="常规 2 3 7 4 2 4" xfId="27177"/>
    <cellStyle name="常规 2 3 7 4 2 5" xfId="27178"/>
    <cellStyle name="常规 2 3 7 4 3" xfId="27179"/>
    <cellStyle name="常规 2 3 7 4 3 2" xfId="27180"/>
    <cellStyle name="常规 2 3 7 4 3 2 2" xfId="27182"/>
    <cellStyle name="常规 2 3 7 4 3 3" xfId="27183"/>
    <cellStyle name="常规 2 3 7 4 3 4" xfId="27184"/>
    <cellStyle name="常规 2 3 7 4 3 5" xfId="22452"/>
    <cellStyle name="常规 2 3 7 4 4" xfId="13022"/>
    <cellStyle name="常规 2 3 7 4 4 2" xfId="23466"/>
    <cellStyle name="常规 2 3 7 4 5" xfId="27185"/>
    <cellStyle name="常规 2 3 7 4 6" xfId="27186"/>
    <cellStyle name="常规 2 3 7 4 7" xfId="27187"/>
    <cellStyle name="常规 2 3 7 5" xfId="27189"/>
    <cellStyle name="常规 2 3 7 5 2" xfId="25254"/>
    <cellStyle name="常规 2 3 7 5 2 2" xfId="27190"/>
    <cellStyle name="常规 2 3 7 5 2 2 2" xfId="27191"/>
    <cellStyle name="常规 2 3 7 5 2 3" xfId="27192"/>
    <cellStyle name="常规 2 3 7 5 2 4" xfId="27193"/>
    <cellStyle name="常规 2 3 7 5 2 5" xfId="27194"/>
    <cellStyle name="常规 2 3 7 5 3" xfId="25256"/>
    <cellStyle name="常规 2 3 7 5 3 2" xfId="27195"/>
    <cellStyle name="常规 2 3 7 5 3 3" xfId="27196"/>
    <cellStyle name="常规 2 3 7 5 4" xfId="27197"/>
    <cellStyle name="常规 2 3 7 5 5" xfId="27198"/>
    <cellStyle name="常规 2 3 7 5 6" xfId="27199"/>
    <cellStyle name="常规 2 3 7 6" xfId="27200"/>
    <cellStyle name="常规 2 3 7 6 2" xfId="27201"/>
    <cellStyle name="常规 2 3 7 6 2 2" xfId="27202"/>
    <cellStyle name="常规 2 3 7 6 2 3" xfId="27203"/>
    <cellStyle name="常规 2 3 7 6 3" xfId="27204"/>
    <cellStyle name="常规 2 3 7 6 3 2" xfId="27205"/>
    <cellStyle name="常规 2 3 7 6 4" xfId="27206"/>
    <cellStyle name="常规 2 3 7 6 5" xfId="27207"/>
    <cellStyle name="常规 2 3 7 7" xfId="27208"/>
    <cellStyle name="常规 2 3 7 7 2" xfId="14170"/>
    <cellStyle name="常规 2 3 7 7 2 2" xfId="27209"/>
    <cellStyle name="常规 2 3 7 7 2 3" xfId="27210"/>
    <cellStyle name="常规 2 3 7 7 3" xfId="27211"/>
    <cellStyle name="常规 2 3 7 7 3 2" xfId="27212"/>
    <cellStyle name="常规 2 3 7 7 4" xfId="27213"/>
    <cellStyle name="常规 2 3 7 7 5" xfId="27214"/>
    <cellStyle name="常规 2 3 7 8" xfId="27215"/>
    <cellStyle name="常规 2 3 7 8 2" xfId="27216"/>
    <cellStyle name="常规 2 3 7 8 2 2" xfId="27217"/>
    <cellStyle name="常规 2 3 7 8 3" xfId="27181"/>
    <cellStyle name="常规 2 3 7 8 3 2" xfId="27218"/>
    <cellStyle name="常规 2 3 7 8 4" xfId="27219"/>
    <cellStyle name="常规 2 3 7 8 5" xfId="27220"/>
    <cellStyle name="常规 2 3 7 9" xfId="16293"/>
    <cellStyle name="常规 2 3 7 9 2" xfId="27008"/>
    <cellStyle name="常规 2 3 7 9 2 2" xfId="27221"/>
    <cellStyle name="常规 2 3 7 9 3" xfId="27010"/>
    <cellStyle name="常规 2 3 7 9 3 2" xfId="14196"/>
    <cellStyle name="常规 2 3 7 9 4" xfId="27222"/>
    <cellStyle name="常规 2 3 8" xfId="27224"/>
    <cellStyle name="常规 2 3 8 10" xfId="27225"/>
    <cellStyle name="常规 2 3 8 2" xfId="27227"/>
    <cellStyle name="常规 2 3 8 2 2" xfId="27228"/>
    <cellStyle name="常规 2 3 8 2 2 2" xfId="7339"/>
    <cellStyle name="常规 2 3 8 2 2 2 2" xfId="17100"/>
    <cellStyle name="常规 2 3 8 2 2 2 3" xfId="17103"/>
    <cellStyle name="常规 2 3 8 2 2 3" xfId="27230"/>
    <cellStyle name="常规 2 3 8 2 2 3 2" xfId="17111"/>
    <cellStyle name="常规 2 3 8 2 2 4" xfId="27232"/>
    <cellStyle name="常规 2 3 8 2 2 5" xfId="27233"/>
    <cellStyle name="常规 2 3 8 2 3" xfId="27234"/>
    <cellStyle name="常规 2 3 8 2 3 2" xfId="7360"/>
    <cellStyle name="常规 2 3 8 2 3 2 2" xfId="27235"/>
    <cellStyle name="常规 2 3 8 2 3 3" xfId="27237"/>
    <cellStyle name="常规 2 3 8 2 3 4" xfId="27239"/>
    <cellStyle name="常规 2 3 8 2 3 5" xfId="27240"/>
    <cellStyle name="常规 2 3 8 2 4" xfId="27241"/>
    <cellStyle name="常规 2 3 8 2 4 2" xfId="7376"/>
    <cellStyle name="常规 2 3 8 2 4 3" xfId="27243"/>
    <cellStyle name="常规 2 3 8 2 5" xfId="27244"/>
    <cellStyle name="常规 2 3 8 2 6" xfId="27245"/>
    <cellStyle name="常规 2 3 8 2 7" xfId="27246"/>
    <cellStyle name="常规 2 3 8 3" xfId="27247"/>
    <cellStyle name="常规 2 3 8 3 2" xfId="27248"/>
    <cellStyle name="常规 2 3 8 3 2 2" xfId="27250"/>
    <cellStyle name="常规 2 3 8 3 2 2 2" xfId="14946"/>
    <cellStyle name="常规 2 3 8 3 2 3" xfId="27252"/>
    <cellStyle name="常规 2 3 8 3 2 4" xfId="27254"/>
    <cellStyle name="常规 2 3 8 3 2 5" xfId="27255"/>
    <cellStyle name="常规 2 3 8 3 3" xfId="27256"/>
    <cellStyle name="常规 2 3 8 3 3 2" xfId="27258"/>
    <cellStyle name="常规 2 3 8 3 3 2 2" xfId="24074"/>
    <cellStyle name="常规 2 3 8 3 3 3" xfId="27260"/>
    <cellStyle name="常规 2 3 8 3 3 4" xfId="27262"/>
    <cellStyle name="常规 2 3 8 3 3 5" xfId="27263"/>
    <cellStyle name="常规 2 3 8 3 4" xfId="13031"/>
    <cellStyle name="常规 2 3 8 3 4 2" xfId="27265"/>
    <cellStyle name="常规 2 3 8 3 5" xfId="13033"/>
    <cellStyle name="常规 2 3 8 3 6" xfId="25542"/>
    <cellStyle name="常规 2 3 8 3 7" xfId="27266"/>
    <cellStyle name="常规 2 3 8 4" xfId="27267"/>
    <cellStyle name="常规 2 3 8 4 2" xfId="27268"/>
    <cellStyle name="常规 2 3 8 4 2 2" xfId="27270"/>
    <cellStyle name="常规 2 3 8 4 2 2 2" xfId="24534"/>
    <cellStyle name="常规 2 3 8 4 2 3" xfId="27271"/>
    <cellStyle name="常规 2 3 8 4 2 4" xfId="27272"/>
    <cellStyle name="常规 2 3 8 4 3" xfId="27273"/>
    <cellStyle name="常规 2 3 8 4 3 2" xfId="27275"/>
    <cellStyle name="常规 2 3 8 4 4" xfId="13037"/>
    <cellStyle name="常规 2 3 8 4 5" xfId="27276"/>
    <cellStyle name="常规 2 3 8 4 6" xfId="27277"/>
    <cellStyle name="常规 2 3 8 5" xfId="27278"/>
    <cellStyle name="常规 2 3 8 5 2" xfId="27279"/>
    <cellStyle name="常规 2 3 8 5 2 2" xfId="27281"/>
    <cellStyle name="常规 2 3 8 5 3" xfId="27282"/>
    <cellStyle name="常规 2 3 8 5 4" xfId="27283"/>
    <cellStyle name="常规 2 3 8 5 5" xfId="27284"/>
    <cellStyle name="常规 2 3 8 6" xfId="27285"/>
    <cellStyle name="常规 2 3 8 6 2" xfId="27286"/>
    <cellStyle name="常规 2 3 8 6 3" xfId="27287"/>
    <cellStyle name="常规 2 3 8 6 4" xfId="27288"/>
    <cellStyle name="常规 2 3 8 6 5" xfId="27289"/>
    <cellStyle name="常规 2 3 8 7" xfId="27290"/>
    <cellStyle name="常规 2 3 8 8" xfId="27291"/>
    <cellStyle name="常规 2 3 8 9" xfId="27292"/>
    <cellStyle name="常规 2 3 9" xfId="27294"/>
    <cellStyle name="常规 2 3 9 10" xfId="10924"/>
    <cellStyle name="常规 2 3 9 2" xfId="26154"/>
    <cellStyle name="常规 2 3 9 2 2" xfId="378"/>
    <cellStyle name="常规 2 3 9 2 2 2" xfId="27296"/>
    <cellStyle name="常规 2 3 9 2 2 2 2" xfId="27297"/>
    <cellStyle name="常规 2 3 9 2 2 2 3" xfId="22063"/>
    <cellStyle name="常规 2 3 9 2 2 3" xfId="27299"/>
    <cellStyle name="常规 2 3 9 2 2 3 2" xfId="27300"/>
    <cellStyle name="常规 2 3 9 2 2 4" xfId="27301"/>
    <cellStyle name="常规 2 3 9 2 2 5" xfId="27302"/>
    <cellStyle name="常规 2 3 9 2 3" xfId="380"/>
    <cellStyle name="常规 2 3 9 2 3 2" xfId="27304"/>
    <cellStyle name="常规 2 3 9 2 3 2 2" xfId="27305"/>
    <cellStyle name="常规 2 3 9 2 3 3" xfId="4961"/>
    <cellStyle name="常规 2 3 9 2 3 4" xfId="27306"/>
    <cellStyle name="常规 2 3 9 2 3 5" xfId="27307"/>
    <cellStyle name="常规 2 3 9 2 4" xfId="390"/>
    <cellStyle name="常规 2 3 9 2 4 2" xfId="27308"/>
    <cellStyle name="常规 2 3 9 2 4 3" xfId="4965"/>
    <cellStyle name="常规 2 3 9 2 5" xfId="27309"/>
    <cellStyle name="常规 2 3 9 2 6" xfId="27310"/>
    <cellStyle name="常规 2 3 9 2 7" xfId="27311"/>
    <cellStyle name="常规 2 3 9 3" xfId="9830"/>
    <cellStyle name="常规 2 3 9 3 2" xfId="197"/>
    <cellStyle name="常规 2 3 9 3 2 2" xfId="27313"/>
    <cellStyle name="常规 2 3 9 3 2 2 2" xfId="25481"/>
    <cellStyle name="常规 2 3 9 3 2 3" xfId="27314"/>
    <cellStyle name="常规 2 3 9 3 2 4" xfId="27315"/>
    <cellStyle name="常规 2 3 9 3 2 5" xfId="27316"/>
    <cellStyle name="常规 2 3 9 3 3" xfId="220"/>
    <cellStyle name="常规 2 3 9 3 3 2" xfId="27318"/>
    <cellStyle name="常规 2 3 9 3 3 2 2" xfId="27319"/>
    <cellStyle name="常规 2 3 9 3 3 3" xfId="27320"/>
    <cellStyle name="常规 2 3 9 3 3 4" xfId="27321"/>
    <cellStyle name="常规 2 3 9 3 3 5" xfId="27322"/>
    <cellStyle name="常规 2 3 9 3 4" xfId="237"/>
    <cellStyle name="常规 2 3 9 3 4 2" xfId="27323"/>
    <cellStyle name="常规 2 3 9 3 5" xfId="27324"/>
    <cellStyle name="常规 2 3 9 3 6" xfId="25547"/>
    <cellStyle name="常规 2 3 9 3 7" xfId="27325"/>
    <cellStyle name="常规 2 3 9 4" xfId="3154"/>
    <cellStyle name="常规 2 3 9 4 2" xfId="473"/>
    <cellStyle name="常规 2 3 9 4 2 2" xfId="27327"/>
    <cellStyle name="常规 2 3 9 4 3" xfId="476"/>
    <cellStyle name="常规 2 3 9 4 4" xfId="13048"/>
    <cellStyle name="常规 2 3 9 4 5" xfId="27328"/>
    <cellStyle name="常规 2 3 9 5" xfId="3159"/>
    <cellStyle name="常规 2 3 9 5 2" xfId="493"/>
    <cellStyle name="常规 2 3 9 5 2 2" xfId="27330"/>
    <cellStyle name="常规 2 3 9 5 3" xfId="27331"/>
    <cellStyle name="常规 2 3 9 5 4" xfId="27332"/>
    <cellStyle name="常规 2 3 9 5 5" xfId="27333"/>
    <cellStyle name="常规 2 3 9 6" xfId="9833"/>
    <cellStyle name="常规 2 3 9 6 2" xfId="521"/>
    <cellStyle name="常规 2 3 9 6 3" xfId="27334"/>
    <cellStyle name="常规 2 3 9 7" xfId="27335"/>
    <cellStyle name="常规 2 3 9 8" xfId="27336"/>
    <cellStyle name="常规 2 3 9 9" xfId="27337"/>
    <cellStyle name="常规 2 30" xfId="9885"/>
    <cellStyle name="常规 2 31" xfId="9889"/>
    <cellStyle name="常规 2 32" xfId="23394"/>
    <cellStyle name="常规 2 33" xfId="23397"/>
    <cellStyle name="常规 2 4" xfId="20784"/>
    <cellStyle name="常规 2 4 10" xfId="7064"/>
    <cellStyle name="常规 2 4 10 2" xfId="9665"/>
    <cellStyle name="常规 2 4 10 2 2" xfId="9667"/>
    <cellStyle name="常规 2 4 10 2 2 2" xfId="9669"/>
    <cellStyle name="常规 2 4 10 2 3" xfId="9672"/>
    <cellStyle name="常规 2 4 10 2 4" xfId="9675"/>
    <cellStyle name="常规 2 4 10 2 5" xfId="9677"/>
    <cellStyle name="常规 2 4 10 3" xfId="9679"/>
    <cellStyle name="常规 2 4 10 3 2" xfId="9681"/>
    <cellStyle name="常规 2 4 10 3 2 2" xfId="4088"/>
    <cellStyle name="常规 2 4 10 3 3" xfId="9683"/>
    <cellStyle name="常规 2 4 10 3 4" xfId="35"/>
    <cellStyle name="常规 2 4 10 3 5" xfId="6639"/>
    <cellStyle name="常规 2 4 10 4" xfId="9685"/>
    <cellStyle name="常规 2 4 10 4 2" xfId="9687"/>
    <cellStyle name="常规 2 4 10 5" xfId="9690"/>
    <cellStyle name="常规 2 4 10 6" xfId="1332"/>
    <cellStyle name="常规 2 4 10 7" xfId="1336"/>
    <cellStyle name="常规 2 4 11" xfId="5945"/>
    <cellStyle name="常规 2 4 11 2" xfId="9692"/>
    <cellStyle name="常规 2 4 11 2 2" xfId="9694"/>
    <cellStyle name="常规 2 4 11 2 2 2" xfId="2310"/>
    <cellStyle name="常规 2 4 11 2 3" xfId="9696"/>
    <cellStyle name="常规 2 4 11 2 4" xfId="9698"/>
    <cellStyle name="常规 2 4 11 2 5" xfId="9700"/>
    <cellStyle name="常规 2 4 11 3" xfId="9702"/>
    <cellStyle name="常规 2 4 11 3 2" xfId="9704"/>
    <cellStyle name="常规 2 4 11 3 2 2" xfId="2398"/>
    <cellStyle name="常规 2 4 11 3 3" xfId="9706"/>
    <cellStyle name="常规 2 4 11 3 4" xfId="9708"/>
    <cellStyle name="常规 2 4 11 3 5" xfId="9710"/>
    <cellStyle name="常规 2 4 11 4" xfId="9712"/>
    <cellStyle name="常规 2 4 11 4 2" xfId="9714"/>
    <cellStyle name="常规 2 4 11 5" xfId="9716"/>
    <cellStyle name="常规 2 4 11 6" xfId="1369"/>
    <cellStyle name="常规 2 4 11 7" xfId="1374"/>
    <cellStyle name="常规 2 4 12" xfId="4928"/>
    <cellStyle name="常规 2 4 12 2" xfId="248"/>
    <cellStyle name="常规 2 4 12 2 2" xfId="9718"/>
    <cellStyle name="常规 2 4 12 2 3" xfId="9720"/>
    <cellStyle name="常规 2 4 12 3" xfId="9723"/>
    <cellStyle name="常规 2 4 12 3 2" xfId="9725"/>
    <cellStyle name="常规 2 4 12 4" xfId="9727"/>
    <cellStyle name="常规 2 4 12 5" xfId="9729"/>
    <cellStyle name="常规 2 4 13" xfId="9731"/>
    <cellStyle name="常规 2 4 13 2" xfId="9735"/>
    <cellStyle name="常规 2 4 13 2 2" xfId="9738"/>
    <cellStyle name="常规 2 4 13 2 3" xfId="27338"/>
    <cellStyle name="常规 2 4 13 3" xfId="9742"/>
    <cellStyle name="常规 2 4 13 3 2" xfId="27339"/>
    <cellStyle name="常规 2 4 13 4" xfId="9745"/>
    <cellStyle name="常规 2 4 13 5" xfId="9748"/>
    <cellStyle name="常规 2 4 14" xfId="9751"/>
    <cellStyle name="常规 2 4 14 2" xfId="9755"/>
    <cellStyle name="常规 2 4 14 2 2" xfId="27340"/>
    <cellStyle name="常规 2 4 14 2 3" xfId="19443"/>
    <cellStyle name="常规 2 4 14 3" xfId="9758"/>
    <cellStyle name="常规 2 4 14 3 2" xfId="27341"/>
    <cellStyle name="常规 2 4 14 4" xfId="9761"/>
    <cellStyle name="常规 2 4 14 5" xfId="9763"/>
    <cellStyle name="常规 2 4 15" xfId="9766"/>
    <cellStyle name="常规 2 4 15 2" xfId="10530"/>
    <cellStyle name="常规 2 4 15 2 2" xfId="27342"/>
    <cellStyle name="常规 2 4 15 3" xfId="10532"/>
    <cellStyle name="常规 2 4 15 3 2" xfId="27343"/>
    <cellStyle name="常规 2 4 15 4" xfId="10534"/>
    <cellStyle name="常规 2 4 15 5" xfId="27344"/>
    <cellStyle name="常规 2 4 16" xfId="9770"/>
    <cellStyle name="常规 2 4 16 2" xfId="10543"/>
    <cellStyle name="常规 2 4 16 2 2" xfId="27345"/>
    <cellStyle name="常规 2 4 16 3" xfId="10545"/>
    <cellStyle name="常规 2 4 16 3 2" xfId="27346"/>
    <cellStyle name="常规 2 4 16 4" xfId="15691"/>
    <cellStyle name="常规 2 4 17" xfId="21897"/>
    <cellStyle name="常规 2 4 17 2" xfId="17650"/>
    <cellStyle name="常规 2 4 17 3" xfId="27347"/>
    <cellStyle name="常规 2 4 17 4" xfId="15712"/>
    <cellStyle name="常规 2 4 18" xfId="27349"/>
    <cellStyle name="常规 2 4 18 2" xfId="27350"/>
    <cellStyle name="常规 2 4 18 3" xfId="27351"/>
    <cellStyle name="常规 2 4 18 4" xfId="15734"/>
    <cellStyle name="常规 2 4 19" xfId="27353"/>
    <cellStyle name="常规 2 4 19 2" xfId="27355"/>
    <cellStyle name="常规 2 4 2" xfId="20786"/>
    <cellStyle name="常规 2 4 2 10" xfId="25569"/>
    <cellStyle name="常规 2 4 2 10 2" xfId="27359"/>
    <cellStyle name="常规 2 4 2 10 2 2" xfId="27360"/>
    <cellStyle name="常规 2 4 2 10 2 2 2" xfId="10683"/>
    <cellStyle name="常规 2 4 2 10 2 3" xfId="27361"/>
    <cellStyle name="常规 2 4 2 10 2 4" xfId="27362"/>
    <cellStyle name="常规 2 4 2 10 2 5" xfId="27364"/>
    <cellStyle name="常规 2 4 2 10 3" xfId="27365"/>
    <cellStyle name="常规 2 4 2 10 3 2" xfId="27366"/>
    <cellStyle name="常规 2 4 2 10 3 2 2" xfId="10707"/>
    <cellStyle name="常规 2 4 2 10 3 3" xfId="27367"/>
    <cellStyle name="常规 2 4 2 10 3 4" xfId="27368"/>
    <cellStyle name="常规 2 4 2 10 3 5" xfId="27370"/>
    <cellStyle name="常规 2 4 2 10 4" xfId="7524"/>
    <cellStyle name="常规 2 4 2 10 4 2" xfId="13728"/>
    <cellStyle name="常规 2 4 2 10 5" xfId="7527"/>
    <cellStyle name="常规 2 4 2 10 6" xfId="13735"/>
    <cellStyle name="常规 2 4 2 10 7" xfId="13737"/>
    <cellStyle name="常规 2 4 2 11" xfId="25571"/>
    <cellStyle name="常规 2 4 2 11 2" xfId="27372"/>
    <cellStyle name="常规 2 4 2 11 2 2" xfId="27373"/>
    <cellStyle name="常规 2 4 2 11 2 2 2" xfId="10982"/>
    <cellStyle name="常规 2 4 2 11 2 3" xfId="27374"/>
    <cellStyle name="常规 2 4 2 11 2 4" xfId="27375"/>
    <cellStyle name="常规 2 4 2 11 2 5" xfId="27377"/>
    <cellStyle name="常规 2 4 2 11 3" xfId="27378"/>
    <cellStyle name="常规 2 4 2 11 3 2" xfId="27379"/>
    <cellStyle name="常规 2 4 2 11 3 2 2" xfId="27380"/>
    <cellStyle name="常规 2 4 2 11 3 3" xfId="27381"/>
    <cellStyle name="常规 2 4 2 11 3 4" xfId="27382"/>
    <cellStyle name="常规 2 4 2 11 3 5" xfId="27384"/>
    <cellStyle name="常规 2 4 2 11 4" xfId="7532"/>
    <cellStyle name="常规 2 4 2 11 4 2" xfId="13740"/>
    <cellStyle name="常规 2 4 2 11 5" xfId="13742"/>
    <cellStyle name="常规 2 4 2 11 6" xfId="13744"/>
    <cellStyle name="常规 2 4 2 11 7" xfId="13746"/>
    <cellStyle name="常规 2 4 2 12" xfId="25573"/>
    <cellStyle name="常规 2 4 2 12 2" xfId="27386"/>
    <cellStyle name="常规 2 4 2 12 2 2" xfId="18301"/>
    <cellStyle name="常规 2 4 2 12 2 3" xfId="18303"/>
    <cellStyle name="常规 2 4 2 12 3" xfId="27387"/>
    <cellStyle name="常规 2 4 2 12 3 2" xfId="27388"/>
    <cellStyle name="常规 2 4 2 12 4" xfId="13748"/>
    <cellStyle name="常规 2 4 2 12 5" xfId="21087"/>
    <cellStyle name="常规 2 4 2 13" xfId="27389"/>
    <cellStyle name="常规 2 4 2 13 2" xfId="27390"/>
    <cellStyle name="常规 2 4 2 13 2 2" xfId="27391"/>
    <cellStyle name="常规 2 4 2 13 2 3" xfId="27392"/>
    <cellStyle name="常规 2 4 2 13 3" xfId="27393"/>
    <cellStyle name="常规 2 4 2 13 3 2" xfId="27394"/>
    <cellStyle name="常规 2 4 2 13 4" xfId="27395"/>
    <cellStyle name="常规 2 4 2 13 5" xfId="21092"/>
    <cellStyle name="常规 2 4 2 14" xfId="1705"/>
    <cellStyle name="常规 2 4 2 14 2" xfId="1707"/>
    <cellStyle name="常规 2 4 2 14 2 2" xfId="1709"/>
    <cellStyle name="常规 2 4 2 14 2 3" xfId="1714"/>
    <cellStyle name="常规 2 4 2 14 3" xfId="1719"/>
    <cellStyle name="常规 2 4 2 14 3 2" xfId="1721"/>
    <cellStyle name="常规 2 4 2 14 4" xfId="1730"/>
    <cellStyle name="常规 2 4 2 14 5" xfId="1735"/>
    <cellStyle name="常规 2 4 2 15" xfId="1743"/>
    <cellStyle name="常规 2 4 2 15 2" xfId="1746"/>
    <cellStyle name="常规 2 4 2 15 2 2" xfId="1748"/>
    <cellStyle name="常规 2 4 2 15 3" xfId="1762"/>
    <cellStyle name="常规 2 4 2 15 3 2" xfId="1765"/>
    <cellStyle name="常规 2 4 2 15 4" xfId="1781"/>
    <cellStyle name="常规 2 4 2 15 5" xfId="1786"/>
    <cellStyle name="常规 2 4 2 16" xfId="1794"/>
    <cellStyle name="常规 2 4 2 16 2" xfId="1796"/>
    <cellStyle name="常规 2 4 2 16 2 2" xfId="1798"/>
    <cellStyle name="常规 2 4 2 16 3" xfId="1802"/>
    <cellStyle name="常规 2 4 2 16 3 2" xfId="1804"/>
    <cellStyle name="常规 2 4 2 16 4" xfId="1807"/>
    <cellStyle name="常规 2 4 2 17" xfId="1812"/>
    <cellStyle name="常规 2 4 2 17 2" xfId="1814"/>
    <cellStyle name="常规 2 4 2 17 3" xfId="1818"/>
    <cellStyle name="常规 2 4 2 17 4" xfId="1821"/>
    <cellStyle name="常规 2 4 2 18" xfId="1825"/>
    <cellStyle name="常规 2 4 2 18 2" xfId="1827"/>
    <cellStyle name="常规 2 4 2 18 3" xfId="1832"/>
    <cellStyle name="常规 2 4 2 19" xfId="1839"/>
    <cellStyle name="常规 2 4 2 19 2" xfId="1842"/>
    <cellStyle name="常规 2 4 2 2" xfId="8468"/>
    <cellStyle name="常规 2 4 2 2 10" xfId="27396"/>
    <cellStyle name="常规 2 4 2 2 10 2" xfId="22988"/>
    <cellStyle name="常规 2 4 2 2 10 2 2" xfId="20494"/>
    <cellStyle name="常规 2 4 2 2 10 2 3" xfId="20496"/>
    <cellStyle name="常规 2 4 2 2 10 3" xfId="22991"/>
    <cellStyle name="常规 2 4 2 2 10 3 2" xfId="20504"/>
    <cellStyle name="常规 2 4 2 2 10 4" xfId="27397"/>
    <cellStyle name="常规 2 4 2 2 10 5" xfId="27398"/>
    <cellStyle name="常规 2 4 2 2 11" xfId="16036"/>
    <cellStyle name="常规 2 4 2 2 11 2" xfId="16039"/>
    <cellStyle name="常规 2 4 2 2 11 2 2" xfId="23957"/>
    <cellStyle name="常规 2 4 2 2 11 2 3" xfId="23962"/>
    <cellStyle name="常规 2 4 2 2 11 3" xfId="22996"/>
    <cellStyle name="常规 2 4 2 2 11 3 2" xfId="23971"/>
    <cellStyle name="常规 2 4 2 2 11 4" xfId="23978"/>
    <cellStyle name="常规 2 4 2 2 11 5" xfId="23981"/>
    <cellStyle name="常规 2 4 2 2 12" xfId="8649"/>
    <cellStyle name="常规 2 4 2 2 12 2" xfId="16043"/>
    <cellStyle name="常规 2 4 2 2 12 2 2" xfId="23988"/>
    <cellStyle name="常规 2 4 2 2 12 3" xfId="23994"/>
    <cellStyle name="常规 2 4 2 2 12 3 2" xfId="23996"/>
    <cellStyle name="常规 2 4 2 2 12 4" xfId="13418"/>
    <cellStyle name="常规 2 4 2 2 12 5" xfId="24002"/>
    <cellStyle name="常规 2 4 2 2 13" xfId="8654"/>
    <cellStyle name="常规 2 4 2 2 13 2" xfId="14876"/>
    <cellStyle name="常规 2 4 2 2 13 2 2" xfId="24007"/>
    <cellStyle name="常规 2 4 2 2 13 3" xfId="24011"/>
    <cellStyle name="常规 2 4 2 2 13 3 2" xfId="24014"/>
    <cellStyle name="常规 2 4 2 2 13 4" xfId="5219"/>
    <cellStyle name="常规 2 4 2 2 14" xfId="23042"/>
    <cellStyle name="常规 2 4 2 2 14 2" xfId="14884"/>
    <cellStyle name="常规 2 4 2 2 14 3" xfId="24018"/>
    <cellStyle name="常规 2 4 2 2 14 4" xfId="24021"/>
    <cellStyle name="常规 2 4 2 2 15" xfId="23047"/>
    <cellStyle name="常规 2 4 2 2 15 2" xfId="396"/>
    <cellStyle name="常规 2 4 2 2 15 3" xfId="444"/>
    <cellStyle name="常规 2 4 2 2 15 4" xfId="478"/>
    <cellStyle name="常规 2 4 2 2 16" xfId="24026"/>
    <cellStyle name="常规 2 4 2 2 16 2" xfId="643"/>
    <cellStyle name="常规 2 4 2 2 17" xfId="24031"/>
    <cellStyle name="常规 2 4 2 2 18" xfId="24035"/>
    <cellStyle name="常规 2 4 2 2 19" xfId="24064"/>
    <cellStyle name="常规 2 4 2 2 2" xfId="27399"/>
    <cellStyle name="常规 2 4 2 2 2 10" xfId="27400"/>
    <cellStyle name="常规 2 4 2 2 2 10 2" xfId="20463"/>
    <cellStyle name="常规 2 4 2 2 2 10 2 2" xfId="27401"/>
    <cellStyle name="常规 2 4 2 2 2 10 3" xfId="20465"/>
    <cellStyle name="常规 2 4 2 2 2 10 3 2" xfId="27402"/>
    <cellStyle name="常规 2 4 2 2 2 10 4" xfId="27403"/>
    <cellStyle name="常规 2 4 2 2 2 11" xfId="25979"/>
    <cellStyle name="常规 2 4 2 2 2 11 2" xfId="25981"/>
    <cellStyle name="常规 2 4 2 2 2 11 3" xfId="25984"/>
    <cellStyle name="常规 2 4 2 2 2 11 4" xfId="25986"/>
    <cellStyle name="常规 2 4 2 2 2 12" xfId="25988"/>
    <cellStyle name="常规 2 4 2 2 2 12 2" xfId="25990"/>
    <cellStyle name="常规 2 4 2 2 2 12 3" xfId="25993"/>
    <cellStyle name="常规 2 4 2 2 2 12 4" xfId="25995"/>
    <cellStyle name="常规 2 4 2 2 2 13" xfId="25997"/>
    <cellStyle name="常规 2 4 2 2 2 13 2" xfId="25999"/>
    <cellStyle name="常规 2 4 2 2 2 14" xfId="26001"/>
    <cellStyle name="常规 2 4 2 2 2 15" xfId="26003"/>
    <cellStyle name="常规 2 4 2 2 2 16" xfId="26005"/>
    <cellStyle name="常规 2 4 2 2 2 17" xfId="27404"/>
    <cellStyle name="常规 2 4 2 2 2 18" xfId="3349"/>
    <cellStyle name="常规 2 4 2 2 2 19" xfId="3521"/>
    <cellStyle name="常规 2 4 2 2 2 2" xfId="27405"/>
    <cellStyle name="常规 2 4 2 2 2 2 10" xfId="508"/>
    <cellStyle name="常规 2 4 2 2 2 2 2" xfId="27407"/>
    <cellStyle name="常规 2 4 2 2 2 2 2 2" xfId="16239"/>
    <cellStyle name="常规 2 4 2 2 2 2 2 2 2" xfId="4768"/>
    <cellStyle name="常规 2 4 2 2 2 2 2 2 2 2" xfId="19899"/>
    <cellStyle name="常规 2 4 2 2 2 2 2 2 2 2 2" xfId="7178"/>
    <cellStyle name="常规 2 4 2 2 2 2 2 2 2 3" xfId="17698"/>
    <cellStyle name="常规 2 4 2 2 2 2 2 2 2 4" xfId="17701"/>
    <cellStyle name="常规 2 4 2 2 2 2 2 2 2 5" xfId="17705"/>
    <cellStyle name="常规 2 4 2 2 2 2 2 2 3" xfId="4771"/>
    <cellStyle name="常规 2 4 2 2 2 2 2 2 3 2" xfId="21239"/>
    <cellStyle name="常规 2 4 2 2 2 2 2 2 3 3" xfId="17709"/>
    <cellStyle name="常规 2 4 2 2 2 2 2 2 4" xfId="23817"/>
    <cellStyle name="常规 2 4 2 2 2 2 2 2 5" xfId="23819"/>
    <cellStyle name="常规 2 4 2 2 2 2 2 2 6" xfId="4556"/>
    <cellStyle name="常规 2 4 2 2 2 2 2 3" xfId="5383"/>
    <cellStyle name="常规 2 4 2 2 2 2 2 3 2" xfId="18057"/>
    <cellStyle name="常规 2 4 2 2 2 2 2 3 2 2" xfId="19009"/>
    <cellStyle name="常规 2 4 2 2 2 2 2 3 3" xfId="19012"/>
    <cellStyle name="常规 2 4 2 2 2 2 2 3 4" xfId="19016"/>
    <cellStyle name="常规 2 4 2 2 2 2 2 3 5" xfId="19021"/>
    <cellStyle name="常规 2 4 2 2 2 2 2 4" xfId="16241"/>
    <cellStyle name="常规 2 4 2 2 2 2 2 4 2" xfId="19024"/>
    <cellStyle name="常规 2 4 2 2 2 2 2 4 3" xfId="19028"/>
    <cellStyle name="常规 2 4 2 2 2 2 2 5" xfId="19038"/>
    <cellStyle name="常规 2 4 2 2 2 2 2 6" xfId="19050"/>
    <cellStyle name="常规 2 4 2 2 2 2 2 7" xfId="19064"/>
    <cellStyle name="常规 2 4 2 2 2 2 3" xfId="27408"/>
    <cellStyle name="常规 2 4 2 2 2 2 3 2" xfId="16246"/>
    <cellStyle name="常规 2 4 2 2 2 2 3 2 2" xfId="4791"/>
    <cellStyle name="常规 2 4 2 2 2 2 3 2 2 2" xfId="13544"/>
    <cellStyle name="常规 2 4 2 2 2 2 3 2 3" xfId="4794"/>
    <cellStyle name="常规 2 4 2 2 2 2 3 2 4" xfId="23825"/>
    <cellStyle name="常规 2 4 2 2 2 2 3 2 5" xfId="27409"/>
    <cellStyle name="常规 2 4 2 2 2 2 3 3" xfId="16248"/>
    <cellStyle name="常规 2 4 2 2 2 2 3 3 2" xfId="18072"/>
    <cellStyle name="常规 2 4 2 2 2 2 3 3 2 2" xfId="19083"/>
    <cellStyle name="常规 2 4 2 2 2 2 3 3 3" xfId="19088"/>
    <cellStyle name="常规 2 4 2 2 2 2 3 3 4" xfId="19093"/>
    <cellStyle name="常规 2 4 2 2 2 2 3 3 5" xfId="19097"/>
    <cellStyle name="常规 2 4 2 2 2 2 3 4" xfId="16251"/>
    <cellStyle name="常规 2 4 2 2 2 2 3 4 2" xfId="19101"/>
    <cellStyle name="常规 2 4 2 2 2 2 3 5" xfId="19119"/>
    <cellStyle name="常规 2 4 2 2 2 2 3 6" xfId="19127"/>
    <cellStyle name="常规 2 4 2 2 2 2 3 7" xfId="19137"/>
    <cellStyle name="常规 2 4 2 2 2 2 4" xfId="27410"/>
    <cellStyle name="常规 2 4 2 2 2 2 4 2" xfId="27411"/>
    <cellStyle name="常规 2 4 2 2 2 2 4 2 2" xfId="27412"/>
    <cellStyle name="常规 2 4 2 2 2 2 4 2 2 2" xfId="21718"/>
    <cellStyle name="常规 2 4 2 2 2 2 4 2 3" xfId="6635"/>
    <cellStyle name="常规 2 4 2 2 2 2 4 2 4" xfId="3430"/>
    <cellStyle name="常规 2 4 2 2 2 2 4 3" xfId="27413"/>
    <cellStyle name="常规 2 4 2 2 2 2 4 3 2" xfId="27414"/>
    <cellStyle name="常规 2 4 2 2 2 2 4 4" xfId="27415"/>
    <cellStyle name="常规 2 4 2 2 2 2 4 5" xfId="27416"/>
    <cellStyle name="常规 2 4 2 2 2 2 4 6" xfId="21318"/>
    <cellStyle name="常规 2 4 2 2 2 2 5" xfId="27417"/>
    <cellStyle name="常规 2 4 2 2 2 2 5 2" xfId="27418"/>
    <cellStyle name="常规 2 4 2 2 2 2 5 2 2" xfId="27420"/>
    <cellStyle name="常规 2 4 2 2 2 2 5 3" xfId="27421"/>
    <cellStyle name="常规 2 4 2 2 2 2 5 4" xfId="24503"/>
    <cellStyle name="常规 2 4 2 2 2 2 5 5" xfId="24506"/>
    <cellStyle name="常规 2 4 2 2 2 2 6" xfId="27423"/>
    <cellStyle name="常规 2 4 2 2 2 2 6 2" xfId="27425"/>
    <cellStyle name="常规 2 4 2 2 2 2 6 3" xfId="27427"/>
    <cellStyle name="常规 2 4 2 2 2 2 6 4" xfId="24511"/>
    <cellStyle name="常规 2 4 2 2 2 2 6 5" xfId="27428"/>
    <cellStyle name="常规 2 4 2 2 2 2 7" xfId="25558"/>
    <cellStyle name="常规 2 4 2 2 2 2 8" xfId="25563"/>
    <cellStyle name="常规 2 4 2 2 2 2 9" xfId="13690"/>
    <cellStyle name="常规 2 4 2 2 2 3" xfId="27429"/>
    <cellStyle name="常规 2 4 2 2 2 3 2" xfId="27430"/>
    <cellStyle name="常规 2 4 2 2 2 3 2 2" xfId="16259"/>
    <cellStyle name="常规 2 4 2 2 2 3 2 2 2" xfId="27431"/>
    <cellStyle name="常规 2 4 2 2 2 3 2 2 2 2" xfId="22158"/>
    <cellStyle name="常规 2 4 2 2 2 3 2 2 3" xfId="27147"/>
    <cellStyle name="常规 2 4 2 2 2 3 2 2 4" xfId="23862"/>
    <cellStyle name="常规 2 4 2 2 2 3 2 2 5" xfId="23864"/>
    <cellStyle name="常规 2 4 2 2 2 3 2 3" xfId="16261"/>
    <cellStyle name="常规 2 4 2 2 2 3 2 3 2" xfId="20963"/>
    <cellStyle name="常规 2 4 2 2 2 3 2 3 3" xfId="20967"/>
    <cellStyle name="常规 2 4 2 2 2 3 2 4" xfId="16264"/>
    <cellStyle name="常规 2 4 2 2 2 3 2 5" xfId="20980"/>
    <cellStyle name="常规 2 4 2 2 2 3 2 6" xfId="20984"/>
    <cellStyle name="常规 2 4 2 2 2 3 3" xfId="27432"/>
    <cellStyle name="常规 2 4 2 2 2 3 3 2" xfId="16269"/>
    <cellStyle name="常规 2 4 2 2 2 3 3 2 2" xfId="27433"/>
    <cellStyle name="常规 2 4 2 2 2 3 3 3" xfId="16271"/>
    <cellStyle name="常规 2 4 2 2 2 3 3 4" xfId="16274"/>
    <cellStyle name="常规 2 4 2 2 2 3 3 5" xfId="1711"/>
    <cellStyle name="常规 2 4 2 2 2 3 4" xfId="27434"/>
    <cellStyle name="常规 2 4 2 2 2 3 4 2" xfId="27435"/>
    <cellStyle name="常规 2 4 2 2 2 3 4 3" xfId="27436"/>
    <cellStyle name="常规 2 4 2 2 2 3 5" xfId="27437"/>
    <cellStyle name="常规 2 4 2 2 2 3 6" xfId="27439"/>
    <cellStyle name="常规 2 4 2 2 2 3 7" xfId="25567"/>
    <cellStyle name="常规 2 4 2 2 2 4" xfId="27440"/>
    <cellStyle name="常规 2 4 2 2 2 4 2" xfId="815"/>
    <cellStyle name="常规 2 4 2 2 2 4 2 2" xfId="16282"/>
    <cellStyle name="常规 2 4 2 2 2 4 2 2 2" xfId="27441"/>
    <cellStyle name="常规 2 4 2 2 2 4 2 2 3" xfId="27442"/>
    <cellStyle name="常规 2 4 2 2 2 4 2 3" xfId="21122"/>
    <cellStyle name="常规 2 4 2 2 2 4 2 3 2" xfId="21894"/>
    <cellStyle name="常规 2 4 2 2 2 4 2 4" xfId="21125"/>
    <cellStyle name="常规 2 4 2 2 2 4 2 5" xfId="21128"/>
    <cellStyle name="常规 2 4 2 2 2 4 3" xfId="826"/>
    <cellStyle name="常规 2 4 2 2 2 4 3 2" xfId="27443"/>
    <cellStyle name="常规 2 4 2 2 2 4 3 2 2" xfId="27444"/>
    <cellStyle name="常规 2 4 2 2 2 4 3 3" xfId="21136"/>
    <cellStyle name="常规 2 4 2 2 2 4 3 4" xfId="21915"/>
    <cellStyle name="常规 2 4 2 2 2 4 3 5" xfId="1723"/>
    <cellStyle name="常规 2 4 2 2 2 4 4" xfId="330"/>
    <cellStyle name="常规 2 4 2 2 2 4 4 2" xfId="27445"/>
    <cellStyle name="常规 2 4 2 2 2 4 4 3" xfId="27446"/>
    <cellStyle name="常规 2 4 2 2 2 4 5" xfId="27448"/>
    <cellStyle name="常规 2 4 2 2 2 4 6" xfId="27451"/>
    <cellStyle name="常规 2 4 2 2 2 4 7" xfId="27358"/>
    <cellStyle name="常规 2 4 2 2 2 5" xfId="27452"/>
    <cellStyle name="常规 2 4 2 2 2 5 2" xfId="60"/>
    <cellStyle name="常规 2 4 2 2 2 5 2 2" xfId="16290"/>
    <cellStyle name="常规 2 4 2 2 2 5 2 2 2" xfId="12897"/>
    <cellStyle name="常规 2 4 2 2 2 5 2 3" xfId="22780"/>
    <cellStyle name="常规 2 4 2 2 2 5 2 4" xfId="22788"/>
    <cellStyle name="常规 2 4 2 2 2 5 2 5" xfId="22790"/>
    <cellStyle name="常规 2 4 2 2 2 5 3" xfId="13770"/>
    <cellStyle name="常规 2 4 2 2 2 5 3 2" xfId="27453"/>
    <cellStyle name="常规 2 4 2 2 2 5 3 2 2" xfId="27454"/>
    <cellStyle name="常规 2 4 2 2 2 5 3 3" xfId="22796"/>
    <cellStyle name="常规 2 4 2 2 2 5 3 4" xfId="22801"/>
    <cellStyle name="常规 2 4 2 2 2 5 3 5" xfId="22804"/>
    <cellStyle name="常规 2 4 2 2 2 5 4" xfId="27455"/>
    <cellStyle name="常规 2 4 2 2 2 5 4 2" xfId="27456"/>
    <cellStyle name="常规 2 4 2 2 2 5 5" xfId="27458"/>
    <cellStyle name="常规 2 4 2 2 2 5 6" xfId="27459"/>
    <cellStyle name="常规 2 4 2 2 2 5 7" xfId="27371"/>
    <cellStyle name="常规 2 4 2 2 2 6" xfId="27460"/>
    <cellStyle name="常规 2 4 2 2 2 6 2" xfId="27461"/>
    <cellStyle name="常规 2 4 2 2 2 6 2 2" xfId="27463"/>
    <cellStyle name="常规 2 4 2 2 2 6 2 2 2" xfId="23086"/>
    <cellStyle name="常规 2 4 2 2 2 6 2 3" xfId="23053"/>
    <cellStyle name="常规 2 4 2 2 2 6 2 4" xfId="8673"/>
    <cellStyle name="常规 2 4 2 2 2 6 2 5" xfId="8680"/>
    <cellStyle name="常规 2 4 2 2 2 6 3" xfId="27464"/>
    <cellStyle name="常规 2 4 2 2 2 6 3 2" xfId="18270"/>
    <cellStyle name="常规 2 4 2 2 2 6 3 2 2" xfId="18272"/>
    <cellStyle name="常规 2 4 2 2 2 6 3 3" xfId="164"/>
    <cellStyle name="常规 2 4 2 2 2 6 3 4" xfId="173"/>
    <cellStyle name="常规 2 4 2 2 2 6 3 5" xfId="26"/>
    <cellStyle name="常规 2 4 2 2 2 6 4" xfId="27465"/>
    <cellStyle name="常规 2 4 2 2 2 6 4 2" xfId="18286"/>
    <cellStyle name="常规 2 4 2 2 2 6 5" xfId="27466"/>
    <cellStyle name="常规 2 4 2 2 2 6 6" xfId="27467"/>
    <cellStyle name="常规 2 4 2 2 2 6 7" xfId="27385"/>
    <cellStyle name="常规 2 4 2 2 2 7" xfId="27468"/>
    <cellStyle name="常规 2 4 2 2 2 7 2" xfId="27469"/>
    <cellStyle name="常规 2 4 2 2 2 7 2 2" xfId="27470"/>
    <cellStyle name="常规 2 4 2 2 2 7 2 3" xfId="23200"/>
    <cellStyle name="常规 2 4 2 2 2 7 3" xfId="27471"/>
    <cellStyle name="常规 2 4 2 2 2 7 3 2" xfId="18313"/>
    <cellStyle name="常规 2 4 2 2 2 7 4" xfId="27472"/>
    <cellStyle name="常规 2 4 2 2 2 7 5" xfId="27473"/>
    <cellStyle name="常规 2 4 2 2 2 8" xfId="27474"/>
    <cellStyle name="常规 2 4 2 2 2 8 2" xfId="27475"/>
    <cellStyle name="常规 2 4 2 2 2 8 2 2" xfId="27476"/>
    <cellStyle name="常规 2 4 2 2 2 8 2 3" xfId="23264"/>
    <cellStyle name="常规 2 4 2 2 2 8 3" xfId="27477"/>
    <cellStyle name="常规 2 4 2 2 2 8 3 2" xfId="18330"/>
    <cellStyle name="常规 2 4 2 2 2 8 4" xfId="27478"/>
    <cellStyle name="常规 2 4 2 2 2 8 5" xfId="27479"/>
    <cellStyle name="常规 2 4 2 2 2 9" xfId="27480"/>
    <cellStyle name="常规 2 4 2 2 2 9 2" xfId="27481"/>
    <cellStyle name="常规 2 4 2 2 2 9 2 2" xfId="27482"/>
    <cellStyle name="常规 2 4 2 2 2 9 3" xfId="27483"/>
    <cellStyle name="常规 2 4 2 2 2 9 3 2" xfId="18353"/>
    <cellStyle name="常规 2 4 2 2 2 9 4" xfId="27484"/>
    <cellStyle name="常规 2 4 2 2 2 9 5" xfId="27485"/>
    <cellStyle name="常规 2 4 2 2 20" xfId="23046"/>
    <cellStyle name="常规 2 4 2 2 21" xfId="24025"/>
    <cellStyle name="常规 2 4 2 2 22" xfId="24030"/>
    <cellStyle name="常规 2 4 2 2 3" xfId="27486"/>
    <cellStyle name="常规 2 4 2 2 3 10" xfId="1181"/>
    <cellStyle name="常规 2 4 2 2 3 2" xfId="27487"/>
    <cellStyle name="常规 2 4 2 2 3 2 2" xfId="6881"/>
    <cellStyle name="常规 2 4 2 2 3 2 2 2" xfId="3442"/>
    <cellStyle name="常规 2 4 2 2 3 2 2 2 2" xfId="1173"/>
    <cellStyle name="常规 2 4 2 2 3 2 2 2 2 2" xfId="6884"/>
    <cellStyle name="常规 2 4 2 2 3 2 2 2 3" xfId="64"/>
    <cellStyle name="常规 2 4 2 2 3 2 2 2 4" xfId="1342"/>
    <cellStyle name="常规 2 4 2 2 3 2 2 2 5" xfId="2816"/>
    <cellStyle name="常规 2 4 2 2 3 2 2 3" xfId="6375"/>
    <cellStyle name="常规 2 4 2 2 3 2 2 3 2" xfId="1359"/>
    <cellStyle name="常规 2 4 2 2 3 2 2 3 3" xfId="6907"/>
    <cellStyle name="常规 2 4 2 2 3 2 2 4" xfId="5675"/>
    <cellStyle name="常规 2 4 2 2 3 2 2 5" xfId="6924"/>
    <cellStyle name="常规 2 4 2 2 3 2 2 6" xfId="6926"/>
    <cellStyle name="常规 2 4 2 2 3 2 3" xfId="6938"/>
    <cellStyle name="常规 2 4 2 2 3 2 3 2" xfId="3456"/>
    <cellStyle name="常规 2 4 2 2 3 2 3 2 2" xfId="1381"/>
    <cellStyle name="常规 2 4 2 2 3 2 3 3" xfId="6964"/>
    <cellStyle name="常规 2 4 2 2 3 2 3 4" xfId="6982"/>
    <cellStyle name="常规 2 4 2 2 3 2 3 5" xfId="6988"/>
    <cellStyle name="常规 2 4 2 2 3 2 4" xfId="7002"/>
    <cellStyle name="常规 2 4 2 2 3 2 4 2" xfId="7004"/>
    <cellStyle name="常规 2 4 2 2 3 2 4 3" xfId="7011"/>
    <cellStyle name="常规 2 4 2 2 3 2 5" xfId="27488"/>
    <cellStyle name="常规 2 4 2 2 3 2 6" xfId="27490"/>
    <cellStyle name="常规 2 4 2 2 3 2 7" xfId="25578"/>
    <cellStyle name="常规 2 4 2 2 3 3" xfId="27491"/>
    <cellStyle name="常规 2 4 2 2 3 3 2" xfId="864"/>
    <cellStyle name="常规 2 4 2 2 3 3 2 2" xfId="8412"/>
    <cellStyle name="常规 2 4 2 2 3 3 2 2 2" xfId="8416"/>
    <cellStyle name="常规 2 4 2 2 3 3 2 3" xfId="8430"/>
    <cellStyle name="常规 2 4 2 2 3 3 2 4" xfId="8442"/>
    <cellStyle name="常规 2 4 2 2 3 3 2 5" xfId="8450"/>
    <cellStyle name="常规 2 4 2 2 3 3 3" xfId="872"/>
    <cellStyle name="常规 2 4 2 2 3 3 3 2" xfId="8462"/>
    <cellStyle name="常规 2 4 2 2 3 3 3 2 2" xfId="8464"/>
    <cellStyle name="常规 2 4 2 2 3 3 3 3" xfId="8477"/>
    <cellStyle name="常规 2 4 2 2 3 3 3 4" xfId="8485"/>
    <cellStyle name="常规 2 4 2 2 3 3 3 5" xfId="1750"/>
    <cellStyle name="常规 2 4 2 2 3 3 4" xfId="8494"/>
    <cellStyle name="常规 2 4 2 2 3 3 4 2" xfId="8496"/>
    <cellStyle name="常规 2 4 2 2 3 3 5" xfId="27492"/>
    <cellStyle name="常规 2 4 2 2 3 3 6" xfId="27494"/>
    <cellStyle name="常规 2 4 2 2 3 3 7" xfId="27496"/>
    <cellStyle name="常规 2 4 2 2 3 4" xfId="27497"/>
    <cellStyle name="常规 2 4 2 2 3 4 2" xfId="884"/>
    <cellStyle name="常规 2 4 2 2 3 4 2 2" xfId="9865"/>
    <cellStyle name="常规 2 4 2 2 3 4 2 2 2" xfId="9867"/>
    <cellStyle name="常规 2 4 2 2 3 4 2 3" xfId="9892"/>
    <cellStyle name="常规 2 4 2 2 3 4 2 4" xfId="9904"/>
    <cellStyle name="常规 2 4 2 2 3 4 3" xfId="895"/>
    <cellStyle name="常规 2 4 2 2 3 4 3 2" xfId="9912"/>
    <cellStyle name="常规 2 4 2 2 3 4 4" xfId="9957"/>
    <cellStyle name="常规 2 4 2 2 3 4 5" xfId="27499"/>
    <cellStyle name="常规 2 4 2 2 3 4 6" xfId="27501"/>
    <cellStyle name="常规 2 4 2 2 3 5" xfId="27502"/>
    <cellStyle name="常规 2 4 2 2 3 5 2" xfId="11372"/>
    <cellStyle name="常规 2 4 2 2 3 5 2 2" xfId="11374"/>
    <cellStyle name="常规 2 4 2 2 3 5 3" xfId="11406"/>
    <cellStyle name="常规 2 4 2 2 3 5 4" xfId="11429"/>
    <cellStyle name="常规 2 4 2 2 3 5 5" xfId="27503"/>
    <cellStyle name="常规 2 4 2 2 3 6" xfId="27504"/>
    <cellStyle name="常规 2 4 2 2 3 6 2" xfId="12005"/>
    <cellStyle name="常规 2 4 2 2 3 6 3" xfId="12032"/>
    <cellStyle name="常规 2 4 2 2 3 6 4" xfId="12060"/>
    <cellStyle name="常规 2 4 2 2 3 6 5" xfId="27505"/>
    <cellStyle name="常规 2 4 2 2 3 7" xfId="27506"/>
    <cellStyle name="常规 2 4 2 2 3 8" xfId="27507"/>
    <cellStyle name="常规 2 4 2 2 3 9" xfId="27508"/>
    <cellStyle name="常规 2 4 2 2 4" xfId="27354"/>
    <cellStyle name="常规 2 4 2 2 4 2" xfId="27510"/>
    <cellStyle name="常规 2 4 2 2 4 2 2" xfId="15782"/>
    <cellStyle name="常规 2 4 2 2 4 2 2 2" xfId="15784"/>
    <cellStyle name="常规 2 4 2 2 4 2 2 2 2" xfId="848"/>
    <cellStyle name="常规 2 4 2 2 4 2 2 2 3" xfId="906"/>
    <cellStyle name="常规 2 4 2 2 4 2 2 3" xfId="15806"/>
    <cellStyle name="常规 2 4 2 2 4 2 2 3 2" xfId="987"/>
    <cellStyle name="常规 2 4 2 2 4 2 2 4" xfId="15825"/>
    <cellStyle name="常规 2 4 2 2 4 2 2 5" xfId="15836"/>
    <cellStyle name="常规 2 4 2 2 4 2 3" xfId="15859"/>
    <cellStyle name="常规 2 4 2 2 4 2 3 2" xfId="15861"/>
    <cellStyle name="常规 2 4 2 2 4 2 3 2 2" xfId="15863"/>
    <cellStyle name="常规 2 4 2 2 4 2 3 3" xfId="15876"/>
    <cellStyle name="常规 2 4 2 2 4 2 3 4" xfId="15886"/>
    <cellStyle name="常规 2 4 2 2 4 2 3 5" xfId="15890"/>
    <cellStyle name="常规 2 4 2 2 4 2 4" xfId="15894"/>
    <cellStyle name="常规 2 4 2 2 4 2 4 2" xfId="15896"/>
    <cellStyle name="常规 2 4 2 2 4 2 4 3" xfId="15914"/>
    <cellStyle name="常规 2 4 2 2 4 2 5" xfId="27511"/>
    <cellStyle name="常规 2 4 2 2 4 2 6" xfId="27513"/>
    <cellStyle name="常规 2 4 2 2 4 2 7" xfId="27515"/>
    <cellStyle name="常规 2 4 2 2 4 3" xfId="27516"/>
    <cellStyle name="常规 2 4 2 2 4 3 2" xfId="16935"/>
    <cellStyle name="常规 2 4 2 2 4 3 2 2" xfId="16937"/>
    <cellStyle name="常规 2 4 2 2 4 3 2 2 2" xfId="16939"/>
    <cellStyle name="常规 2 4 2 2 4 3 2 3" xfId="16947"/>
    <cellStyle name="常规 2 4 2 2 4 3 2 4" xfId="16955"/>
    <cellStyle name="常规 2 4 2 2 4 3 2 5" xfId="16959"/>
    <cellStyle name="常规 2 4 2 2 4 3 3" xfId="16963"/>
    <cellStyle name="常规 2 4 2 2 4 3 3 2" xfId="16965"/>
    <cellStyle name="常规 2 4 2 2 4 3 3 2 2" xfId="16967"/>
    <cellStyle name="常规 2 4 2 2 4 3 3 3" xfId="16980"/>
    <cellStyle name="常规 2 4 2 2 4 3 3 4" xfId="16989"/>
    <cellStyle name="常规 2 4 2 2 4 3 3 5" xfId="16993"/>
    <cellStyle name="常规 2 4 2 2 4 3 4" xfId="16997"/>
    <cellStyle name="常规 2 4 2 2 4 3 4 2" xfId="16999"/>
    <cellStyle name="常规 2 4 2 2 4 3 5" xfId="23518"/>
    <cellStyle name="常规 2 4 2 2 4 3 6" xfId="27518"/>
    <cellStyle name="常规 2 4 2 2 4 3 7" xfId="27519"/>
    <cellStyle name="常规 2 4 2 2 4 4" xfId="27520"/>
    <cellStyle name="常规 2 4 2 2 4 4 2" xfId="932"/>
    <cellStyle name="常规 2 4 2 2 4 4 2 2" xfId="18110"/>
    <cellStyle name="常规 2 4 2 2 4 4 2 2 2" xfId="18112"/>
    <cellStyle name="常规 2 4 2 2 4 4 2 3" xfId="18118"/>
    <cellStyle name="常规 2 4 2 2 4 4 2 4" xfId="18124"/>
    <cellStyle name="常规 2 4 2 2 4 4 3" xfId="18131"/>
    <cellStyle name="常规 2 4 2 2 4 4 3 2" xfId="18133"/>
    <cellStyle name="常规 2 4 2 2 4 4 4" xfId="18156"/>
    <cellStyle name="常规 2 4 2 2 4 4 5" xfId="27521"/>
    <cellStyle name="常规 2 4 2 2 4 4 6" xfId="27522"/>
    <cellStyle name="常规 2 4 2 2 4 5" xfId="23955"/>
    <cellStyle name="常规 2 4 2 2 4 5 2" xfId="18581"/>
    <cellStyle name="常规 2 4 2 2 4 5 2 2" xfId="18583"/>
    <cellStyle name="常规 2 4 2 2 4 5 3" xfId="18600"/>
    <cellStyle name="常规 2 4 2 2 4 5 4" xfId="18625"/>
    <cellStyle name="常规 2 4 2 2 4 5 5" xfId="18699"/>
    <cellStyle name="常规 2 4 2 2 4 6" xfId="27523"/>
    <cellStyle name="常规 2 4 2 2 4 6 2" xfId="18846"/>
    <cellStyle name="常规 2 4 2 2 4 7" xfId="27524"/>
    <cellStyle name="常规 2 4 2 2 4 8" xfId="20168"/>
    <cellStyle name="常规 2 4 2 2 4 9" xfId="20172"/>
    <cellStyle name="常规 2 4 2 2 5" xfId="27525"/>
    <cellStyle name="常规 2 4 2 2 5 2" xfId="27526"/>
    <cellStyle name="常规 2 4 2 2 5 2 2" xfId="20015"/>
    <cellStyle name="常规 2 4 2 2 5 2 2 2" xfId="20017"/>
    <cellStyle name="常规 2 4 2 2 5 2 2 3" xfId="20022"/>
    <cellStyle name="常规 2 4 2 2 5 2 3" xfId="20028"/>
    <cellStyle name="常规 2 4 2 2 5 2 3 2" xfId="20030"/>
    <cellStyle name="常规 2 4 2 2 5 2 4" xfId="20043"/>
    <cellStyle name="常规 2 4 2 2 5 2 5" xfId="27527"/>
    <cellStyle name="常规 2 4 2 2 5 3" xfId="27528"/>
    <cellStyle name="常规 2 4 2 2 5 3 2" xfId="20448"/>
    <cellStyle name="常规 2 4 2 2 5 3 2 2" xfId="20450"/>
    <cellStyle name="常规 2 4 2 2 5 3 3" xfId="20473"/>
    <cellStyle name="常规 2 4 2 2 5 3 4" xfId="20498"/>
    <cellStyle name="常规 2 4 2 2 5 3 5" xfId="23527"/>
    <cellStyle name="常规 2 4 2 2 5 4" xfId="27529"/>
    <cellStyle name="常规 2 4 2 2 5 4 2" xfId="20678"/>
    <cellStyle name="常规 2 4 2 2 5 4 3" xfId="20706"/>
    <cellStyle name="常规 2 4 2 2 5 5" xfId="27530"/>
    <cellStyle name="常规 2 4 2 2 5 6" xfId="27531"/>
    <cellStyle name="常规 2 4 2 2 5 7" xfId="27532"/>
    <cellStyle name="常规 2 4 2 2 6" xfId="15749"/>
    <cellStyle name="常规 2 4 2 2 6 2" xfId="15751"/>
    <cellStyle name="常规 2 4 2 2 6 2 2" xfId="21451"/>
    <cellStyle name="常规 2 4 2 2 6 2 2 2" xfId="21453"/>
    <cellStyle name="常规 2 4 2 2 6 2 2 3" xfId="21459"/>
    <cellStyle name="常规 2 4 2 2 6 2 3" xfId="21472"/>
    <cellStyle name="常规 2 4 2 2 6 2 3 2" xfId="21474"/>
    <cellStyle name="常规 2 4 2 2 6 2 4" xfId="21488"/>
    <cellStyle name="常规 2 4 2 2 6 2 5" xfId="27533"/>
    <cellStyle name="常规 2 4 2 2 6 3" xfId="15754"/>
    <cellStyle name="常规 2 4 2 2 6 3 2" xfId="21669"/>
    <cellStyle name="常规 2 4 2 2 6 3 2 2" xfId="21671"/>
    <cellStyle name="常规 2 4 2 2 6 3 3" xfId="21691"/>
    <cellStyle name="常规 2 4 2 2 6 3 4" xfId="21698"/>
    <cellStyle name="常规 2 4 2 2 6 3 5" xfId="27534"/>
    <cellStyle name="常规 2 4 2 2 6 4" xfId="27535"/>
    <cellStyle name="常规 2 4 2 2 6 4 2" xfId="21783"/>
    <cellStyle name="常规 2 4 2 2 6 4 3" xfId="21789"/>
    <cellStyle name="常规 2 4 2 2 6 5" xfId="27536"/>
    <cellStyle name="常规 2 4 2 2 6 6" xfId="1047"/>
    <cellStyle name="常规 2 4 2 2 6 7" xfId="1278"/>
    <cellStyle name="常规 2 4 2 2 7" xfId="15757"/>
    <cellStyle name="常规 2 4 2 2 7 2" xfId="18511"/>
    <cellStyle name="常规 2 4 2 2 7 2 2" xfId="22386"/>
    <cellStyle name="常规 2 4 2 2 7 2 2 2" xfId="22388"/>
    <cellStyle name="常规 2 4 2 2 7 2 2 3" xfId="22398"/>
    <cellStyle name="常规 2 4 2 2 7 2 3" xfId="22411"/>
    <cellStyle name="常规 2 4 2 2 7 2 3 2" xfId="22413"/>
    <cellStyle name="常规 2 4 2 2 7 2 4" xfId="22426"/>
    <cellStyle name="常规 2 4 2 2 7 2 5" xfId="27537"/>
    <cellStyle name="常规 2 4 2 2 7 3" xfId="18513"/>
    <cellStyle name="常规 2 4 2 2 7 3 2" xfId="22599"/>
    <cellStyle name="常规 2 4 2 2 7 3 2 2" xfId="1272"/>
    <cellStyle name="常规 2 4 2 2 7 3 3" xfId="22617"/>
    <cellStyle name="常规 2 4 2 2 7 3 4" xfId="22624"/>
    <cellStyle name="常规 2 4 2 2 7 3 5" xfId="27538"/>
    <cellStyle name="常规 2 4 2 2 7 4" xfId="27539"/>
    <cellStyle name="常规 2 4 2 2 7 4 2" xfId="22686"/>
    <cellStyle name="常规 2 4 2 2 7 4 3" xfId="22689"/>
    <cellStyle name="常规 2 4 2 2 7 5" xfId="27541"/>
    <cellStyle name="常规 2 4 2 2 7 6" xfId="1078"/>
    <cellStyle name="常规 2 4 2 2 7 7" xfId="1307"/>
    <cellStyle name="常规 2 4 2 2 8" xfId="1681"/>
    <cellStyle name="常规 2 4 2 2 8 2" xfId="10027"/>
    <cellStyle name="常规 2 4 2 2 8 2 2" xfId="22942"/>
    <cellStyle name="常规 2 4 2 2 8 2 2 2" xfId="22945"/>
    <cellStyle name="常规 2 4 2 2 8 2 3" xfId="22947"/>
    <cellStyle name="常规 2 4 2 2 8 2 4" xfId="22955"/>
    <cellStyle name="常规 2 4 2 2 8 2 5" xfId="27542"/>
    <cellStyle name="常规 2 4 2 2 8 3" xfId="10032"/>
    <cellStyle name="常规 2 4 2 2 8 3 2" xfId="8562"/>
    <cellStyle name="常规 2 4 2 2 8 3 2 2" xfId="5248"/>
    <cellStyle name="常规 2 4 2 2 8 3 3" xfId="8565"/>
    <cellStyle name="常规 2 4 2 2 8 3 4" xfId="22978"/>
    <cellStyle name="常规 2 4 2 2 8 3 5" xfId="27543"/>
    <cellStyle name="常规 2 4 2 2 8 4" xfId="10035"/>
    <cellStyle name="常规 2 4 2 2 8 4 2" xfId="8604"/>
    <cellStyle name="常规 2 4 2 2 8 5" xfId="24319"/>
    <cellStyle name="常规 2 4 2 2 8 6" xfId="950"/>
    <cellStyle name="常规 2 4 2 2 8 7" xfId="1018"/>
    <cellStyle name="常规 2 4 2 2 9" xfId="1691"/>
    <cellStyle name="常规 2 4 2 2 9 2" xfId="10043"/>
    <cellStyle name="常规 2 4 2 2 9 2 2" xfId="13313"/>
    <cellStyle name="常规 2 4 2 2 9 2 2 2" xfId="19286"/>
    <cellStyle name="常规 2 4 2 2 9 2 3" xfId="13317"/>
    <cellStyle name="常规 2 4 2 2 9 2 4" xfId="23148"/>
    <cellStyle name="常规 2 4 2 2 9 2 5" xfId="27544"/>
    <cellStyle name="常规 2 4 2 2 9 3" xfId="10046"/>
    <cellStyle name="常规 2 4 2 2 9 3 2" xfId="13324"/>
    <cellStyle name="常规 2 4 2 2 9 3 2 2" xfId="27545"/>
    <cellStyle name="常规 2 4 2 2 9 3 3" xfId="13327"/>
    <cellStyle name="常规 2 4 2 2 9 3 4" xfId="27546"/>
    <cellStyle name="常规 2 4 2 2 9 3 5" xfId="22211"/>
    <cellStyle name="常规 2 4 2 2 9 4" xfId="10049"/>
    <cellStyle name="常规 2 4 2 2 9 4 2" xfId="23164"/>
    <cellStyle name="常规 2 4 2 2 9 5" xfId="24324"/>
    <cellStyle name="常规 2 4 2 2 9 6" xfId="1098"/>
    <cellStyle name="常规 2 4 2 2 9 7" xfId="4287"/>
    <cellStyle name="常规 2 4 2 20" xfId="1742"/>
    <cellStyle name="常规 2 4 2 20 2" xfId="1745"/>
    <cellStyle name="常规 2 4 2 21" xfId="1793"/>
    <cellStyle name="常规 2 4 2 22" xfId="1811"/>
    <cellStyle name="常规 2 4 2 23" xfId="1824"/>
    <cellStyle name="常规 2 4 2 24" xfId="1838"/>
    <cellStyle name="常规 2 4 2 25" xfId="1870"/>
    <cellStyle name="常规 2 4 2 26" xfId="1884"/>
    <cellStyle name="常规 2 4 2 3" xfId="10553"/>
    <cellStyle name="常规 2 4 2 3 10" xfId="27547"/>
    <cellStyle name="常规 2 4 2 3 10 2" xfId="27548"/>
    <cellStyle name="常规 2 4 2 3 10 2 2" xfId="11880"/>
    <cellStyle name="常规 2 4 2 3 10 3" xfId="27549"/>
    <cellStyle name="常规 2 4 2 3 10 3 2" xfId="11903"/>
    <cellStyle name="常规 2 4 2 3 10 4" xfId="27550"/>
    <cellStyle name="常规 2 4 2 3 10 5" xfId="27551"/>
    <cellStyle name="常规 2 4 2 3 11" xfId="18613"/>
    <cellStyle name="常规 2 4 2 3 11 2" xfId="24077"/>
    <cellStyle name="常规 2 4 2 3 11 2 2" xfId="11951"/>
    <cellStyle name="常规 2 4 2 3 11 3" xfId="24080"/>
    <cellStyle name="常规 2 4 2 3 11 3 2" xfId="11958"/>
    <cellStyle name="常规 2 4 2 3 11 4" xfId="13924"/>
    <cellStyle name="常规 2 4 2 3 12" xfId="24082"/>
    <cellStyle name="常规 2 4 2 3 12 2" xfId="24084"/>
    <cellStyle name="常规 2 4 2 3 12 3" xfId="24087"/>
    <cellStyle name="常规 2 4 2 3 12 4" xfId="13937"/>
    <cellStyle name="常规 2 4 2 3 13" xfId="24089"/>
    <cellStyle name="常规 2 4 2 3 13 2" xfId="24092"/>
    <cellStyle name="常规 2 4 2 3 13 3" xfId="27552"/>
    <cellStyle name="常规 2 4 2 3 13 4" xfId="13949"/>
    <cellStyle name="常规 2 4 2 3 14" xfId="9914"/>
    <cellStyle name="常规 2 4 2 3 14 2" xfId="9918"/>
    <cellStyle name="常规 2 4 2 3 15" xfId="9925"/>
    <cellStyle name="常规 2 4 2 3 16" xfId="9931"/>
    <cellStyle name="常规 2 4 2 3 17" xfId="9935"/>
    <cellStyle name="常规 2 4 2 3 18" xfId="27553"/>
    <cellStyle name="常规 2 4 2 3 19" xfId="27555"/>
    <cellStyle name="常规 2 4 2 3 2" xfId="3146"/>
    <cellStyle name="常规 2 4 2 3 2 10" xfId="26784"/>
    <cellStyle name="常规 2 4 2 3 2 2" xfId="3148"/>
    <cellStyle name="常规 2 4 2 3 2 2 2" xfId="3152"/>
    <cellStyle name="常规 2 4 2 3 2 2 2 2" xfId="195"/>
    <cellStyle name="常规 2 4 2 3 2 2 2 2 2" xfId="27556"/>
    <cellStyle name="常规 2 4 2 3 2 2 2 2 2 2" xfId="7498"/>
    <cellStyle name="常规 2 4 2 3 2 2 2 2 3" xfId="27557"/>
    <cellStyle name="常规 2 4 2 3 2 2 2 2 4" xfId="27558"/>
    <cellStyle name="常规 2 4 2 3 2 2 2 2 5" xfId="27559"/>
    <cellStyle name="常规 2 4 2 3 2 2 2 3" xfId="215"/>
    <cellStyle name="常规 2 4 2 3 2 2 2 3 2" xfId="27560"/>
    <cellStyle name="常规 2 4 2 3 2 2 2 3 3" xfId="27561"/>
    <cellStyle name="常规 2 4 2 3 2 2 2 4" xfId="25533"/>
    <cellStyle name="常规 2 4 2 3 2 2 2 5" xfId="25535"/>
    <cellStyle name="常规 2 4 2 3 2 2 2 6" xfId="13484"/>
    <cellStyle name="常规 2 4 2 3 2 2 3" xfId="3157"/>
    <cellStyle name="常规 2 4 2 3 2 2 3 2" xfId="471"/>
    <cellStyle name="常规 2 4 2 3 2 2 3 2 2" xfId="27563"/>
    <cellStyle name="常规 2 4 2 3 2 2 3 3" xfId="27564"/>
    <cellStyle name="常规 2 4 2 3 2 2 3 4" xfId="27565"/>
    <cellStyle name="常规 2 4 2 3 2 2 3 5" xfId="27566"/>
    <cellStyle name="常规 2 4 2 3 2 2 4" xfId="3162"/>
    <cellStyle name="常规 2 4 2 3 2 2 4 2" xfId="27567"/>
    <cellStyle name="常规 2 4 2 3 2 2 4 3" xfId="27568"/>
    <cellStyle name="常规 2 4 2 3 2 2 5" xfId="3165"/>
    <cellStyle name="常规 2 4 2 3 2 2 6" xfId="27570"/>
    <cellStyle name="常规 2 4 2 3 2 2 7" xfId="25620"/>
    <cellStyle name="常规 2 4 2 3 2 3" xfId="3168"/>
    <cellStyle name="常规 2 4 2 3 2 3 2" xfId="3176"/>
    <cellStyle name="常规 2 4 2 3 2 3 2 2" xfId="701"/>
    <cellStyle name="常规 2 4 2 3 2 3 2 2 2" xfId="27571"/>
    <cellStyle name="常规 2 4 2 3 2 3 2 3" xfId="27572"/>
    <cellStyle name="常规 2 4 2 3 2 3 2 4" xfId="25551"/>
    <cellStyle name="常规 2 4 2 3 2 3 2 5" xfId="24899"/>
    <cellStyle name="常规 2 4 2 3 2 3 3" xfId="3185"/>
    <cellStyle name="常规 2 4 2 3 2 3 3 2" xfId="27573"/>
    <cellStyle name="常规 2 4 2 3 2 3 3 2 2" xfId="27574"/>
    <cellStyle name="常规 2 4 2 3 2 3 3 3" xfId="27575"/>
    <cellStyle name="常规 2 4 2 3 2 3 3 4" xfId="27576"/>
    <cellStyle name="常规 2 4 2 3 2 3 3 5" xfId="27577"/>
    <cellStyle name="常规 2 4 2 3 2 3 4" xfId="3194"/>
    <cellStyle name="常规 2 4 2 3 2 3 4 2" xfId="27578"/>
    <cellStyle name="常规 2 4 2 3 2 3 5" xfId="3199"/>
    <cellStyle name="常规 2 4 2 3 2 3 6" xfId="27580"/>
    <cellStyle name="常规 2 4 2 3 2 3 7" xfId="25625"/>
    <cellStyle name="常规 2 4 2 3 2 4" xfId="3201"/>
    <cellStyle name="常规 2 4 2 3 2 4 2" xfId="2386"/>
    <cellStyle name="常规 2 4 2 3 2 4 2 2" xfId="27447"/>
    <cellStyle name="常规 2 4 2 3 2 4 2 2 2" xfId="27581"/>
    <cellStyle name="常规 2 4 2 3 2 4 2 3" xfId="27450"/>
    <cellStyle name="常规 2 4 2 3 2 4 2 4" xfId="27357"/>
    <cellStyle name="常规 2 4 2 3 2 4 3" xfId="3208"/>
    <cellStyle name="常规 2 4 2 3 2 4 3 2" xfId="27457"/>
    <cellStyle name="常规 2 4 2 3 2 4 4" xfId="7827"/>
    <cellStyle name="常规 2 4 2 3 2 4 5" xfId="27582"/>
    <cellStyle name="常规 2 4 2 3 2 4 6" xfId="27583"/>
    <cellStyle name="常规 2 4 2 3 2 5" xfId="3212"/>
    <cellStyle name="常规 2 4 2 3 2 5 2" xfId="27584"/>
    <cellStyle name="常规 2 4 2 3 2 5 2 2" xfId="27498"/>
    <cellStyle name="常规 2 4 2 3 2 5 3" xfId="13801"/>
    <cellStyle name="常规 2 4 2 3 2 5 4" xfId="27585"/>
    <cellStyle name="常规 2 4 2 3 2 5 5" xfId="27586"/>
    <cellStyle name="常规 2 4 2 3 2 6" xfId="3214"/>
    <cellStyle name="常规 2 4 2 3 2 6 2" xfId="23520"/>
    <cellStyle name="常规 2 4 2 3 2 6 3" xfId="23522"/>
    <cellStyle name="常规 2 4 2 3 2 6 4" xfId="23524"/>
    <cellStyle name="常规 2 4 2 3 2 6 5" xfId="27587"/>
    <cellStyle name="常规 2 4 2 3 2 7" xfId="3217"/>
    <cellStyle name="常规 2 4 2 3 2 8" xfId="27588"/>
    <cellStyle name="常规 2 4 2 3 2 9" xfId="27589"/>
    <cellStyle name="常规 2 4 2 3 20" xfId="9924"/>
    <cellStyle name="常规 2 4 2 3 3" xfId="3220"/>
    <cellStyle name="常规 2 4 2 3 3 2" xfId="3222"/>
    <cellStyle name="常规 2 4 2 3 3 2 2" xfId="3225"/>
    <cellStyle name="常规 2 4 2 3 3 2 2 2" xfId="3227"/>
    <cellStyle name="常规 2 4 2 3 3 2 2 2 2" xfId="27590"/>
    <cellStyle name="常规 2 4 2 3 3 2 2 3" xfId="27591"/>
    <cellStyle name="常规 2 4 2 3 3 2 2 4" xfId="25599"/>
    <cellStyle name="常规 2 4 2 3 3 2 2 5" xfId="25601"/>
    <cellStyle name="常规 2 4 2 3 3 2 3" xfId="3229"/>
    <cellStyle name="常规 2 4 2 3 3 2 3 2" xfId="27592"/>
    <cellStyle name="常规 2 4 2 3 3 2 3 3" xfId="27593"/>
    <cellStyle name="常规 2 4 2 3 3 2 4" xfId="3231"/>
    <cellStyle name="常规 2 4 2 3 3 2 5" xfId="3234"/>
    <cellStyle name="常规 2 4 2 3 3 2 6" xfId="27595"/>
    <cellStyle name="常规 2 4 2 3 3 3" xfId="3236"/>
    <cellStyle name="常规 2 4 2 3 3 3 2" xfId="3240"/>
    <cellStyle name="常规 2 4 2 3 3 3 2 2" xfId="2783"/>
    <cellStyle name="常规 2 4 2 3 3 3 3" xfId="3246"/>
    <cellStyle name="常规 2 4 2 3 3 3 4" xfId="3250"/>
    <cellStyle name="常规 2 4 2 3 3 3 5" xfId="3255"/>
    <cellStyle name="常规 2 4 2 3 3 4" xfId="3257"/>
    <cellStyle name="常规 2 4 2 3 3 4 2" xfId="3261"/>
    <cellStyle name="常规 2 4 2 3 3 4 3" xfId="13810"/>
    <cellStyle name="常规 2 4 2 3 3 5" xfId="3264"/>
    <cellStyle name="常规 2 4 2 3 3 6" xfId="3266"/>
    <cellStyle name="常规 2 4 2 3 3 7" xfId="3268"/>
    <cellStyle name="常规 2 4 2 3 4" xfId="3270"/>
    <cellStyle name="常规 2 4 2 3 4 2" xfId="3273"/>
    <cellStyle name="常规 2 4 2 3 4 2 2" xfId="3276"/>
    <cellStyle name="常规 2 4 2 3 4 2 2 2" xfId="3278"/>
    <cellStyle name="常规 2 4 2 3 4 2 2 3" xfId="27596"/>
    <cellStyle name="常规 2 4 2 3 4 2 3" xfId="3280"/>
    <cellStyle name="常规 2 4 2 3 4 2 3 2" xfId="27597"/>
    <cellStyle name="常规 2 4 2 3 4 2 4" xfId="3282"/>
    <cellStyle name="常规 2 4 2 3 4 2 5" xfId="1928"/>
    <cellStyle name="常规 2 4 2 3 4 3" xfId="3285"/>
    <cellStyle name="常规 2 4 2 3 4 3 2" xfId="3288"/>
    <cellStyle name="常规 2 4 2 3 4 3 2 2" xfId="1323"/>
    <cellStyle name="常规 2 4 2 3 4 3 3" xfId="3291"/>
    <cellStyle name="常规 2 4 2 3 4 3 4" xfId="3298"/>
    <cellStyle name="常规 2 4 2 3 4 3 5" xfId="1958"/>
    <cellStyle name="常规 2 4 2 3 4 4" xfId="3300"/>
    <cellStyle name="常规 2 4 2 3 4 4 2" xfId="3302"/>
    <cellStyle name="常规 2 4 2 3 4 4 3" xfId="3986"/>
    <cellStyle name="常规 2 4 2 3 4 5" xfId="3306"/>
    <cellStyle name="常规 2 4 2 3 4 6" xfId="3308"/>
    <cellStyle name="常规 2 4 2 3 4 7" xfId="3310"/>
    <cellStyle name="常规 2 4 2 3 5" xfId="27598"/>
    <cellStyle name="常规 2 4 2 3 5 2" xfId="27599"/>
    <cellStyle name="常规 2 4 2 3 5 2 2" xfId="27600"/>
    <cellStyle name="常规 2 4 2 3 5 2 2 2" xfId="27601"/>
    <cellStyle name="常规 2 4 2 3 5 2 2 3" xfId="27602"/>
    <cellStyle name="常规 2 4 2 3 5 2 3" xfId="27603"/>
    <cellStyle name="常规 2 4 2 3 5 2 3 2" xfId="27605"/>
    <cellStyle name="常规 2 4 2 3 5 2 4" xfId="27606"/>
    <cellStyle name="常规 2 4 2 3 5 2 5" xfId="27607"/>
    <cellStyle name="常规 2 4 2 3 5 3" xfId="27608"/>
    <cellStyle name="常规 2 4 2 3 5 3 2" xfId="7738"/>
    <cellStyle name="常规 2 4 2 3 5 3 2 2" xfId="7740"/>
    <cellStyle name="常规 2 4 2 3 5 3 3" xfId="7760"/>
    <cellStyle name="常规 2 4 2 3 5 3 4" xfId="27609"/>
    <cellStyle name="常规 2 4 2 3 5 3 5" xfId="23541"/>
    <cellStyle name="常规 2 4 2 3 5 4" xfId="17179"/>
    <cellStyle name="常规 2 4 2 3 5 4 2" xfId="8073"/>
    <cellStyle name="常规 2 4 2 3 5 4 3" xfId="8083"/>
    <cellStyle name="常规 2 4 2 3 5 5" xfId="17181"/>
    <cellStyle name="常规 2 4 2 3 5 6" xfId="17183"/>
    <cellStyle name="常规 2 4 2 3 5 7" xfId="27610"/>
    <cellStyle name="常规 2 4 2 3 6" xfId="15761"/>
    <cellStyle name="常规 2 4 2 3 6 2" xfId="15763"/>
    <cellStyle name="常规 2 4 2 3 6 2 2" xfId="27611"/>
    <cellStyle name="常规 2 4 2 3 6 2 2 2" xfId="9393"/>
    <cellStyle name="常规 2 4 2 3 6 2 3" xfId="27612"/>
    <cellStyle name="常规 2 4 2 3 6 2 4" xfId="27613"/>
    <cellStyle name="常规 2 4 2 3 6 2 5" xfId="27614"/>
    <cellStyle name="常规 2 4 2 3 6 3" xfId="15765"/>
    <cellStyle name="常规 2 4 2 3 6 3 2" xfId="9316"/>
    <cellStyle name="常规 2 4 2 3 6 3 2 2" xfId="9318"/>
    <cellStyle name="常规 2 4 2 3 6 3 3" xfId="9340"/>
    <cellStyle name="常规 2 4 2 3 6 3 4" xfId="27615"/>
    <cellStyle name="常规 2 4 2 3 6 3 5" xfId="27616"/>
    <cellStyle name="常规 2 4 2 3 6 4" xfId="17187"/>
    <cellStyle name="常规 2 4 2 3 6 4 2" xfId="9609"/>
    <cellStyle name="常规 2 4 2 3 6 5" xfId="17189"/>
    <cellStyle name="常规 2 4 2 3 6 6" xfId="4993"/>
    <cellStyle name="常规 2 4 2 3 6 7" xfId="4999"/>
    <cellStyle name="常规 2 4 2 3 7" xfId="15767"/>
    <cellStyle name="常规 2 4 2 3 7 2" xfId="27617"/>
    <cellStyle name="常规 2 4 2 3 7 2 2" xfId="27618"/>
    <cellStyle name="常规 2 4 2 3 7 2 2 2" xfId="27619"/>
    <cellStyle name="常规 2 4 2 3 7 2 3" xfId="27620"/>
    <cellStyle name="常规 2 4 2 3 7 2 4" xfId="27621"/>
    <cellStyle name="常规 2 4 2 3 7 2 5" xfId="27622"/>
    <cellStyle name="常规 2 4 2 3 7 3" xfId="27623"/>
    <cellStyle name="常规 2 4 2 3 7 3 2" xfId="10738"/>
    <cellStyle name="常规 2 4 2 3 7 3 2 2" xfId="10740"/>
    <cellStyle name="常规 2 4 2 3 7 3 3" xfId="10758"/>
    <cellStyle name="常规 2 4 2 3 7 3 4" xfId="27624"/>
    <cellStyle name="常规 2 4 2 3 7 3 5" xfId="27625"/>
    <cellStyle name="常规 2 4 2 3 7 4" xfId="17192"/>
    <cellStyle name="常规 2 4 2 3 7 4 2" xfId="11032"/>
    <cellStyle name="常规 2 4 2 3 7 5" xfId="17194"/>
    <cellStyle name="常规 2 4 2 3 7 6" xfId="5011"/>
    <cellStyle name="常规 2 4 2 3 7 7" xfId="5019"/>
    <cellStyle name="常规 2 4 2 3 8" xfId="15769"/>
    <cellStyle name="常规 2 4 2 3 8 2" xfId="10060"/>
    <cellStyle name="常规 2 4 2 3 8 2 2" xfId="23723"/>
    <cellStyle name="常规 2 4 2 3 8 2 3" xfId="23726"/>
    <cellStyle name="常规 2 4 2 3 8 3" xfId="24917"/>
    <cellStyle name="常规 2 4 2 3 8 3 2" xfId="11766"/>
    <cellStyle name="常规 2 4 2 3 8 4" xfId="17197"/>
    <cellStyle name="常规 2 4 2 3 8 5" xfId="24330"/>
    <cellStyle name="常规 2 4 2 3 9" xfId="14775"/>
    <cellStyle name="常规 2 4 2 3 9 2" xfId="24919"/>
    <cellStyle name="常规 2 4 2 3 9 2 2" xfId="23736"/>
    <cellStyle name="常规 2 4 2 3 9 2 3" xfId="27626"/>
    <cellStyle name="常规 2 4 2 3 9 3" xfId="27627"/>
    <cellStyle name="常规 2 4 2 3 9 3 2" xfId="12282"/>
    <cellStyle name="常规 2 4 2 3 9 4" xfId="27628"/>
    <cellStyle name="常规 2 4 2 3 9 5" xfId="27629"/>
    <cellStyle name="常规 2 4 2 4" xfId="27630"/>
    <cellStyle name="常规 2 4 2 4 10" xfId="21808"/>
    <cellStyle name="常规 2 4 2 4 11" xfId="27631"/>
    <cellStyle name="常规 2 4 2 4 2" xfId="3753"/>
    <cellStyle name="常规 2 4 2 4 2 2" xfId="3755"/>
    <cellStyle name="常规 2 4 2 4 2 2 2" xfId="3759"/>
    <cellStyle name="常规 2 4 2 4 2 2 2 2" xfId="3762"/>
    <cellStyle name="常规 2 4 2 4 2 2 2 2 2" xfId="23231"/>
    <cellStyle name="常规 2 4 2 4 2 2 2 3" xfId="6521"/>
    <cellStyle name="常规 2 4 2 4 2 2 2 4" xfId="27632"/>
    <cellStyle name="常规 2 4 2 4 2 2 2 5" xfId="27633"/>
    <cellStyle name="常规 2 4 2 4 2 2 3" xfId="3764"/>
    <cellStyle name="常规 2 4 2 4 2 2 3 2" xfId="26911"/>
    <cellStyle name="常规 2 4 2 4 2 2 3 2 2" xfId="27634"/>
    <cellStyle name="常规 2 4 2 4 2 2 3 3" xfId="26913"/>
    <cellStyle name="常规 2 4 2 4 2 2 3 4" xfId="27635"/>
    <cellStyle name="常规 2 4 2 4 2 2 3 5" xfId="27636"/>
    <cellStyle name="常规 2 4 2 4 2 2 4" xfId="3766"/>
    <cellStyle name="常规 2 4 2 4 2 2 4 2" xfId="26919"/>
    <cellStyle name="常规 2 4 2 4 2 2 5" xfId="3769"/>
    <cellStyle name="常规 2 4 2 4 2 2 6" xfId="5965"/>
    <cellStyle name="常规 2 4 2 4 2 2 7" xfId="5987"/>
    <cellStyle name="常规 2 4 2 4 2 3" xfId="3772"/>
    <cellStyle name="常规 2 4 2 4 2 3 2" xfId="2164"/>
    <cellStyle name="常规 2 4 2 4 2 3 2 2" xfId="3776"/>
    <cellStyle name="常规 2 4 2 4 2 3 2 2 2" xfId="23745"/>
    <cellStyle name="常规 2 4 2 4 2 3 2 3" xfId="27637"/>
    <cellStyle name="常规 2 4 2 4 2 3 2 4" xfId="27638"/>
    <cellStyle name="常规 2 4 2 4 2 3 3" xfId="3783"/>
    <cellStyle name="常规 2 4 2 4 2 3 3 2" xfId="26934"/>
    <cellStyle name="常规 2 4 2 4 2 3 4" xfId="3787"/>
    <cellStyle name="常规 2 4 2 4 2 3 5" xfId="3789"/>
    <cellStyle name="常规 2 4 2 4 2 3 6" xfId="5435"/>
    <cellStyle name="常规 2 4 2 4 2 4" xfId="3795"/>
    <cellStyle name="常规 2 4 2 4 2 4 2" xfId="2200"/>
    <cellStyle name="常规 2 4 2 4 2 4 2 2" xfId="4552"/>
    <cellStyle name="常规 2 4 2 4 2 4 3" xfId="13834"/>
    <cellStyle name="常规 2 4 2 4 2 4 4" xfId="22851"/>
    <cellStyle name="常规 2 4 2 4 2 4 5" xfId="5520"/>
    <cellStyle name="常规 2 4 2 4 2 5" xfId="3798"/>
    <cellStyle name="常规 2 4 2 4 2 5 2" xfId="27639"/>
    <cellStyle name="常规 2 4 2 4 2 6" xfId="3801"/>
    <cellStyle name="常规 2 4 2 4 2 7" xfId="3803"/>
    <cellStyle name="常规 2 4 2 4 2 8" xfId="27640"/>
    <cellStyle name="常规 2 4 2 4 3" xfId="3805"/>
    <cellStyle name="常规 2 4 2 4 3 2" xfId="3807"/>
    <cellStyle name="常规 2 4 2 4 3 2 2" xfId="3809"/>
    <cellStyle name="常规 2 4 2 4 3 2 2 2" xfId="27641"/>
    <cellStyle name="常规 2 4 2 4 3 2 2 3" xfId="19263"/>
    <cellStyle name="常规 2 4 2 4 3 2 3" xfId="3811"/>
    <cellStyle name="常规 2 4 2 4 3 2 3 2" xfId="27077"/>
    <cellStyle name="常规 2 4 2 4 3 2 4" xfId="27642"/>
    <cellStyle name="常规 2 4 2 4 3 2 5" xfId="6553"/>
    <cellStyle name="常规 2 4 2 4 3 3" xfId="3813"/>
    <cellStyle name="常规 2 4 2 4 3 3 2" xfId="3816"/>
    <cellStyle name="常规 2 4 2 4 3 3 2 2" xfId="27643"/>
    <cellStyle name="常规 2 4 2 4 3 3 3" xfId="27644"/>
    <cellStyle name="常规 2 4 2 4 3 3 4" xfId="27645"/>
    <cellStyle name="常规 2 4 2 4 3 3 5" xfId="5750"/>
    <cellStyle name="常规 2 4 2 4 3 4" xfId="3818"/>
    <cellStyle name="常规 2 4 2 4 3 4 2" xfId="27646"/>
    <cellStyle name="常规 2 4 2 4 3 4 3" xfId="13844"/>
    <cellStyle name="常规 2 4 2 4 3 5" xfId="3821"/>
    <cellStyle name="常规 2 4 2 4 3 6" xfId="27647"/>
    <cellStyle name="常规 2 4 2 4 3 7" xfId="27648"/>
    <cellStyle name="常规 2 4 2 4 4" xfId="3823"/>
    <cellStyle name="常规 2 4 2 4 4 2" xfId="258"/>
    <cellStyle name="常规 2 4 2 4 4 2 2" xfId="320"/>
    <cellStyle name="常规 2 4 2 4 4 2 2 2" xfId="27649"/>
    <cellStyle name="常规 2 4 2 4 4 2 3" xfId="3825"/>
    <cellStyle name="常规 2 4 2 4 4 2 4" xfId="27650"/>
    <cellStyle name="常规 2 4 2 4 4 2 5" xfId="6741"/>
    <cellStyle name="常规 2 4 2 4 4 3" xfId="290"/>
    <cellStyle name="常规 2 4 2 4 4 3 2" xfId="3827"/>
    <cellStyle name="常规 2 4 2 4 4 3 2 2" xfId="14513"/>
    <cellStyle name="常规 2 4 2 4 4 3 3" xfId="14548"/>
    <cellStyle name="常规 2 4 2 4 4 3 4" xfId="27651"/>
    <cellStyle name="常规 2 4 2 4 4 3 5" xfId="5859"/>
    <cellStyle name="常规 2 4 2 4 4 4" xfId="296"/>
    <cellStyle name="常规 2 4 2 4 4 4 2" xfId="15207"/>
    <cellStyle name="常规 2 4 2 4 4 5" xfId="3830"/>
    <cellStyle name="常规 2 4 2 4 4 6" xfId="27652"/>
    <cellStyle name="常规 2 4 2 4 4 7" xfId="27653"/>
    <cellStyle name="常规 2 4 2 4 5" xfId="27654"/>
    <cellStyle name="常规 2 4 2 4 5 2" xfId="27655"/>
    <cellStyle name="常规 2 4 2 4 5 2 2" xfId="17234"/>
    <cellStyle name="常规 2 4 2 4 5 2 2 2" xfId="27656"/>
    <cellStyle name="常规 2 4 2 4 5 2 3" xfId="27657"/>
    <cellStyle name="常规 2 4 2 4 5 2 4" xfId="27658"/>
    <cellStyle name="常规 2 4 2 4 5 3" xfId="27659"/>
    <cellStyle name="常规 2 4 2 4 5 3 2" xfId="16459"/>
    <cellStyle name="常规 2 4 2 4 5 4" xfId="27660"/>
    <cellStyle name="常规 2 4 2 4 5 5" xfId="27661"/>
    <cellStyle name="常规 2 4 2 4 5 6" xfId="27662"/>
    <cellStyle name="常规 2 4 2 4 6" xfId="15774"/>
    <cellStyle name="常规 2 4 2 4 6 2" xfId="27663"/>
    <cellStyle name="常规 2 4 2 4 6 2 2" xfId="27664"/>
    <cellStyle name="常规 2 4 2 4 6 3" xfId="27665"/>
    <cellStyle name="常规 2 4 2 4 6 4" xfId="27666"/>
    <cellStyle name="常规 2 4 2 4 6 5" xfId="25527"/>
    <cellStyle name="常规 2 4 2 4 7" xfId="15776"/>
    <cellStyle name="常规 2 4 2 4 7 2" xfId="27667"/>
    <cellStyle name="常规 2 4 2 4 7 3" xfId="27668"/>
    <cellStyle name="常规 2 4 2 4 7 4" xfId="27669"/>
    <cellStyle name="常规 2 4 2 4 7 5" xfId="27670"/>
    <cellStyle name="常规 2 4 2 4 8" xfId="24924"/>
    <cellStyle name="常规 2 4 2 4 9" xfId="24926"/>
    <cellStyle name="常规 2 4 2 5" xfId="27671"/>
    <cellStyle name="常规 2 4 2 5 2" xfId="3922"/>
    <cellStyle name="常规 2 4 2 5 2 2" xfId="3924"/>
    <cellStyle name="常规 2 4 2 5 2 2 2" xfId="27672"/>
    <cellStyle name="常规 2 4 2 5 2 2 2 2" xfId="27673"/>
    <cellStyle name="常规 2 4 2 5 2 2 2 3" xfId="27674"/>
    <cellStyle name="常规 2 4 2 5 2 2 3" xfId="27675"/>
    <cellStyle name="常规 2 4 2 5 2 2 3 2" xfId="27677"/>
    <cellStyle name="常规 2 4 2 5 2 2 4" xfId="27678"/>
    <cellStyle name="常规 2 4 2 5 2 2 5" xfId="8024"/>
    <cellStyle name="常规 2 4 2 5 2 3" xfId="3927"/>
    <cellStyle name="常规 2 4 2 5 2 3 2" xfId="27679"/>
    <cellStyle name="常规 2 4 2 5 2 3 2 2" xfId="22631"/>
    <cellStyle name="常规 2 4 2 5 2 3 3" xfId="27680"/>
    <cellStyle name="常规 2 4 2 5 2 3 4" xfId="27681"/>
    <cellStyle name="常规 2 4 2 5 2 3 5" xfId="8052"/>
    <cellStyle name="常规 2 4 2 5 2 4" xfId="3930"/>
    <cellStyle name="常规 2 4 2 5 2 4 2" xfId="27682"/>
    <cellStyle name="常规 2 4 2 5 2 4 3" xfId="13863"/>
    <cellStyle name="常规 2 4 2 5 2 5" xfId="3932"/>
    <cellStyle name="常规 2 4 2 5 2 6" xfId="1112"/>
    <cellStyle name="常规 2 4 2 5 2 7" xfId="1114"/>
    <cellStyle name="常规 2 4 2 5 3" xfId="3934"/>
    <cellStyle name="常规 2 4 2 5 3 2" xfId="27683"/>
    <cellStyle name="常规 2 4 2 5 3 2 2" xfId="27684"/>
    <cellStyle name="常规 2 4 2 5 3 2 2 2" xfId="27685"/>
    <cellStyle name="常规 2 4 2 5 3 2 3" xfId="27686"/>
    <cellStyle name="常规 2 4 2 5 3 2 4" xfId="27687"/>
    <cellStyle name="常规 2 4 2 5 3 2 5" xfId="8216"/>
    <cellStyle name="常规 2 4 2 5 3 3" xfId="27688"/>
    <cellStyle name="常规 2 4 2 5 3 3 2" xfId="27689"/>
    <cellStyle name="常规 2 4 2 5 3 3 2 2" xfId="27690"/>
    <cellStyle name="常规 2 4 2 5 3 3 3" xfId="27691"/>
    <cellStyle name="常规 2 4 2 5 3 3 4" xfId="27692"/>
    <cellStyle name="常规 2 4 2 5 3 3 5" xfId="8230"/>
    <cellStyle name="常规 2 4 2 5 3 4" xfId="27693"/>
    <cellStyle name="常规 2 4 2 5 3 4 2" xfId="27694"/>
    <cellStyle name="常规 2 4 2 5 3 5" xfId="27695"/>
    <cellStyle name="常规 2 4 2 5 3 6" xfId="1118"/>
    <cellStyle name="常规 2 4 2 5 3 7" xfId="27696"/>
    <cellStyle name="常规 2 4 2 5 4" xfId="1767"/>
    <cellStyle name="常规 2 4 2 5 4 2" xfId="27697"/>
    <cellStyle name="常规 2 4 2 5 4 2 2" xfId="27698"/>
    <cellStyle name="常规 2 4 2 5 4 2 2 2" xfId="27699"/>
    <cellStyle name="常规 2 4 2 5 4 2 3" xfId="27701"/>
    <cellStyle name="常规 2 4 2 5 4 2 4" xfId="27703"/>
    <cellStyle name="常规 2 4 2 5 4 3" xfId="27704"/>
    <cellStyle name="常规 2 4 2 5 4 3 2" xfId="19665"/>
    <cellStyle name="常规 2 4 2 5 4 4" xfId="27705"/>
    <cellStyle name="常规 2 4 2 5 4 5" xfId="27706"/>
    <cellStyle name="常规 2 4 2 5 4 6" xfId="24753"/>
    <cellStyle name="常规 2 4 2 5 5" xfId="27707"/>
    <cellStyle name="常规 2 4 2 5 5 2" xfId="17130"/>
    <cellStyle name="常规 2 4 2 5 5 2 2" xfId="27708"/>
    <cellStyle name="常规 2 4 2 5 5 3" xfId="17132"/>
    <cellStyle name="常规 2 4 2 5 5 4" xfId="27709"/>
    <cellStyle name="常规 2 4 2 5 5 5" xfId="27710"/>
    <cellStyle name="常规 2 4 2 5 6" xfId="15779"/>
    <cellStyle name="常规 2 4 2 5 6 2" xfId="17140"/>
    <cellStyle name="常规 2 4 2 5 7" xfId="27711"/>
    <cellStyle name="常规 2 4 2 5 8" xfId="24930"/>
    <cellStyle name="常规 2 4 2 5 9" xfId="24932"/>
    <cellStyle name="常规 2 4 2 6" xfId="27712"/>
    <cellStyle name="常规 2 4 2 6 2" xfId="4079"/>
    <cellStyle name="常规 2 4 2 6 2 2" xfId="27713"/>
    <cellStyle name="常规 2 4 2 6 2 2 2" xfId="27714"/>
    <cellStyle name="常规 2 4 2 6 2 2 2 2" xfId="27715"/>
    <cellStyle name="常规 2 4 2 6 2 2 2 3" xfId="27716"/>
    <cellStyle name="常规 2 4 2 6 2 2 3" xfId="27718"/>
    <cellStyle name="常规 2 4 2 6 2 2 3 2" xfId="27720"/>
    <cellStyle name="常规 2 4 2 6 2 2 4" xfId="26714"/>
    <cellStyle name="常规 2 4 2 6 2 2 5" xfId="9566"/>
    <cellStyle name="常规 2 4 2 6 2 3" xfId="27721"/>
    <cellStyle name="常规 2 4 2 6 2 3 2" xfId="27722"/>
    <cellStyle name="常规 2 4 2 6 2 3 2 2" xfId="27723"/>
    <cellStyle name="常规 2 4 2 6 2 3 3" xfId="27725"/>
    <cellStyle name="常规 2 4 2 6 2 3 4" xfId="26718"/>
    <cellStyle name="常规 2 4 2 6 2 3 5" xfId="9590"/>
    <cellStyle name="常规 2 4 2 6 2 4" xfId="27726"/>
    <cellStyle name="常规 2 4 2 6 2 4 2" xfId="27727"/>
    <cellStyle name="常规 2 4 2 6 2 4 3" xfId="27728"/>
    <cellStyle name="常规 2 4 2 6 2 5" xfId="27729"/>
    <cellStyle name="常规 2 4 2 6 2 6" xfId="1128"/>
    <cellStyle name="常规 2 4 2 6 2 7" xfId="27604"/>
    <cellStyle name="常规 2 4 2 6 3" xfId="4082"/>
    <cellStyle name="常规 2 4 2 6 3 2" xfId="11791"/>
    <cellStyle name="常规 2 4 2 6 3 2 2" xfId="6323"/>
    <cellStyle name="常规 2 4 2 6 3 2 2 2" xfId="27730"/>
    <cellStyle name="常规 2 4 2 6 3 2 3" xfId="27732"/>
    <cellStyle name="常规 2 4 2 6 3 2 4" xfId="27733"/>
    <cellStyle name="常规 2 4 2 6 3 2 5" xfId="9734"/>
    <cellStyle name="常规 2 4 2 6 3 3" xfId="11793"/>
    <cellStyle name="常规 2 4 2 6 3 3 2" xfId="27734"/>
    <cellStyle name="常规 2 4 2 6 3 3 2 2" xfId="27735"/>
    <cellStyle name="常规 2 4 2 6 3 3 3" xfId="27736"/>
    <cellStyle name="常规 2 4 2 6 3 3 4" xfId="27737"/>
    <cellStyle name="常规 2 4 2 6 3 3 5" xfId="9754"/>
    <cellStyle name="常规 2 4 2 6 3 4" xfId="27738"/>
    <cellStyle name="常规 2 4 2 6 3 4 2" xfId="27739"/>
    <cellStyle name="常规 2 4 2 6 3 5" xfId="27740"/>
    <cellStyle name="常规 2 4 2 6 3 6" xfId="27741"/>
    <cellStyle name="常规 2 4 2 6 3 7" xfId="27742"/>
    <cellStyle name="常规 2 4 2 6 4" xfId="4085"/>
    <cellStyle name="常规 2 4 2 6 4 2" xfId="27743"/>
    <cellStyle name="常规 2 4 2 6 4 2 2" xfId="27744"/>
    <cellStyle name="常规 2 4 2 6 4 3" xfId="27745"/>
    <cellStyle name="常规 2 4 2 6 4 4" xfId="27746"/>
    <cellStyle name="常规 2 4 2 6 4 5" xfId="27747"/>
    <cellStyle name="常规 2 4 2 6 5" xfId="18965"/>
    <cellStyle name="常规 2 4 2 6 5 2" xfId="27748"/>
    <cellStyle name="常规 2 4 2 6 5 2 2" xfId="27749"/>
    <cellStyle name="常规 2 4 2 6 5 3" xfId="27750"/>
    <cellStyle name="常规 2 4 2 6 5 4" xfId="27751"/>
    <cellStyle name="常规 2 4 2 6 5 5" xfId="27752"/>
    <cellStyle name="常规 2 4 2 6 6" xfId="27753"/>
    <cellStyle name="常规 2 4 2 6 6 2" xfId="27754"/>
    <cellStyle name="常规 2 4 2 6 7" xfId="27755"/>
    <cellStyle name="常规 2 4 2 6 8" xfId="27756"/>
    <cellStyle name="常规 2 4 2 6 9" xfId="27757"/>
    <cellStyle name="常规 2 4 2 7" xfId="27758"/>
    <cellStyle name="常规 2 4 2 7 2" xfId="4239"/>
    <cellStyle name="常规 2 4 2 7 2 2" xfId="14246"/>
    <cellStyle name="常规 2 4 2 7 2 2 2" xfId="27759"/>
    <cellStyle name="常规 2 4 2 7 2 2 3" xfId="27761"/>
    <cellStyle name="常规 2 4 2 7 2 3" xfId="27762"/>
    <cellStyle name="常规 2 4 2 7 2 3 2" xfId="27763"/>
    <cellStyle name="常规 2 4 2 7 2 4" xfId="27764"/>
    <cellStyle name="常规 2 4 2 7 2 5" xfId="27765"/>
    <cellStyle name="常规 2 4 2 7 3" xfId="4243"/>
    <cellStyle name="常规 2 4 2 7 3 2" xfId="27766"/>
    <cellStyle name="常规 2 4 2 7 3 2 2" xfId="21188"/>
    <cellStyle name="常规 2 4 2 7 3 3" xfId="27767"/>
    <cellStyle name="常规 2 4 2 7 3 4" xfId="27768"/>
    <cellStyle name="常规 2 4 2 7 3 5" xfId="27769"/>
    <cellStyle name="常规 2 4 2 7 4" xfId="4246"/>
    <cellStyle name="常规 2 4 2 7 4 2" xfId="27770"/>
    <cellStyle name="常规 2 4 2 7 4 3" xfId="27771"/>
    <cellStyle name="常规 2 4 2 7 5" xfId="17521"/>
    <cellStyle name="常规 2 4 2 7 6" xfId="27772"/>
    <cellStyle name="常规 2 4 2 7 7" xfId="27773"/>
    <cellStyle name="常规 2 4 2 8" xfId="27775"/>
    <cellStyle name="常规 2 4 2 8 2" xfId="4272"/>
    <cellStyle name="常规 2 4 2 8 2 2" xfId="27777"/>
    <cellStyle name="常规 2 4 2 8 2 2 2" xfId="27779"/>
    <cellStyle name="常规 2 4 2 8 2 2 3" xfId="27781"/>
    <cellStyle name="常规 2 4 2 8 2 3" xfId="27782"/>
    <cellStyle name="常规 2 4 2 8 2 3 2" xfId="27784"/>
    <cellStyle name="常规 2 4 2 8 2 4" xfId="27785"/>
    <cellStyle name="常规 2 4 2 8 2 5" xfId="27786"/>
    <cellStyle name="常规 2 4 2 8 3" xfId="14252"/>
    <cellStyle name="常规 2 4 2 8 3 2" xfId="27787"/>
    <cellStyle name="常规 2 4 2 8 3 2 2" xfId="21325"/>
    <cellStyle name="常规 2 4 2 8 3 3" xfId="27788"/>
    <cellStyle name="常规 2 4 2 8 3 4" xfId="27789"/>
    <cellStyle name="常规 2 4 2 8 3 5" xfId="27790"/>
    <cellStyle name="常规 2 4 2 8 4" xfId="14255"/>
    <cellStyle name="常规 2 4 2 8 4 2" xfId="27791"/>
    <cellStyle name="常规 2 4 2 8 4 3" xfId="27792"/>
    <cellStyle name="常规 2 4 2 8 5" xfId="27794"/>
    <cellStyle name="常规 2 4 2 8 6" xfId="27795"/>
    <cellStyle name="常规 2 4 2 8 7" xfId="27796"/>
    <cellStyle name="常规 2 4 2 9" xfId="27798"/>
    <cellStyle name="常规 2 4 2 9 2" xfId="4329"/>
    <cellStyle name="常规 2 4 2 9 2 2" xfId="27800"/>
    <cellStyle name="常规 2 4 2 9 2 2 2" xfId="27801"/>
    <cellStyle name="常规 2 4 2 9 2 2 3" xfId="27802"/>
    <cellStyle name="常规 2 4 2 9 2 3" xfId="27803"/>
    <cellStyle name="常规 2 4 2 9 2 3 2" xfId="27804"/>
    <cellStyle name="常规 2 4 2 9 2 4" xfId="27805"/>
    <cellStyle name="常规 2 4 2 9 2 5" xfId="10284"/>
    <cellStyle name="常规 2 4 2 9 3" xfId="27807"/>
    <cellStyle name="常规 2 4 2 9 3 2" xfId="26820"/>
    <cellStyle name="常规 2 4 2 9 3 2 2" xfId="13558"/>
    <cellStyle name="常规 2 4 2 9 3 3" xfId="26822"/>
    <cellStyle name="常规 2 4 2 9 3 4" xfId="26824"/>
    <cellStyle name="常规 2 4 2 9 3 5" xfId="10305"/>
    <cellStyle name="常规 2 4 2 9 4" xfId="27809"/>
    <cellStyle name="常规 2 4 2 9 4 2" xfId="26829"/>
    <cellStyle name="常规 2 4 2 9 4 3" xfId="27810"/>
    <cellStyle name="常规 2 4 2 9 5" xfId="27812"/>
    <cellStyle name="常规 2 4 2 9 6" xfId="27813"/>
    <cellStyle name="常规 2 4 2 9 7" xfId="27814"/>
    <cellStyle name="常规 2 4 20" xfId="9765"/>
    <cellStyle name="常规 2 4 20 2" xfId="10529"/>
    <cellStyle name="常规 2 4 21" xfId="9769"/>
    <cellStyle name="常规 2 4 21 2" xfId="10542"/>
    <cellStyle name="常规 2 4 22" xfId="21896"/>
    <cellStyle name="常规 2 4 23" xfId="27348"/>
    <cellStyle name="常规 2 4 24" xfId="27352"/>
    <cellStyle name="常规 2 4 25" xfId="18160"/>
    <cellStyle name="常规 2 4 26" xfId="27012"/>
    <cellStyle name="常规 2 4 27" xfId="27014"/>
    <cellStyle name="常规 2 4 3" xfId="20788"/>
    <cellStyle name="常规 2 4 3 10" xfId="27815"/>
    <cellStyle name="常规 2 4 3 10 2" xfId="27816"/>
    <cellStyle name="常规 2 4 3 10 2 2" xfId="27700"/>
    <cellStyle name="常规 2 4 3 10 2 2 2" xfId="27817"/>
    <cellStyle name="常规 2 4 3 10 2 3" xfId="27702"/>
    <cellStyle name="常规 2 4 3 10 2 4" xfId="8327"/>
    <cellStyle name="常规 2 4 3 10 2 5" xfId="22892"/>
    <cellStyle name="常规 2 4 3 10 3" xfId="27818"/>
    <cellStyle name="常规 2 4 3 10 3 2" xfId="19681"/>
    <cellStyle name="常规 2 4 3 10 3 2 2" xfId="19683"/>
    <cellStyle name="常规 2 4 3 10 3 3" xfId="27819"/>
    <cellStyle name="常规 2 4 3 10 3 4" xfId="22895"/>
    <cellStyle name="常规 2 4 3 10 3 5" xfId="22898"/>
    <cellStyle name="常规 2 4 3 10 4" xfId="10348"/>
    <cellStyle name="常规 2 4 3 10 4 2" xfId="10351"/>
    <cellStyle name="常规 2 4 3 10 5" xfId="10372"/>
    <cellStyle name="常规 2 4 3 10 6" xfId="10383"/>
    <cellStyle name="常规 2 4 3 10 7" xfId="10389"/>
    <cellStyle name="常规 2 4 3 11" xfId="18149"/>
    <cellStyle name="常规 2 4 3 11 2" xfId="27820"/>
    <cellStyle name="常规 2 4 3 11 2 2" xfId="27821"/>
    <cellStyle name="常规 2 4 3 11 2 3" xfId="27822"/>
    <cellStyle name="常规 2 4 3 11 3" xfId="27824"/>
    <cellStyle name="常规 2 4 3 11 3 2" xfId="20248"/>
    <cellStyle name="常规 2 4 3 11 4" xfId="10400"/>
    <cellStyle name="常规 2 4 3 11 5" xfId="10410"/>
    <cellStyle name="常规 2 4 3 12" xfId="18151"/>
    <cellStyle name="常规 2 4 3 12 2" xfId="27825"/>
    <cellStyle name="常规 2 4 3 12 2 2" xfId="27826"/>
    <cellStyle name="常规 2 4 3 12 2 3" xfId="27827"/>
    <cellStyle name="常规 2 4 3 12 3" xfId="27828"/>
    <cellStyle name="常规 2 4 3 12 3 2" xfId="20596"/>
    <cellStyle name="常规 2 4 3 12 4" xfId="10433"/>
    <cellStyle name="常规 2 4 3 12 5" xfId="10443"/>
    <cellStyle name="常规 2 4 3 13" xfId="25152"/>
    <cellStyle name="常规 2 4 3 13 2" xfId="25154"/>
    <cellStyle name="常规 2 4 3 13 2 2" xfId="27829"/>
    <cellStyle name="常规 2 4 3 13 2 3" xfId="27830"/>
    <cellStyle name="常规 2 4 3 13 3" xfId="27831"/>
    <cellStyle name="常规 2 4 3 13 3 2" xfId="27832"/>
    <cellStyle name="常规 2 4 3 13 4" xfId="10462"/>
    <cellStyle name="常规 2 4 3 13 5" xfId="10472"/>
    <cellStyle name="常规 2 4 3 14" xfId="4388"/>
    <cellStyle name="常规 2 4 3 14 2" xfId="4393"/>
    <cellStyle name="常规 2 4 3 14 2 2" xfId="4397"/>
    <cellStyle name="常规 2 4 3 14 3" xfId="4032"/>
    <cellStyle name="常规 2 4 3 14 3 2" xfId="4037"/>
    <cellStyle name="常规 2 4 3 14 4" xfId="4045"/>
    <cellStyle name="常规 2 4 3 14 5" xfId="4053"/>
    <cellStyle name="常规 2 4 3 15" xfId="4436"/>
    <cellStyle name="常规 2 4 3 15 2" xfId="4440"/>
    <cellStyle name="常规 2 4 3 15 2 2" xfId="4443"/>
    <cellStyle name="常规 2 4 3 15 3" xfId="4060"/>
    <cellStyle name="常规 2 4 3 15 3 2" xfId="4447"/>
    <cellStyle name="常规 2 4 3 15 4" xfId="4454"/>
    <cellStyle name="常规 2 4 3 16" xfId="4472"/>
    <cellStyle name="常规 2 4 3 16 2" xfId="4477"/>
    <cellStyle name="常规 2 4 3 16 3" xfId="3910"/>
    <cellStyle name="常规 2 4 3 16 4" xfId="4484"/>
    <cellStyle name="常规 2 4 3 17" xfId="4491"/>
    <cellStyle name="常规 2 4 3 17 2" xfId="4496"/>
    <cellStyle name="常规 2 4 3 17 3" xfId="4502"/>
    <cellStyle name="常规 2 4 3 18" xfId="2728"/>
    <cellStyle name="常规 2 4 3 18 2" xfId="4511"/>
    <cellStyle name="常规 2 4 3 19" xfId="4525"/>
    <cellStyle name="常规 2 4 3 19 2" xfId="660"/>
    <cellStyle name="常规 2 4 3 2" xfId="10570"/>
    <cellStyle name="常规 2 4 3 2 10" xfId="27833"/>
    <cellStyle name="常规 2 4 3 2 10 2" xfId="27540"/>
    <cellStyle name="常规 2 4 3 2 10 2 2" xfId="22735"/>
    <cellStyle name="常规 2 4 3 2 10 3" xfId="1077"/>
    <cellStyle name="常规 2 4 3 2 10 3 2" xfId="1302"/>
    <cellStyle name="常规 2 4 3 2 10 4" xfId="1306"/>
    <cellStyle name="常规 2 4 3 2 10 5" xfId="1317"/>
    <cellStyle name="常规 2 4 3 2 11" xfId="12102"/>
    <cellStyle name="常规 2 4 3 2 11 2" xfId="24318"/>
    <cellStyle name="常规 2 4 3 2 11 2 2" xfId="23018"/>
    <cellStyle name="常规 2 4 3 2 11 3" xfId="949"/>
    <cellStyle name="常规 2 4 3 2 11 3 2" xfId="967"/>
    <cellStyle name="常规 2 4 3 2 11 4" xfId="1017"/>
    <cellStyle name="常规 2 4 3 2 12" xfId="16497"/>
    <cellStyle name="常规 2 4 3 2 12 2" xfId="24323"/>
    <cellStyle name="常规 2 4 3 2 12 3" xfId="1097"/>
    <cellStyle name="常规 2 4 3 2 12 4" xfId="4286"/>
    <cellStyle name="常规 2 4 3 2 13" xfId="16501"/>
    <cellStyle name="常规 2 4 3 2 13 2" xfId="27834"/>
    <cellStyle name="常规 2 4 3 2 13 3" xfId="4305"/>
    <cellStyle name="常规 2 4 3 2 13 4" xfId="4310"/>
    <cellStyle name="常规 2 4 3 2 14" xfId="24327"/>
    <cellStyle name="常规 2 4 3 2 14 2" xfId="27835"/>
    <cellStyle name="常规 2 4 3 2 15" xfId="27837"/>
    <cellStyle name="常规 2 4 3 2 16" xfId="27838"/>
    <cellStyle name="常规 2 4 3 2 17" xfId="27839"/>
    <cellStyle name="常规 2 4 3 2 18" xfId="1186"/>
    <cellStyle name="常规 2 4 3 2 19" xfId="1190"/>
    <cellStyle name="常规 2 4 3 2 2" xfId="27840"/>
    <cellStyle name="常规 2 4 3 2 2 10" xfId="27842"/>
    <cellStyle name="常规 2 4 3 2 2 2" xfId="27843"/>
    <cellStyle name="常规 2 4 3 2 2 2 2" xfId="27844"/>
    <cellStyle name="常规 2 4 3 2 2 2 2 2" xfId="17301"/>
    <cellStyle name="常规 2 4 3 2 2 2 2 2 2" xfId="27845"/>
    <cellStyle name="常规 2 4 3 2 2 2 2 2 2 2" xfId="21621"/>
    <cellStyle name="常规 2 4 3 2 2 2 2 2 3" xfId="27846"/>
    <cellStyle name="常规 2 4 3 2 2 2 2 2 4" xfId="27847"/>
    <cellStyle name="常规 2 4 3 2 2 2 2 2 5" xfId="27848"/>
    <cellStyle name="常规 2 4 3 2 2 2 2 3" xfId="17304"/>
    <cellStyle name="常规 2 4 3 2 2 2 2 3 2" xfId="27849"/>
    <cellStyle name="常规 2 4 3 2 2 2 2 3 3" xfId="27850"/>
    <cellStyle name="常规 2 4 3 2 2 2 2 4" xfId="17307"/>
    <cellStyle name="常规 2 4 3 2 2 2 2 5" xfId="27851"/>
    <cellStyle name="常规 2 4 3 2 2 2 2 6" xfId="27852"/>
    <cellStyle name="常规 2 4 3 2 2 2 3" xfId="27853"/>
    <cellStyle name="常规 2 4 3 2 2 2 3 2" xfId="17312"/>
    <cellStyle name="常规 2 4 3 2 2 2 3 2 2" xfId="27854"/>
    <cellStyle name="常规 2 4 3 2 2 2 3 3" xfId="17314"/>
    <cellStyle name="常规 2 4 3 2 2 2 3 4" xfId="17316"/>
    <cellStyle name="常规 2 4 3 2 2 2 3 5" xfId="25188"/>
    <cellStyle name="常规 2 4 3 2 2 2 4" xfId="27855"/>
    <cellStyle name="常规 2 4 3 2 2 2 4 2" xfId="27856"/>
    <cellStyle name="常规 2 4 3 2 2 2 4 3" xfId="27857"/>
    <cellStyle name="常规 2 4 3 2 2 2 5" xfId="14206"/>
    <cellStyle name="常规 2 4 3 2 2 2 6" xfId="22836"/>
    <cellStyle name="常规 2 4 3 2 2 2 7" xfId="22839"/>
    <cellStyle name="常规 2 4 3 2 2 3" xfId="27858"/>
    <cellStyle name="常规 2 4 3 2 2 3 2" xfId="27859"/>
    <cellStyle name="常规 2 4 3 2 2 3 2 2" xfId="17326"/>
    <cellStyle name="常规 2 4 3 2 2 3 2 2 2" xfId="27860"/>
    <cellStyle name="常规 2 4 3 2 2 3 2 3" xfId="17328"/>
    <cellStyle name="常规 2 4 3 2 2 3 2 4" xfId="17330"/>
    <cellStyle name="常规 2 4 3 2 2 3 2 5" xfId="27861"/>
    <cellStyle name="常规 2 4 3 2 2 3 3" xfId="27862"/>
    <cellStyle name="常规 2 4 3 2 2 3 3 2" xfId="17334"/>
    <cellStyle name="常规 2 4 3 2 2 3 3 2 2" xfId="27863"/>
    <cellStyle name="常规 2 4 3 2 2 3 3 3" xfId="17336"/>
    <cellStyle name="常规 2 4 3 2 2 3 3 4" xfId="17338"/>
    <cellStyle name="常规 2 4 3 2 2 3 3 5" xfId="27864"/>
    <cellStyle name="常规 2 4 3 2 2 3 4" xfId="27865"/>
    <cellStyle name="常规 2 4 3 2 2 3 4 2" xfId="27866"/>
    <cellStyle name="常规 2 4 3 2 2 3 5" xfId="22841"/>
    <cellStyle name="常规 2 4 3 2 2 3 6" xfId="22844"/>
    <cellStyle name="常规 2 4 3 2 2 3 7" xfId="22846"/>
    <cellStyle name="常规 2 4 3 2 2 4" xfId="27867"/>
    <cellStyle name="常规 2 4 3 2 2 4 2" xfId="4524"/>
    <cellStyle name="常规 2 4 3 2 2 4 2 2" xfId="659"/>
    <cellStyle name="常规 2 4 3 2 2 4 2 2 2" xfId="4529"/>
    <cellStyle name="常规 2 4 3 2 2 4 2 3" xfId="664"/>
    <cellStyle name="常规 2 4 3 2 2 4 2 4" xfId="4532"/>
    <cellStyle name="常规 2 4 3 2 2 4 3" xfId="4537"/>
    <cellStyle name="常规 2 4 3 2 2 4 3 2" xfId="680"/>
    <cellStyle name="常规 2 4 3 2 2 4 4" xfId="4545"/>
    <cellStyle name="常规 2 4 3 2 2 4 5" xfId="4551"/>
    <cellStyle name="常规 2 4 3 2 2 4 6" xfId="4560"/>
    <cellStyle name="常规 2 4 3 2 2 5" xfId="27868"/>
    <cellStyle name="常规 2 4 3 2 2 5 2" xfId="22296"/>
    <cellStyle name="常规 2 4 3 2 2 5 2 2" xfId="17353"/>
    <cellStyle name="常规 2 4 3 2 2 5 3" xfId="26949"/>
    <cellStyle name="常规 2 4 3 2 2 5 4" xfId="26953"/>
    <cellStyle name="常规 2 4 3 2 2 5 5" xfId="22848"/>
    <cellStyle name="常规 2 4 3 2 2 6" xfId="27869"/>
    <cellStyle name="常规 2 4 3 2 2 6 2" xfId="27870"/>
    <cellStyle name="常规 2 4 3 2 2 6 3" xfId="26957"/>
    <cellStyle name="常规 2 4 3 2 2 6 4" xfId="26959"/>
    <cellStyle name="常规 2 4 3 2 2 6 5" xfId="22854"/>
    <cellStyle name="常规 2 4 3 2 2 7" xfId="27871"/>
    <cellStyle name="常规 2 4 3 2 2 8" xfId="27872"/>
    <cellStyle name="常规 2 4 3 2 2 9" xfId="27873"/>
    <cellStyle name="常规 2 4 3 2 20" xfId="27836"/>
    <cellStyle name="常规 2 4 3 2 3" xfId="27874"/>
    <cellStyle name="常规 2 4 3 2 3 2" xfId="27875"/>
    <cellStyle name="常规 2 4 3 2 3 2 2" xfId="13053"/>
    <cellStyle name="常规 2 4 3 2 3 2 2 2" xfId="5169"/>
    <cellStyle name="常规 2 4 3 2 3 2 2 2 2" xfId="713"/>
    <cellStyle name="常规 2 4 3 2 3 2 2 3" xfId="13056"/>
    <cellStyle name="常规 2 4 3 2 3 2 2 4" xfId="13062"/>
    <cellStyle name="常规 2 4 3 2 3 2 2 5" xfId="19419"/>
    <cellStyle name="常规 2 4 3 2 3 2 3" xfId="13065"/>
    <cellStyle name="常规 2 4 3 2 3 2 3 2" xfId="5193"/>
    <cellStyle name="常规 2 4 3 2 3 2 3 3" xfId="13068"/>
    <cellStyle name="常规 2 4 3 2 3 2 4" xfId="15936"/>
    <cellStyle name="常规 2 4 3 2 3 2 5" xfId="15939"/>
    <cellStyle name="常规 2 4 3 2 3 2 6" xfId="15942"/>
    <cellStyle name="常规 2 4 3 2 3 3" xfId="27876"/>
    <cellStyle name="常规 2 4 3 2 3 3 2" xfId="27877"/>
    <cellStyle name="常规 2 4 3 2 3 3 2 2" xfId="27878"/>
    <cellStyle name="常规 2 4 3 2 3 3 3" xfId="27879"/>
    <cellStyle name="常规 2 4 3 2 3 3 4" xfId="27880"/>
    <cellStyle name="常规 2 4 3 2 3 3 5" xfId="27881"/>
    <cellStyle name="常规 2 4 3 2 3 4" xfId="27882"/>
    <cellStyle name="常规 2 4 3 2 3 4 2" xfId="27883"/>
    <cellStyle name="常规 2 4 3 2 3 4 3" xfId="14111"/>
    <cellStyle name="常规 2 4 3 2 3 5" xfId="27884"/>
    <cellStyle name="常规 2 4 3 2 3 6" xfId="27885"/>
    <cellStyle name="常规 2 4 3 2 3 7" xfId="27886"/>
    <cellStyle name="常规 2 4 3 2 4" xfId="27887"/>
    <cellStyle name="常规 2 4 3 2 4 2" xfId="27888"/>
    <cellStyle name="常规 2 4 3 2 4 2 2" xfId="23110"/>
    <cellStyle name="常规 2 4 3 2 4 2 2 2" xfId="27889"/>
    <cellStyle name="常规 2 4 3 2 4 2 2 3" xfId="27890"/>
    <cellStyle name="常规 2 4 3 2 4 2 3" xfId="23112"/>
    <cellStyle name="常规 2 4 3 2 4 2 3 2" xfId="27891"/>
    <cellStyle name="常规 2 4 3 2 4 2 4" xfId="27892"/>
    <cellStyle name="常规 2 4 3 2 4 2 5" xfId="27893"/>
    <cellStyle name="常规 2 4 3 2 4 3" xfId="27894"/>
    <cellStyle name="常规 2 4 3 2 4 3 2" xfId="27895"/>
    <cellStyle name="常规 2 4 3 2 4 3 2 2" xfId="27896"/>
    <cellStyle name="常规 2 4 3 2 4 3 3" xfId="27897"/>
    <cellStyle name="常规 2 4 3 2 4 3 4" xfId="27898"/>
    <cellStyle name="常规 2 4 3 2 4 3 5" xfId="27899"/>
    <cellStyle name="常规 2 4 3 2 4 4" xfId="27900"/>
    <cellStyle name="常规 2 4 3 2 4 4 2" xfId="27901"/>
    <cellStyle name="常规 2 4 3 2 4 4 3" xfId="27902"/>
    <cellStyle name="常规 2 4 3 2 4 5" xfId="27903"/>
    <cellStyle name="常规 2 4 3 2 4 6" xfId="26796"/>
    <cellStyle name="常规 2 4 3 2 4 7" xfId="26798"/>
    <cellStyle name="常规 2 4 3 2 5" xfId="12854"/>
    <cellStyle name="常规 2 4 3 2 5 2" xfId="27904"/>
    <cellStyle name="常规 2 4 3 2 5 2 2" xfId="27905"/>
    <cellStyle name="常规 2 4 3 2 5 2 2 2" xfId="26665"/>
    <cellStyle name="常规 2 4 3 2 5 2 2 3" xfId="26667"/>
    <cellStyle name="常规 2 4 3 2 5 2 3" xfId="27906"/>
    <cellStyle name="常规 2 4 3 2 5 2 3 2" xfId="26683"/>
    <cellStyle name="常规 2 4 3 2 5 2 4" xfId="27907"/>
    <cellStyle name="常规 2 4 3 2 5 2 5" xfId="27908"/>
    <cellStyle name="常规 2 4 3 2 5 3" xfId="27909"/>
    <cellStyle name="常规 2 4 3 2 5 3 2" xfId="27910"/>
    <cellStyle name="常规 2 4 3 2 5 3 2 2" xfId="26965"/>
    <cellStyle name="常规 2 4 3 2 5 3 3" xfId="27911"/>
    <cellStyle name="常规 2 4 3 2 5 3 4" xfId="27912"/>
    <cellStyle name="常规 2 4 3 2 5 3 5" xfId="27913"/>
    <cellStyle name="常规 2 4 3 2 5 4" xfId="27914"/>
    <cellStyle name="常规 2 4 3 2 5 4 2" xfId="27915"/>
    <cellStyle name="常规 2 4 3 2 5 4 3" xfId="27916"/>
    <cellStyle name="常规 2 4 3 2 5 5" xfId="27917"/>
    <cellStyle name="常规 2 4 3 2 5 6" xfId="26801"/>
    <cellStyle name="常规 2 4 3 2 5 7" xfId="26803"/>
    <cellStyle name="常规 2 4 3 2 6" xfId="15838"/>
    <cellStyle name="常规 2 4 3 2 6 2" xfId="15840"/>
    <cellStyle name="常规 2 4 3 2 6 2 2" xfId="27918"/>
    <cellStyle name="常规 2 4 3 2 6 2 2 2" xfId="27920"/>
    <cellStyle name="常规 2 4 3 2 6 2 3" xfId="27921"/>
    <cellStyle name="常规 2 4 3 2 6 2 4" xfId="27922"/>
    <cellStyle name="常规 2 4 3 2 6 2 5" xfId="27923"/>
    <cellStyle name="常规 2 4 3 2 6 3" xfId="27924"/>
    <cellStyle name="常规 2 4 3 2 6 3 2" xfId="27925"/>
    <cellStyle name="常规 2 4 3 2 6 3 2 2" xfId="27926"/>
    <cellStyle name="常规 2 4 3 2 6 3 3" xfId="27927"/>
    <cellStyle name="常规 2 4 3 2 6 3 4" xfId="27928"/>
    <cellStyle name="常规 2 4 3 2 6 3 5" xfId="27929"/>
    <cellStyle name="常规 2 4 3 2 6 4" xfId="27930"/>
    <cellStyle name="常规 2 4 3 2 6 4 2" xfId="27931"/>
    <cellStyle name="常规 2 4 3 2 6 5" xfId="27932"/>
    <cellStyle name="常规 2 4 3 2 6 6" xfId="5489"/>
    <cellStyle name="常规 2 4 3 2 6 7" xfId="5498"/>
    <cellStyle name="常规 2 4 3 2 7" xfId="15842"/>
    <cellStyle name="常规 2 4 3 2 7 2" xfId="27933"/>
    <cellStyle name="常规 2 4 3 2 7 2 2" xfId="27934"/>
    <cellStyle name="常规 2 4 3 2 7 2 2 2" xfId="27935"/>
    <cellStyle name="常规 2 4 3 2 7 2 3" xfId="27936"/>
    <cellStyle name="常规 2 4 3 2 7 2 4" xfId="27937"/>
    <cellStyle name="常规 2 4 3 2 7 2 5" xfId="23099"/>
    <cellStyle name="常规 2 4 3 2 7 3" xfId="27938"/>
    <cellStyle name="常规 2 4 3 2 7 3 2" xfId="27939"/>
    <cellStyle name="常规 2 4 3 2 7 3 2 2" xfId="27940"/>
    <cellStyle name="常规 2 4 3 2 7 3 3" xfId="27941"/>
    <cellStyle name="常规 2 4 3 2 7 3 4" xfId="27942"/>
    <cellStyle name="常规 2 4 3 2 7 3 5" xfId="23104"/>
    <cellStyle name="常规 2 4 3 2 7 4" xfId="27943"/>
    <cellStyle name="常规 2 4 3 2 7 4 2" xfId="7819"/>
    <cellStyle name="常规 2 4 3 2 7 5" xfId="27944"/>
    <cellStyle name="常规 2 4 3 2 7 6" xfId="5513"/>
    <cellStyle name="常规 2 4 3 2 7 7" xfId="5515"/>
    <cellStyle name="常规 2 4 3 2 8" xfId="15844"/>
    <cellStyle name="常规 2 4 3 2 8 2" xfId="24950"/>
    <cellStyle name="常规 2 4 3 2 8 2 2" xfId="27945"/>
    <cellStyle name="常规 2 4 3 2 8 2 3" xfId="27946"/>
    <cellStyle name="常规 2 4 3 2 8 3" xfId="27947"/>
    <cellStyle name="常规 2 4 3 2 8 3 2" xfId="27948"/>
    <cellStyle name="常规 2 4 3 2 8 4" xfId="27949"/>
    <cellStyle name="常规 2 4 3 2 8 5" xfId="24340"/>
    <cellStyle name="常规 2 4 3 2 9" xfId="15847"/>
    <cellStyle name="常规 2 4 3 2 9 2" xfId="27950"/>
    <cellStyle name="常规 2 4 3 2 9 2 2" xfId="27951"/>
    <cellStyle name="常规 2 4 3 2 9 2 3" xfId="27952"/>
    <cellStyle name="常规 2 4 3 2 9 3" xfId="27953"/>
    <cellStyle name="常规 2 4 3 2 9 3 2" xfId="27954"/>
    <cellStyle name="常规 2 4 3 2 9 4" xfId="27955"/>
    <cellStyle name="常规 2 4 3 2 9 5" xfId="24343"/>
    <cellStyle name="常规 2 4 3 20" xfId="4435"/>
    <cellStyle name="常规 2 4 3 21" xfId="4471"/>
    <cellStyle name="常规 2 4 3 22" xfId="4490"/>
    <cellStyle name="常规 2 4 3 23" xfId="2727"/>
    <cellStyle name="常规 2 4 3 24" xfId="4523"/>
    <cellStyle name="常规 2 4 3 25" xfId="4536"/>
    <cellStyle name="常规 2 4 3 3" xfId="10572"/>
    <cellStyle name="常规 2 4 3 3 10" xfId="13405"/>
    <cellStyle name="常规 2 4 3 3 11" xfId="2824"/>
    <cellStyle name="常规 2 4 3 3 2" xfId="5084"/>
    <cellStyle name="常规 2 4 3 3 2 2" xfId="86"/>
    <cellStyle name="常规 2 4 3 3 2 2 2" xfId="5089"/>
    <cellStyle name="常规 2 4 3 3 2 2 2 2" xfId="5097"/>
    <cellStyle name="常规 2 4 3 3 2 2 2 2 2" xfId="27956"/>
    <cellStyle name="常规 2 4 3 3 2 2 2 3" xfId="5104"/>
    <cellStyle name="常规 2 4 3 3 2 2 2 4" xfId="26318"/>
    <cellStyle name="常规 2 4 3 3 2 2 2 5" xfId="26320"/>
    <cellStyle name="常规 2 4 3 3 2 2 3" xfId="5110"/>
    <cellStyle name="常规 2 4 3 3 2 2 3 2" xfId="5116"/>
    <cellStyle name="常规 2 4 3 3 2 2 3 2 2" xfId="27957"/>
    <cellStyle name="常规 2 4 3 3 2 2 3 3" xfId="27958"/>
    <cellStyle name="常规 2 4 3 3 2 2 3 4" xfId="27959"/>
    <cellStyle name="常规 2 4 3 3 2 2 3 5" xfId="27960"/>
    <cellStyle name="常规 2 4 3 3 2 2 4" xfId="5121"/>
    <cellStyle name="常规 2 4 3 3 2 2 4 2" xfId="27961"/>
    <cellStyle name="常规 2 4 3 3 2 2 5" xfId="5128"/>
    <cellStyle name="常规 2 4 3 3 2 2 6" xfId="27963"/>
    <cellStyle name="常规 2 4 3 3 2 2 7" xfId="27965"/>
    <cellStyle name="常规 2 4 3 3 2 3" xfId="91"/>
    <cellStyle name="常规 2 4 3 3 2 3 2" xfId="4592"/>
    <cellStyle name="常规 2 4 3 3 2 3 2 2" xfId="4599"/>
    <cellStyle name="常规 2 4 3 3 2 3 2 2 2" xfId="27966"/>
    <cellStyle name="常规 2 4 3 3 2 3 2 3" xfId="27967"/>
    <cellStyle name="常规 2 4 3 3 2 3 2 4" xfId="26340"/>
    <cellStyle name="常规 2 4 3 3 2 3 3" xfId="4608"/>
    <cellStyle name="常规 2 4 3 3 2 3 3 2" xfId="2208"/>
    <cellStyle name="常规 2 4 3 3 2 3 4" xfId="4615"/>
    <cellStyle name="常规 2 4 3 3 2 3 5" xfId="5134"/>
    <cellStyle name="常规 2 4 3 3 2 3 6" xfId="19298"/>
    <cellStyle name="常规 2 4 3 3 2 4" xfId="101"/>
    <cellStyle name="常规 2 4 3 3 2 4 2" xfId="4630"/>
    <cellStyle name="常规 2 4 3 3 2 4 2 2" xfId="4638"/>
    <cellStyle name="常规 2 4 3 3 2 4 3" xfId="4642"/>
    <cellStyle name="常规 2 4 3 3 2 4 4" xfId="4648"/>
    <cellStyle name="常规 2 4 3 3 2 4 5" xfId="27968"/>
    <cellStyle name="常规 2 4 3 3 2 5" xfId="77"/>
    <cellStyle name="常规 2 4 3 3 2 5 2" xfId="4656"/>
    <cellStyle name="常规 2 4 3 3 2 6" xfId="5140"/>
    <cellStyle name="常规 2 4 3 3 2 7" xfId="1414"/>
    <cellStyle name="常规 2 4 3 3 2 8" xfId="27969"/>
    <cellStyle name="常规 2 4 3 3 3" xfId="5143"/>
    <cellStyle name="常规 2 4 3 3 3 2" xfId="5145"/>
    <cellStyle name="常规 2 4 3 3 3 2 2" xfId="5149"/>
    <cellStyle name="常规 2 4 3 3 3 2 2 2" xfId="234"/>
    <cellStyle name="常规 2 4 3 3 3 2 2 3" xfId="23748"/>
    <cellStyle name="常规 2 4 3 3 3 2 3" xfId="5154"/>
    <cellStyle name="常规 2 4 3 3 3 2 3 2" xfId="23756"/>
    <cellStyle name="常规 2 4 3 3 3 2 4" xfId="5159"/>
    <cellStyle name="常规 2 4 3 3 3 2 5" xfId="5162"/>
    <cellStyle name="常规 2 4 3 3 3 3" xfId="5164"/>
    <cellStyle name="常规 2 4 3 3 3 3 2" xfId="5174"/>
    <cellStyle name="常规 2 4 3 3 3 3 2 2" xfId="710"/>
    <cellStyle name="常规 2 4 3 3 3 3 3" xfId="5180"/>
    <cellStyle name="常规 2 4 3 3 3 3 4" xfId="5185"/>
    <cellStyle name="常规 2 4 3 3 3 3 5" xfId="5188"/>
    <cellStyle name="常规 2 4 3 3 3 4" xfId="5190"/>
    <cellStyle name="常规 2 4 3 3 3 4 2" xfId="5198"/>
    <cellStyle name="常规 2 4 3 3 3 4 3" xfId="14146"/>
    <cellStyle name="常规 2 4 3 3 3 5" xfId="5200"/>
    <cellStyle name="常规 2 4 3 3 3 6" xfId="5202"/>
    <cellStyle name="常规 2 4 3 3 3 7" xfId="1363"/>
    <cellStyle name="常规 2 4 3 3 4" xfId="5206"/>
    <cellStyle name="常规 2 4 3 3 4 2" xfId="5209"/>
    <cellStyle name="常规 2 4 3 3 4 2 2" xfId="5215"/>
    <cellStyle name="常规 2 4 3 3 4 2 2 2" xfId="5218"/>
    <cellStyle name="常规 2 4 3 3 4 2 3" xfId="1105"/>
    <cellStyle name="常规 2 4 3 3 4 2 4" xfId="1179"/>
    <cellStyle name="常规 2 4 3 3 4 2 5" xfId="1198"/>
    <cellStyle name="常规 2 4 3 3 4 3" xfId="5225"/>
    <cellStyle name="常规 2 4 3 3 4 3 2" xfId="5227"/>
    <cellStyle name="常规 2 4 3 3 4 3 2 2" xfId="2858"/>
    <cellStyle name="常规 2 4 3 3 4 3 3" xfId="5229"/>
    <cellStyle name="常规 2 4 3 3 4 3 4" xfId="5231"/>
    <cellStyle name="常规 2 4 3 3 4 3 5" xfId="5233"/>
    <cellStyle name="常规 2 4 3 3 4 4" xfId="5236"/>
    <cellStyle name="常规 2 4 3 3 4 4 2" xfId="5238"/>
    <cellStyle name="常规 2 4 3 3 4 5" xfId="5240"/>
    <cellStyle name="常规 2 4 3 3 4 6" xfId="5242"/>
    <cellStyle name="常规 2 4 3 3 4 7" xfId="1438"/>
    <cellStyle name="常规 2 4 3 3 5" xfId="27970"/>
    <cellStyle name="常规 2 4 3 3 5 2" xfId="27971"/>
    <cellStyle name="常规 2 4 3 3 5 2 2" xfId="24579"/>
    <cellStyle name="常规 2 4 3 3 5 2 2 2" xfId="24137"/>
    <cellStyle name="常规 2 4 3 3 5 2 3" xfId="12863"/>
    <cellStyle name="常规 2 4 3 3 5 2 4" xfId="12870"/>
    <cellStyle name="常规 2 4 3 3 5 3" xfId="27972"/>
    <cellStyle name="常规 2 4 3 3 5 3 2" xfId="24937"/>
    <cellStyle name="常规 2 4 3 3 5 4" xfId="27973"/>
    <cellStyle name="常规 2 4 3 3 5 5" xfId="27974"/>
    <cellStyle name="常规 2 4 3 3 5 6" xfId="26805"/>
    <cellStyle name="常规 2 4 3 3 6" xfId="15852"/>
    <cellStyle name="常规 2 4 3 3 6 2" xfId="27975"/>
    <cellStyle name="常规 2 4 3 3 6 2 2" xfId="25775"/>
    <cellStyle name="常规 2 4 3 3 6 3" xfId="27976"/>
    <cellStyle name="常规 2 4 3 3 6 4" xfId="27977"/>
    <cellStyle name="常规 2 4 3 3 6 5" xfId="27978"/>
    <cellStyle name="常规 2 4 3 3 7" xfId="27979"/>
    <cellStyle name="常规 2 4 3 3 7 2" xfId="27980"/>
    <cellStyle name="常规 2 4 3 3 7 3" xfId="27981"/>
    <cellStyle name="常规 2 4 3 3 7 4" xfId="27982"/>
    <cellStyle name="常规 2 4 3 3 7 5" xfId="27983"/>
    <cellStyle name="常规 2 4 3 3 8" xfId="24954"/>
    <cellStyle name="常规 2 4 3 3 9" xfId="24956"/>
    <cellStyle name="常规 2 4 3 4" xfId="27984"/>
    <cellStyle name="常规 2 4 3 4 2" xfId="5623"/>
    <cellStyle name="常规 2 4 3 4 2 2" xfId="5625"/>
    <cellStyle name="常规 2 4 3 4 2 2 2" xfId="5629"/>
    <cellStyle name="常规 2 4 3 4 2 2 2 2" xfId="5633"/>
    <cellStyle name="常规 2 4 3 4 2 2 2 3" xfId="27986"/>
    <cellStyle name="常规 2 4 3 4 2 2 3" xfId="5635"/>
    <cellStyle name="常规 2 4 3 4 2 2 3 2" xfId="27988"/>
    <cellStyle name="常规 2 4 3 4 2 2 4" xfId="5638"/>
    <cellStyle name="常规 2 4 3 4 2 2 5" xfId="5641"/>
    <cellStyle name="常规 2 4 3 4 2 3" xfId="5644"/>
    <cellStyle name="常规 2 4 3 4 2 3 2" xfId="5492"/>
    <cellStyle name="常规 2 4 3 4 2 3 2 2" xfId="1470"/>
    <cellStyle name="常规 2 4 3 4 2 3 3" xfId="5648"/>
    <cellStyle name="常规 2 4 3 4 2 3 4" xfId="5650"/>
    <cellStyle name="常规 2 4 3 4 2 3 5" xfId="5652"/>
    <cellStyle name="常规 2 4 3 4 2 4" xfId="2002"/>
    <cellStyle name="常规 2 4 3 4 2 4 2" xfId="5655"/>
    <cellStyle name="常规 2 4 3 4 2 4 3" xfId="27989"/>
    <cellStyle name="常规 2 4 3 4 2 5" xfId="5657"/>
    <cellStyle name="常规 2 4 3 4 2 6" xfId="5659"/>
    <cellStyle name="常规 2 4 3 4 2 7" xfId="1457"/>
    <cellStyle name="常规 2 4 3 4 3" xfId="5661"/>
    <cellStyle name="常规 2 4 3 4 3 2" xfId="5663"/>
    <cellStyle name="常规 2 4 3 4 3 2 2" xfId="5666"/>
    <cellStyle name="常规 2 4 3 4 3 2 2 2" xfId="24462"/>
    <cellStyle name="常规 2 4 3 4 3 2 3" xfId="5669"/>
    <cellStyle name="常规 2 4 3 4 3 2 4" xfId="27990"/>
    <cellStyle name="常规 2 4 3 4 3 2 5" xfId="15458"/>
    <cellStyle name="常规 2 4 3 4 3 3" xfId="5673"/>
    <cellStyle name="常规 2 4 3 4 3 3 2" xfId="5677"/>
    <cellStyle name="常规 2 4 3 4 3 3 2 2" xfId="12146"/>
    <cellStyle name="常规 2 4 3 4 3 3 3" xfId="27991"/>
    <cellStyle name="常规 2 4 3 4 3 3 4" xfId="27992"/>
    <cellStyle name="常规 2 4 3 4 3 3 5" xfId="15481"/>
    <cellStyle name="常规 2 4 3 4 3 4" xfId="5679"/>
    <cellStyle name="常规 2 4 3 4 3 4 2" xfId="27993"/>
    <cellStyle name="常规 2 4 3 4 3 5" xfId="5681"/>
    <cellStyle name="常规 2 4 3 4 3 6" xfId="27994"/>
    <cellStyle name="常规 2 4 3 4 3 7" xfId="23503"/>
    <cellStyle name="常规 2 4 3 4 4" xfId="5684"/>
    <cellStyle name="常规 2 4 3 4 4 2" xfId="269"/>
    <cellStyle name="常规 2 4 3 4 4 2 2" xfId="302"/>
    <cellStyle name="常规 2 4 3 4 4 2 2 2" xfId="24599"/>
    <cellStyle name="常规 2 4 3 4 4 2 3" xfId="339"/>
    <cellStyle name="常规 2 4 3 4 4 2 4" xfId="27995"/>
    <cellStyle name="常规 2 4 3 4 4 3" xfId="350"/>
    <cellStyle name="常规 2 4 3 4 4 3 2" xfId="5686"/>
    <cellStyle name="常规 2 4 3 4 4 4" xfId="579"/>
    <cellStyle name="常规 2 4 3 4 4 5" xfId="5688"/>
    <cellStyle name="常规 2 4 3 4 4 6" xfId="26809"/>
    <cellStyle name="常规 2 4 3 4 5" xfId="27996"/>
    <cellStyle name="常规 2 4 3 4 5 2" xfId="27997"/>
    <cellStyle name="常规 2 4 3 4 5 2 2" xfId="3219"/>
    <cellStyle name="常规 2 4 3 4 5 3" xfId="27998"/>
    <cellStyle name="常规 2 4 3 4 5 4" xfId="27999"/>
    <cellStyle name="常规 2 4 3 4 5 5" xfId="28000"/>
    <cellStyle name="常规 2 4 3 4 6" xfId="28001"/>
    <cellStyle name="常规 2 4 3 4 6 2" xfId="28002"/>
    <cellStyle name="常规 2 4 3 4 7" xfId="28003"/>
    <cellStyle name="常规 2 4 3 4 8" xfId="28004"/>
    <cellStyle name="常规 2 4 3 4 9" xfId="28005"/>
    <cellStyle name="常规 2 4 3 5" xfId="28006"/>
    <cellStyle name="常规 2 4 3 5 2" xfId="5840"/>
    <cellStyle name="常规 2 4 3 5 2 2" xfId="5842"/>
    <cellStyle name="常规 2 4 3 5 2 2 2" xfId="13487"/>
    <cellStyle name="常规 2 4 3 5 2 2 2 2" xfId="28007"/>
    <cellStyle name="常规 2 4 3 5 2 2 2 3" xfId="28008"/>
    <cellStyle name="常规 2 4 3 5 2 2 3" xfId="28009"/>
    <cellStyle name="常规 2 4 3 5 2 2 3 2" xfId="28010"/>
    <cellStyle name="常规 2 4 3 5 2 2 4" xfId="6614"/>
    <cellStyle name="常规 2 4 3 5 2 2 5" xfId="16627"/>
    <cellStyle name="常规 2 4 3 5 2 3" xfId="4494"/>
    <cellStyle name="常规 2 4 3 5 2 3 2" xfId="28011"/>
    <cellStyle name="常规 2 4 3 5 2 3 2 2" xfId="28012"/>
    <cellStyle name="常规 2 4 3 5 2 3 3" xfId="28013"/>
    <cellStyle name="常规 2 4 3 5 2 3 4" xfId="6617"/>
    <cellStyle name="常规 2 4 3 5 2 3 5" xfId="16642"/>
    <cellStyle name="常规 2 4 3 5 2 4" xfId="4500"/>
    <cellStyle name="常规 2 4 3 5 2 4 2" xfId="28014"/>
    <cellStyle name="常规 2 4 3 5 2 4 3" xfId="28015"/>
    <cellStyle name="常规 2 4 3 5 2 5" xfId="4505"/>
    <cellStyle name="常规 2 4 3 5 2 6" xfId="1141"/>
    <cellStyle name="常规 2 4 3 5 2 7" xfId="28016"/>
    <cellStyle name="常规 2 4 3 5 3" xfId="5844"/>
    <cellStyle name="常规 2 4 3 5 3 2" xfId="28017"/>
    <cellStyle name="常规 2 4 3 5 3 2 2" xfId="28018"/>
    <cellStyle name="常规 2 4 3 5 3 2 2 2" xfId="28019"/>
    <cellStyle name="常规 2 4 3 5 3 2 3" xfId="28020"/>
    <cellStyle name="常规 2 4 3 5 3 2 4" xfId="28021"/>
    <cellStyle name="常规 2 4 3 5 3 2 5" xfId="16767"/>
    <cellStyle name="常规 2 4 3 5 3 3" xfId="28022"/>
    <cellStyle name="常规 2 4 3 5 3 3 2" xfId="28023"/>
    <cellStyle name="常规 2 4 3 5 3 3 2 2" xfId="28024"/>
    <cellStyle name="常规 2 4 3 5 3 3 3" xfId="28025"/>
    <cellStyle name="常规 2 4 3 5 3 3 4" xfId="28026"/>
    <cellStyle name="常规 2 4 3 5 3 3 5" xfId="16779"/>
    <cellStyle name="常规 2 4 3 5 3 4" xfId="28027"/>
    <cellStyle name="常规 2 4 3 5 3 4 2" xfId="17201"/>
    <cellStyle name="常规 2 4 3 5 3 5" xfId="28028"/>
    <cellStyle name="常规 2 4 3 5 3 6" xfId="28029"/>
    <cellStyle name="常规 2 4 3 5 3 7" xfId="28030"/>
    <cellStyle name="常规 2 4 3 5 4" xfId="160"/>
    <cellStyle name="常规 2 4 3 5 4 2" xfId="28031"/>
    <cellStyle name="常规 2 4 3 5 4 2 2" xfId="28032"/>
    <cellStyle name="常规 2 4 3 5 4 3" xfId="28033"/>
    <cellStyle name="常规 2 4 3 5 4 4" xfId="28034"/>
    <cellStyle name="常规 2 4 3 5 4 5" xfId="28035"/>
    <cellStyle name="常规 2 4 3 5 5" xfId="28036"/>
    <cellStyle name="常规 2 4 3 5 5 2" xfId="28037"/>
    <cellStyle name="常规 2 4 3 5 5 2 2" xfId="7342"/>
    <cellStyle name="常规 2 4 3 5 5 3" xfId="28038"/>
    <cellStyle name="常规 2 4 3 5 5 4" xfId="28039"/>
    <cellStyle name="常规 2 4 3 5 5 5" xfId="28040"/>
    <cellStyle name="常规 2 4 3 5 6" xfId="28041"/>
    <cellStyle name="常规 2 4 3 5 6 2" xfId="28042"/>
    <cellStyle name="常规 2 4 3 5 7" xfId="28043"/>
    <cellStyle name="常规 2 4 3 5 8" xfId="28044"/>
    <cellStyle name="常规 2 4 3 5 9" xfId="28045"/>
    <cellStyle name="常规 2 4 3 6" xfId="28046"/>
    <cellStyle name="常规 2 4 3 6 2" xfId="5924"/>
    <cellStyle name="常规 2 4 3 6 2 2" xfId="28047"/>
    <cellStyle name="常规 2 4 3 6 2 2 2" xfId="10209"/>
    <cellStyle name="常规 2 4 3 6 2 2 3" xfId="10213"/>
    <cellStyle name="常规 2 4 3 6 2 3" xfId="28048"/>
    <cellStyle name="常规 2 4 3 6 2 3 2" xfId="10219"/>
    <cellStyle name="常规 2 4 3 6 2 4" xfId="28049"/>
    <cellStyle name="常规 2 4 3 6 2 5" xfId="9397"/>
    <cellStyle name="常规 2 4 3 6 3" xfId="5926"/>
    <cellStyle name="常规 2 4 3 6 3 2" xfId="28050"/>
    <cellStyle name="常规 2 4 3 6 3 2 2" xfId="28051"/>
    <cellStyle name="常规 2 4 3 6 3 3" xfId="28052"/>
    <cellStyle name="常规 2 4 3 6 3 4" xfId="28053"/>
    <cellStyle name="常规 2 4 3 6 3 5" xfId="28054"/>
    <cellStyle name="常规 2 4 3 6 4" xfId="5928"/>
    <cellStyle name="常规 2 4 3 6 4 2" xfId="28055"/>
    <cellStyle name="常规 2 4 3 6 4 3" xfId="28056"/>
    <cellStyle name="常规 2 4 3 6 5" xfId="22799"/>
    <cellStyle name="常规 2 4 3 6 6" xfId="28057"/>
    <cellStyle name="常规 2 4 3 6 7" xfId="28058"/>
    <cellStyle name="常规 2 4 3 7" xfId="28059"/>
    <cellStyle name="常规 2 4 3 7 2" xfId="3630"/>
    <cellStyle name="常规 2 4 3 7 2 2" xfId="28060"/>
    <cellStyle name="常规 2 4 3 7 2 2 2" xfId="28061"/>
    <cellStyle name="常规 2 4 3 7 2 2 3" xfId="28063"/>
    <cellStyle name="常规 2 4 3 7 2 3" xfId="4745"/>
    <cellStyle name="常规 2 4 3 7 2 3 2" xfId="11463"/>
    <cellStyle name="常规 2 4 3 7 2 4" xfId="28064"/>
    <cellStyle name="常规 2 4 3 7 2 5" xfId="28065"/>
    <cellStyle name="常规 2 4 3 7 3" xfId="5571"/>
    <cellStyle name="常规 2 4 3 7 3 2" xfId="28066"/>
    <cellStyle name="常规 2 4 3 7 3 2 2" xfId="21549"/>
    <cellStyle name="常规 2 4 3 7 3 3" xfId="28067"/>
    <cellStyle name="常规 2 4 3 7 3 4" xfId="28068"/>
    <cellStyle name="常规 2 4 3 7 3 5" xfId="28069"/>
    <cellStyle name="常规 2 4 3 7 4" xfId="5575"/>
    <cellStyle name="常规 2 4 3 7 4 2" xfId="28070"/>
    <cellStyle name="常规 2 4 3 7 4 3" xfId="28071"/>
    <cellStyle name="常规 2 4 3 7 5" xfId="28072"/>
    <cellStyle name="常规 2 4 3 7 6" xfId="28073"/>
    <cellStyle name="常规 2 4 3 7 7" xfId="28074"/>
    <cellStyle name="常规 2 4 3 8" xfId="28076"/>
    <cellStyle name="常规 2 4 3 8 2" xfId="5478"/>
    <cellStyle name="常规 2 4 3 8 2 2" xfId="28077"/>
    <cellStyle name="常规 2 4 3 8 2 2 2" xfId="28078"/>
    <cellStyle name="常规 2 4 3 8 2 2 3" xfId="28079"/>
    <cellStyle name="常规 2 4 3 8 2 3" xfId="28080"/>
    <cellStyle name="常规 2 4 3 8 2 3 2" xfId="6160"/>
    <cellStyle name="常规 2 4 3 8 2 4" xfId="28081"/>
    <cellStyle name="常规 2 4 3 8 2 5" xfId="28082"/>
    <cellStyle name="常规 2 4 3 8 3" xfId="5583"/>
    <cellStyle name="常规 2 4 3 8 3 2" xfId="28083"/>
    <cellStyle name="常规 2 4 3 8 3 2 2" xfId="21602"/>
    <cellStyle name="常规 2 4 3 8 3 3" xfId="28084"/>
    <cellStyle name="常规 2 4 3 8 3 4" xfId="28085"/>
    <cellStyle name="常规 2 4 3 8 3 5" xfId="28086"/>
    <cellStyle name="常规 2 4 3 8 4" xfId="14269"/>
    <cellStyle name="常规 2 4 3 8 4 2" xfId="28087"/>
    <cellStyle name="常规 2 4 3 8 4 3" xfId="28088"/>
    <cellStyle name="常规 2 4 3 8 5" xfId="28089"/>
    <cellStyle name="常规 2 4 3 8 6" xfId="28090"/>
    <cellStyle name="常规 2 4 3 8 7" xfId="28091"/>
    <cellStyle name="常规 2 4 3 9" xfId="28093"/>
    <cellStyle name="常规 2 4 3 9 2" xfId="6042"/>
    <cellStyle name="常规 2 4 3 9 2 2" xfId="28094"/>
    <cellStyle name="常规 2 4 3 9 2 2 2" xfId="28095"/>
    <cellStyle name="常规 2 4 3 9 2 3" xfId="28096"/>
    <cellStyle name="常规 2 4 3 9 2 4" xfId="28097"/>
    <cellStyle name="常规 2 4 3 9 2 5" xfId="10538"/>
    <cellStyle name="常规 2 4 3 9 3" xfId="28098"/>
    <cellStyle name="常规 2 4 3 9 3 2" xfId="28099"/>
    <cellStyle name="常规 2 4 3 9 3 2 2" xfId="16176"/>
    <cellStyle name="常规 2 4 3 9 3 3" xfId="17641"/>
    <cellStyle name="常规 2 4 3 9 3 4" xfId="17648"/>
    <cellStyle name="常规 2 4 3 9 3 5" xfId="10548"/>
    <cellStyle name="常规 2 4 3 9 4" xfId="28100"/>
    <cellStyle name="常规 2 4 3 9 4 2" xfId="6630"/>
    <cellStyle name="常规 2 4 3 9 5" xfId="28101"/>
    <cellStyle name="常规 2 4 3 9 6" xfId="28102"/>
    <cellStyle name="常规 2 4 3 9 7" xfId="28103"/>
    <cellStyle name="常规 2 4 4" xfId="20790"/>
    <cellStyle name="常规 2 4 4 10" xfId="1446"/>
    <cellStyle name="常规 2 4 4 10 2" xfId="28104"/>
    <cellStyle name="常规 2 4 4 10 2 2" xfId="14992"/>
    <cellStyle name="常规 2 4 4 10 2 3" xfId="25884"/>
    <cellStyle name="常规 2 4 4 10 3" xfId="28105"/>
    <cellStyle name="常规 2 4 4 10 3 2" xfId="28106"/>
    <cellStyle name="常规 2 4 4 10 4" xfId="10723"/>
    <cellStyle name="常规 2 4 4 10 5" xfId="10726"/>
    <cellStyle name="常规 2 4 4 11" xfId="1448"/>
    <cellStyle name="常规 2 4 4 11 2" xfId="28107"/>
    <cellStyle name="常规 2 4 4 11 2 2" xfId="28108"/>
    <cellStyle name="常规 2 4 4 11 3" xfId="28109"/>
    <cellStyle name="常规 2 4 4 11 3 2" xfId="28110"/>
    <cellStyle name="常规 2 4 4 11 4" xfId="10731"/>
    <cellStyle name="常规 2 4 4 11 5" xfId="10733"/>
    <cellStyle name="常规 2 4 4 12" xfId="16552"/>
    <cellStyle name="常规 2 4 4 12 2" xfId="16554"/>
    <cellStyle name="常规 2 4 4 12 2 2" xfId="28111"/>
    <cellStyle name="常规 2 4 4 12 3" xfId="28112"/>
    <cellStyle name="常规 2 4 4 12 3 2" xfId="28113"/>
    <cellStyle name="常规 2 4 4 12 4" xfId="28114"/>
    <cellStyle name="常规 2 4 4 13" xfId="16556"/>
    <cellStyle name="常规 2 4 4 13 2" xfId="28115"/>
    <cellStyle name="常规 2 4 4 13 3" xfId="28116"/>
    <cellStyle name="常规 2 4 4 13 4" xfId="28117"/>
    <cellStyle name="常规 2 4 4 14" xfId="6061"/>
    <cellStyle name="常规 2 4 4 14 2" xfId="6054"/>
    <cellStyle name="常规 2 4 4 14 3" xfId="6071"/>
    <cellStyle name="常规 2 4 4 15" xfId="6086"/>
    <cellStyle name="常规 2 4 4 15 2" xfId="6089"/>
    <cellStyle name="常规 2 4 4 16" xfId="6102"/>
    <cellStyle name="常规 2 4 4 16 2" xfId="6105"/>
    <cellStyle name="常规 2 4 4 17" xfId="6117"/>
    <cellStyle name="常规 2 4 4 18" xfId="6127"/>
    <cellStyle name="常规 2 4 4 19" xfId="6138"/>
    <cellStyle name="常规 2 4 4 2" xfId="10584"/>
    <cellStyle name="常规 2 4 4 2 10" xfId="8255"/>
    <cellStyle name="常规 2 4 4 2 2" xfId="28118"/>
    <cellStyle name="常规 2 4 4 2 2 2" xfId="28119"/>
    <cellStyle name="常规 2 4 4 2 2 2 2" xfId="28120"/>
    <cellStyle name="常规 2 4 4 2 2 2 2 2" xfId="11161"/>
    <cellStyle name="常规 2 4 4 2 2 2 2 2 2" xfId="28121"/>
    <cellStyle name="常规 2 4 4 2 2 2 2 3" xfId="11164"/>
    <cellStyle name="常规 2 4 4 2 2 2 2 4" xfId="28122"/>
    <cellStyle name="常规 2 4 4 2 2 2 2 5" xfId="28123"/>
    <cellStyle name="常规 2 4 4 2 2 2 3" xfId="6755"/>
    <cellStyle name="常规 2 4 4 2 2 2 3 2" xfId="16492"/>
    <cellStyle name="常规 2 4 4 2 2 2 3 3" xfId="28124"/>
    <cellStyle name="常规 2 4 4 2 2 2 4" xfId="28125"/>
    <cellStyle name="常规 2 4 4 2 2 2 5" xfId="28126"/>
    <cellStyle name="常规 2 4 4 2 2 2 6" xfId="706"/>
    <cellStyle name="常规 2 4 4 2 2 3" xfId="28127"/>
    <cellStyle name="常规 2 4 4 2 2 3 2" xfId="28128"/>
    <cellStyle name="常规 2 4 4 2 2 3 2 2" xfId="28129"/>
    <cellStyle name="常规 2 4 4 2 2 3 3" xfId="28130"/>
    <cellStyle name="常规 2 4 4 2 2 3 4" xfId="28131"/>
    <cellStyle name="常规 2 4 4 2 2 3 5" xfId="28132"/>
    <cellStyle name="常规 2 4 4 2 2 4" xfId="28133"/>
    <cellStyle name="常规 2 4 4 2 2 4 2" xfId="28134"/>
    <cellStyle name="常规 2 4 4 2 2 4 3" xfId="28135"/>
    <cellStyle name="常规 2 4 4 2 2 5" xfId="28136"/>
    <cellStyle name="常规 2 4 4 2 2 6" xfId="28137"/>
    <cellStyle name="常规 2 4 4 2 2 7" xfId="28138"/>
    <cellStyle name="常规 2 4 4 2 3" xfId="28139"/>
    <cellStyle name="常规 2 4 4 2 3 2" xfId="28140"/>
    <cellStyle name="常规 2 4 4 2 3 2 2" xfId="28141"/>
    <cellStyle name="常规 2 4 4 2 3 2 2 2" xfId="28142"/>
    <cellStyle name="常规 2 4 4 2 3 2 3" xfId="6770"/>
    <cellStyle name="常规 2 4 4 2 3 2 4" xfId="28143"/>
    <cellStyle name="常规 2 4 4 2 3 2 5" xfId="27778"/>
    <cellStyle name="常规 2 4 4 2 3 3" xfId="28144"/>
    <cellStyle name="常规 2 4 4 2 3 3 2" xfId="28145"/>
    <cellStyle name="常规 2 4 4 2 3 3 2 2" xfId="28146"/>
    <cellStyle name="常规 2 4 4 2 3 3 3" xfId="28147"/>
    <cellStyle name="常规 2 4 4 2 3 3 4" xfId="28148"/>
    <cellStyle name="常规 2 4 4 2 3 3 5" xfId="27783"/>
    <cellStyle name="常规 2 4 4 2 3 4" xfId="28149"/>
    <cellStyle name="常规 2 4 4 2 3 4 2" xfId="28150"/>
    <cellStyle name="常规 2 4 4 2 3 5" xfId="28151"/>
    <cellStyle name="常规 2 4 4 2 3 6" xfId="28152"/>
    <cellStyle name="常规 2 4 4 2 3 7" xfId="28153"/>
    <cellStyle name="常规 2 4 4 2 4" xfId="28154"/>
    <cellStyle name="常规 2 4 4 2 4 2" xfId="28155"/>
    <cellStyle name="常规 2 4 4 2 4 2 2" xfId="23279"/>
    <cellStyle name="常规 2 4 4 2 4 2 2 2" xfId="19049"/>
    <cellStyle name="常规 2 4 4 2 4 2 3" xfId="23281"/>
    <cellStyle name="常规 2 4 4 2 4 2 4" xfId="21315"/>
    <cellStyle name="常规 2 4 4 2 4 3" xfId="28156"/>
    <cellStyle name="常规 2 4 4 2 4 3 2" xfId="23284"/>
    <cellStyle name="常规 2 4 4 2 4 4" xfId="7383"/>
    <cellStyle name="常规 2 4 4 2 4 5" xfId="7409"/>
    <cellStyle name="常规 2 4 4 2 4 6" xfId="7423"/>
    <cellStyle name="常规 2 4 4 2 5" xfId="28157"/>
    <cellStyle name="常规 2 4 4 2 5 2" xfId="28158"/>
    <cellStyle name="常规 2 4 4 2 5 2 2" xfId="23299"/>
    <cellStyle name="常规 2 4 4 2 5 3" xfId="28159"/>
    <cellStyle name="常规 2 4 4 2 5 4" xfId="7438"/>
    <cellStyle name="常规 2 4 4 2 5 5" xfId="7455"/>
    <cellStyle name="常规 2 4 4 2 6" xfId="28160"/>
    <cellStyle name="常规 2 4 4 2 6 2" xfId="17516"/>
    <cellStyle name="常规 2 4 4 2 6 3" xfId="28161"/>
    <cellStyle name="常规 2 4 4 2 6 4" xfId="7484"/>
    <cellStyle name="常规 2 4 4 2 6 5" xfId="7497"/>
    <cellStyle name="常规 2 4 4 2 7" xfId="28162"/>
    <cellStyle name="常规 2 4 4 2 8" xfId="24967"/>
    <cellStyle name="常规 2 4 4 2 9" xfId="24970"/>
    <cellStyle name="常规 2 4 4 20" xfId="6085"/>
    <cellStyle name="常规 2 4 4 21" xfId="6101"/>
    <cellStyle name="常规 2 4 4 22" xfId="6116"/>
    <cellStyle name="常规 2 4 4 3" xfId="28163"/>
    <cellStyle name="常规 2 4 4 3 2" xfId="6290"/>
    <cellStyle name="常规 2 4 4 3 2 2" xfId="6292"/>
    <cellStyle name="常规 2 4 4 3 2 2 2" xfId="6294"/>
    <cellStyle name="常规 2 4 4 3 2 2 2 2" xfId="6297"/>
    <cellStyle name="常规 2 4 4 3 2 2 3" xfId="2619"/>
    <cellStyle name="常规 2 4 4 3 2 2 4" xfId="2623"/>
    <cellStyle name="常规 2 4 4 3 2 2 5" xfId="6299"/>
    <cellStyle name="常规 2 4 4 3 2 3" xfId="6301"/>
    <cellStyle name="常规 2 4 4 3 2 3 2" xfId="5717"/>
    <cellStyle name="常规 2 4 4 3 2 3 3" xfId="2630"/>
    <cellStyle name="常规 2 4 4 3 2 4" xfId="6307"/>
    <cellStyle name="常规 2 4 4 3 2 5" xfId="6309"/>
    <cellStyle name="常规 2 4 4 3 2 6" xfId="6311"/>
    <cellStyle name="常规 2 4 4 3 3" xfId="6313"/>
    <cellStyle name="常规 2 4 4 3 3 2" xfId="6315"/>
    <cellStyle name="常规 2 4 4 3 3 2 2" xfId="388"/>
    <cellStyle name="常规 2 4 4 3 3 3" xfId="5147"/>
    <cellStyle name="常规 2 4 4 3 3 4" xfId="5152"/>
    <cellStyle name="常规 2 4 4 3 3 5" xfId="5157"/>
    <cellStyle name="常规 2 4 4 3 4" xfId="6319"/>
    <cellStyle name="常规 2 4 4 3 4 2" xfId="5387"/>
    <cellStyle name="常规 2 4 4 3 4 3" xfId="5166"/>
    <cellStyle name="常规 2 4 4 3 5" xfId="28164"/>
    <cellStyle name="常规 2 4 4 3 6" xfId="28165"/>
    <cellStyle name="常规 2 4 4 3 7" xfId="28166"/>
    <cellStyle name="常规 2 4 4 4" xfId="924"/>
    <cellStyle name="常规 2 4 4 4 2" xfId="6398"/>
    <cellStyle name="常规 2 4 4 4 2 2" xfId="6400"/>
    <cellStyle name="常规 2 4 4 4 2 2 2" xfId="28167"/>
    <cellStyle name="常规 2 4 4 4 2 2 3" xfId="28168"/>
    <cellStyle name="常规 2 4 4 4 2 3" xfId="6403"/>
    <cellStyle name="常规 2 4 4 4 2 3 2" xfId="19708"/>
    <cellStyle name="常规 2 4 4 4 2 4" xfId="6407"/>
    <cellStyle name="常规 2 4 4 4 2 5" xfId="6410"/>
    <cellStyle name="常规 2 4 4 4 3" xfId="6413"/>
    <cellStyle name="常规 2 4 4 4 3 2" xfId="13115"/>
    <cellStyle name="常规 2 4 4 4 3 2 2" xfId="28169"/>
    <cellStyle name="常规 2 4 4 4 3 3" xfId="13117"/>
    <cellStyle name="常规 2 4 4 4 3 4" xfId="19712"/>
    <cellStyle name="常规 2 4 4 4 3 5" xfId="19714"/>
    <cellStyle name="常规 2 4 4 4 4" xfId="6358"/>
    <cellStyle name="常规 2 4 4 4 4 2" xfId="13127"/>
    <cellStyle name="常规 2 4 4 4 4 3" xfId="13129"/>
    <cellStyle name="常规 2 4 4 4 5" xfId="28170"/>
    <cellStyle name="常规 2 4 4 4 6" xfId="28171"/>
    <cellStyle name="常规 2 4 4 4 7" xfId="28172"/>
    <cellStyle name="常规 2 4 4 5" xfId="28173"/>
    <cellStyle name="常规 2 4 4 5 2" xfId="6483"/>
    <cellStyle name="常规 2 4 4 5 2 2" xfId="28174"/>
    <cellStyle name="常规 2 4 4 5 2 2 2" xfId="28175"/>
    <cellStyle name="常规 2 4 4 5 2 2 3" xfId="28176"/>
    <cellStyle name="常规 2 4 4 5 2 3" xfId="28177"/>
    <cellStyle name="常规 2 4 4 5 2 3 2" xfId="28178"/>
    <cellStyle name="常规 2 4 4 5 2 4" xfId="28179"/>
    <cellStyle name="常规 2 4 4 5 2 5" xfId="28180"/>
    <cellStyle name="常规 2 4 4 5 3" xfId="6485"/>
    <cellStyle name="常规 2 4 4 5 3 2" xfId="28181"/>
    <cellStyle name="常规 2 4 4 5 3 2 2" xfId="28182"/>
    <cellStyle name="常规 2 4 4 5 3 3" xfId="28183"/>
    <cellStyle name="常规 2 4 4 5 3 4" xfId="28184"/>
    <cellStyle name="常规 2 4 4 5 3 5" xfId="28185"/>
    <cellStyle name="常规 2 4 4 5 4" xfId="6487"/>
    <cellStyle name="常规 2 4 4 5 4 2" xfId="28186"/>
    <cellStyle name="常规 2 4 4 5 4 3" xfId="18674"/>
    <cellStyle name="常规 2 4 4 5 5" xfId="28187"/>
    <cellStyle name="常规 2 4 4 5 6" xfId="28188"/>
    <cellStyle name="常规 2 4 4 5 7" xfId="28189"/>
    <cellStyle name="常规 2 4 4 6" xfId="28190"/>
    <cellStyle name="常规 2 4 4 6 2" xfId="6546"/>
    <cellStyle name="常规 2 4 4 6 2 2" xfId="28191"/>
    <cellStyle name="常规 2 4 4 6 2 2 2" xfId="28192"/>
    <cellStyle name="常规 2 4 4 6 2 3" xfId="28193"/>
    <cellStyle name="常规 2 4 4 6 2 4" xfId="28194"/>
    <cellStyle name="常规 2 4 4 6 2 5" xfId="28195"/>
    <cellStyle name="常规 2 4 4 6 3" xfId="6548"/>
    <cellStyle name="常规 2 4 4 6 3 2" xfId="28196"/>
    <cellStyle name="常规 2 4 4 6 3 2 2" xfId="28197"/>
    <cellStyle name="常规 2 4 4 6 3 3" xfId="28198"/>
    <cellStyle name="常规 2 4 4 6 3 4" xfId="28199"/>
    <cellStyle name="常规 2 4 4 6 3 5" xfId="28200"/>
    <cellStyle name="常规 2 4 4 6 4" xfId="6550"/>
    <cellStyle name="常规 2 4 4 6 4 2" xfId="28201"/>
    <cellStyle name="常规 2 4 4 6 5" xfId="28202"/>
    <cellStyle name="常规 2 4 4 6 6" xfId="28203"/>
    <cellStyle name="常规 2 4 4 6 7" xfId="28204"/>
    <cellStyle name="常规 2 4 4 7" xfId="28205"/>
    <cellStyle name="常规 2 4 4 7 2" xfId="6573"/>
    <cellStyle name="常规 2 4 4 7 2 2" xfId="28206"/>
    <cellStyle name="常规 2 4 4 7 2 2 2" xfId="28207"/>
    <cellStyle name="常规 2 4 4 7 2 3" xfId="28208"/>
    <cellStyle name="常规 2 4 4 7 2 4" xfId="28209"/>
    <cellStyle name="常规 2 4 4 7 2 5" xfId="28210"/>
    <cellStyle name="常规 2 4 4 7 3" xfId="5591"/>
    <cellStyle name="常规 2 4 4 7 3 2" xfId="28211"/>
    <cellStyle name="常规 2 4 4 7 3 2 2" xfId="21707"/>
    <cellStyle name="常规 2 4 4 7 3 3" xfId="28212"/>
    <cellStyle name="常规 2 4 4 7 3 4" xfId="28213"/>
    <cellStyle name="常规 2 4 4 7 3 5" xfId="28214"/>
    <cellStyle name="常规 2 4 4 7 4" xfId="22465"/>
    <cellStyle name="常规 2 4 4 7 4 2" xfId="28215"/>
    <cellStyle name="常规 2 4 4 7 5" xfId="28216"/>
    <cellStyle name="常规 2 4 4 7 6" xfId="27919"/>
    <cellStyle name="常规 2 4 4 7 7" xfId="28217"/>
    <cellStyle name="常规 2 4 4 8" xfId="28219"/>
    <cellStyle name="常规 2 4 4 8 2" xfId="6583"/>
    <cellStyle name="常规 2 4 4 8 2 2" xfId="28220"/>
    <cellStyle name="常规 2 4 4 8 2 3" xfId="28221"/>
    <cellStyle name="常规 2 4 4 8 3" xfId="28223"/>
    <cellStyle name="常规 2 4 4 8 3 2" xfId="28224"/>
    <cellStyle name="常规 2 4 4 8 4" xfId="22469"/>
    <cellStyle name="常规 2 4 4 8 5" xfId="28225"/>
    <cellStyle name="常规 2 4 4 9" xfId="28227"/>
    <cellStyle name="常规 2 4 4 9 2" xfId="6597"/>
    <cellStyle name="常规 2 4 4 9 2 2" xfId="7174"/>
    <cellStyle name="常规 2 4 4 9 2 3" xfId="7177"/>
    <cellStyle name="常规 2 4 4 9 3" xfId="28228"/>
    <cellStyle name="常规 2 4 4 9 3 2" xfId="7186"/>
    <cellStyle name="常规 2 4 4 9 4" xfId="28229"/>
    <cellStyle name="常规 2 4 4 9 5" xfId="28230"/>
    <cellStyle name="常规 2 4 5" xfId="20792"/>
    <cellStyle name="常规 2 4 5 10" xfId="15198"/>
    <cellStyle name="常规 2 4 5 10 2" xfId="28231"/>
    <cellStyle name="常规 2 4 5 11" xfId="15200"/>
    <cellStyle name="常规 2 4 5 12" xfId="28232"/>
    <cellStyle name="常规 2 4 5 2" xfId="28233"/>
    <cellStyle name="常规 2 4 5 2 2" xfId="28234"/>
    <cellStyle name="常规 2 4 5 2 2 2" xfId="28235"/>
    <cellStyle name="常规 2 4 5 2 2 2 2" xfId="28236"/>
    <cellStyle name="常规 2 4 5 2 2 2 2 2" xfId="28237"/>
    <cellStyle name="常规 2 4 5 2 2 2 3" xfId="28238"/>
    <cellStyle name="常规 2 4 5 2 2 2 4" xfId="28239"/>
    <cellStyle name="常规 2 4 5 2 2 2 5" xfId="28240"/>
    <cellStyle name="常规 2 4 5 2 2 3" xfId="16799"/>
    <cellStyle name="常规 2 4 5 2 2 3 2" xfId="28241"/>
    <cellStyle name="常规 2 4 5 2 2 3 2 2" xfId="13292"/>
    <cellStyle name="常规 2 4 5 2 2 3 3" xfId="28242"/>
    <cellStyle name="常规 2 4 5 2 2 3 4" xfId="28243"/>
    <cellStyle name="常规 2 4 5 2 2 3 5" xfId="28244"/>
    <cellStyle name="常规 2 4 5 2 2 4" xfId="22430"/>
    <cellStyle name="常规 2 4 5 2 2 4 2" xfId="22433"/>
    <cellStyle name="常规 2 4 5 2 2 5" xfId="22435"/>
    <cellStyle name="常规 2 4 5 2 2 6" xfId="22437"/>
    <cellStyle name="常规 2 4 5 2 2 7" xfId="22439"/>
    <cellStyle name="常规 2 4 5 2 3" xfId="28245"/>
    <cellStyle name="常规 2 4 5 2 3 2" xfId="28246"/>
    <cellStyle name="常规 2 4 5 2 3 2 2" xfId="28247"/>
    <cellStyle name="常规 2 4 5 2 3 2 2 2" xfId="18259"/>
    <cellStyle name="常规 2 4 5 2 3 2 3" xfId="28248"/>
    <cellStyle name="常规 2 4 5 2 3 2 4" xfId="28249"/>
    <cellStyle name="常规 2 4 5 2 3 3" xfId="28250"/>
    <cellStyle name="常规 2 4 5 2 3 3 2" xfId="28251"/>
    <cellStyle name="常规 2 4 5 2 3 4" xfId="22442"/>
    <cellStyle name="常规 2 4 5 2 3 5" xfId="22445"/>
    <cellStyle name="常规 2 4 5 2 3 6" xfId="22447"/>
    <cellStyle name="常规 2 4 5 2 4" xfId="28252"/>
    <cellStyle name="常规 2 4 5 2 4 2" xfId="28253"/>
    <cellStyle name="常规 2 4 5 2 4 2 2" xfId="15271"/>
    <cellStyle name="常规 2 4 5 2 4 3" xfId="28254"/>
    <cellStyle name="常规 2 4 5 2 4 4" xfId="7926"/>
    <cellStyle name="常规 2 4 5 2 4 5" xfId="7942"/>
    <cellStyle name="常规 2 4 5 2 5" xfId="16166"/>
    <cellStyle name="常规 2 4 5 2 5 2" xfId="28255"/>
    <cellStyle name="常规 2 4 5 2 6" xfId="16168"/>
    <cellStyle name="常规 2 4 5 2 7" xfId="16170"/>
    <cellStyle name="常规 2 4 5 2 8" xfId="16173"/>
    <cellStyle name="常规 2 4 5 3" xfId="28256"/>
    <cellStyle name="常规 2 4 5 3 2" xfId="6676"/>
    <cellStyle name="常规 2 4 5 3 2 2" xfId="28257"/>
    <cellStyle name="常规 2 4 5 3 2 2 2" xfId="13695"/>
    <cellStyle name="常规 2 4 5 3 2 2 3" xfId="28258"/>
    <cellStyle name="常规 2 4 5 3 2 3" xfId="28259"/>
    <cellStyle name="常规 2 4 5 3 2 3 2" xfId="28260"/>
    <cellStyle name="常规 2 4 5 3 2 4" xfId="28261"/>
    <cellStyle name="常规 2 4 5 3 2 5" xfId="28262"/>
    <cellStyle name="常规 2 4 5 3 3" xfId="6679"/>
    <cellStyle name="常规 2 4 5 3 3 2" xfId="28263"/>
    <cellStyle name="常规 2 4 5 3 3 2 2" xfId="28264"/>
    <cellStyle name="常规 2 4 5 3 3 3" xfId="28265"/>
    <cellStyle name="常规 2 4 5 3 3 4" xfId="28266"/>
    <cellStyle name="常规 2 4 5 3 3 5" xfId="28267"/>
    <cellStyle name="常规 2 4 5 3 4" xfId="6372"/>
    <cellStyle name="常规 2 4 5 3 4 2" xfId="28268"/>
    <cellStyle name="常规 2 4 5 3 4 3" xfId="28269"/>
    <cellStyle name="常规 2 4 5 3 5" xfId="28270"/>
    <cellStyle name="常规 2 4 5 3 6" xfId="28271"/>
    <cellStyle name="常规 2 4 5 3 7" xfId="28272"/>
    <cellStyle name="常规 2 4 5 4" xfId="28273"/>
    <cellStyle name="常规 2 4 5 4 2" xfId="6705"/>
    <cellStyle name="常规 2 4 5 4 2 2" xfId="28274"/>
    <cellStyle name="常规 2 4 5 4 2 2 2" xfId="28275"/>
    <cellStyle name="常规 2 4 5 4 2 3" xfId="28276"/>
    <cellStyle name="常规 2 4 5 4 2 4" xfId="28277"/>
    <cellStyle name="常规 2 4 5 4 2 5" xfId="28278"/>
    <cellStyle name="常规 2 4 5 4 3" xfId="28279"/>
    <cellStyle name="常规 2 4 5 4 3 2" xfId="28280"/>
    <cellStyle name="常规 2 4 5 4 3 2 2" xfId="28281"/>
    <cellStyle name="常规 2 4 5 4 3 3" xfId="28282"/>
    <cellStyle name="常规 2 4 5 4 3 4" xfId="28283"/>
    <cellStyle name="常规 2 4 5 4 3 5" xfId="28284"/>
    <cellStyle name="常规 2 4 5 4 4" xfId="28285"/>
    <cellStyle name="常规 2 4 5 4 4 2" xfId="28286"/>
    <cellStyle name="常规 2 4 5 4 5" xfId="28287"/>
    <cellStyle name="常规 2 4 5 4 6" xfId="28288"/>
    <cellStyle name="常规 2 4 5 4 7" xfId="28289"/>
    <cellStyle name="常规 2 4 5 5" xfId="28290"/>
    <cellStyle name="常规 2 4 5 5 2" xfId="6727"/>
    <cellStyle name="常规 2 4 5 5 2 2" xfId="28291"/>
    <cellStyle name="常规 2 4 5 5 2 2 2" xfId="28292"/>
    <cellStyle name="常规 2 4 5 5 2 3" xfId="28293"/>
    <cellStyle name="常规 2 4 5 5 2 4" xfId="27676"/>
    <cellStyle name="常规 2 4 5 5 2 5" xfId="28294"/>
    <cellStyle name="常规 2 4 5 5 3" xfId="28295"/>
    <cellStyle name="常规 2 4 5 5 3 2" xfId="28296"/>
    <cellStyle name="常规 2 4 5 5 3 3" xfId="28297"/>
    <cellStyle name="常规 2 4 5 5 4" xfId="28299"/>
    <cellStyle name="常规 2 4 5 5 5" xfId="28301"/>
    <cellStyle name="常规 2 4 5 5 6" xfId="28303"/>
    <cellStyle name="常规 2 4 5 6" xfId="28304"/>
    <cellStyle name="常规 2 4 5 6 2" xfId="6738"/>
    <cellStyle name="常规 2 4 5 6 2 2" xfId="28305"/>
    <cellStyle name="常规 2 4 5 6 2 3" xfId="28306"/>
    <cellStyle name="常规 2 4 5 6 3" xfId="28307"/>
    <cellStyle name="常规 2 4 5 6 4" xfId="28309"/>
    <cellStyle name="常规 2 4 5 6 5" xfId="28311"/>
    <cellStyle name="常规 2 4 5 7" xfId="28312"/>
    <cellStyle name="常规 2 4 5 7 2" xfId="6760"/>
    <cellStyle name="常规 2 4 5 7 2 2" xfId="28313"/>
    <cellStyle name="常规 2 4 5 7 2 3" xfId="28314"/>
    <cellStyle name="常规 2 4 5 7 3" xfId="28315"/>
    <cellStyle name="常规 2 4 5 7 4" xfId="28316"/>
    <cellStyle name="常规 2 4 5 7 5" xfId="28317"/>
    <cellStyle name="常规 2 4 5 8" xfId="28319"/>
    <cellStyle name="常规 2 4 5 8 2" xfId="6774"/>
    <cellStyle name="常规 2 4 5 8 3" xfId="28321"/>
    <cellStyle name="常规 2 4 5 8 4" xfId="28322"/>
    <cellStyle name="常规 2 4 5 8 5" xfId="28323"/>
    <cellStyle name="常规 2 4 5 9" xfId="28325"/>
    <cellStyle name="常规 2 4 5 9 2" xfId="16012"/>
    <cellStyle name="常规 2 4 6" xfId="28327"/>
    <cellStyle name="常规 2 4 6 10" xfId="28328"/>
    <cellStyle name="常规 2 4 6 2" xfId="28330"/>
    <cellStyle name="常规 2 4 6 2 2" xfId="28331"/>
    <cellStyle name="常规 2 4 6 2 2 2" xfId="6224"/>
    <cellStyle name="常规 2 4 6 2 2 2 2" xfId="28332"/>
    <cellStyle name="常规 2 4 6 2 2 2 3" xfId="501"/>
    <cellStyle name="常规 2 4 6 2 2 3" xfId="6226"/>
    <cellStyle name="常规 2 4 6 2 2 3 2" xfId="28333"/>
    <cellStyle name="常规 2 4 6 2 2 4" xfId="6228"/>
    <cellStyle name="常规 2 4 6 2 2 5" xfId="22626"/>
    <cellStyle name="常规 2 4 6 2 3" xfId="28334"/>
    <cellStyle name="常规 2 4 6 2 3 2" xfId="6236"/>
    <cellStyle name="常规 2 4 6 2 3 2 2" xfId="28335"/>
    <cellStyle name="常规 2 4 6 2 3 3" xfId="6239"/>
    <cellStyle name="常规 2 4 6 2 3 4" xfId="110"/>
    <cellStyle name="常规 2 4 6 2 3 5" xfId="28336"/>
    <cellStyle name="常规 2 4 6 2 4" xfId="28337"/>
    <cellStyle name="常规 2 4 6 2 4 2" xfId="28338"/>
    <cellStyle name="常规 2 4 6 2 4 3" xfId="28339"/>
    <cellStyle name="常规 2 4 6 2 5" xfId="28340"/>
    <cellStyle name="常规 2 4 6 2 6" xfId="28341"/>
    <cellStyle name="常规 2 4 6 2 7" xfId="23115"/>
    <cellStyle name="常规 2 4 6 3" xfId="28343"/>
    <cellStyle name="常规 2 4 6 3 2" xfId="2443"/>
    <cellStyle name="常规 2 4 6 3 2 2" xfId="28344"/>
    <cellStyle name="常规 2 4 6 3 2 2 2" xfId="28345"/>
    <cellStyle name="常规 2 4 6 3 2 3" xfId="28346"/>
    <cellStyle name="常规 2 4 6 3 2 4" xfId="28347"/>
    <cellStyle name="常规 2 4 6 3 2 5" xfId="28348"/>
    <cellStyle name="常规 2 4 6 3 3" xfId="2450"/>
    <cellStyle name="常规 2 4 6 3 3 2" xfId="28349"/>
    <cellStyle name="常规 2 4 6 3 3 2 2" xfId="28350"/>
    <cellStyle name="常规 2 4 6 3 3 3" xfId="28351"/>
    <cellStyle name="常规 2 4 6 3 3 4" xfId="28352"/>
    <cellStyle name="常规 2 4 6 3 3 5" xfId="28353"/>
    <cellStyle name="常规 2 4 6 3 4" xfId="28354"/>
    <cellStyle name="常规 2 4 6 3 4 2" xfId="28355"/>
    <cellStyle name="常规 2 4 6 3 5" xfId="17643"/>
    <cellStyle name="常规 2 4 6 3 6" xfId="28356"/>
    <cellStyle name="常规 2 4 6 3 7" xfId="28357"/>
    <cellStyle name="常规 2 4 6 4" xfId="28358"/>
    <cellStyle name="常规 2 4 6 4 2" xfId="2509"/>
    <cellStyle name="常规 2 4 6 4 2 2" xfId="28359"/>
    <cellStyle name="常规 2 4 6 4 2 2 2" xfId="28360"/>
    <cellStyle name="常规 2 4 6 4 2 3" xfId="28361"/>
    <cellStyle name="常规 2 4 6 4 2 4" xfId="28362"/>
    <cellStyle name="常规 2 4 6 4 2 5" xfId="28363"/>
    <cellStyle name="常规 2 4 6 4 3" xfId="28364"/>
    <cellStyle name="常规 2 4 6 4 3 2" xfId="28365"/>
    <cellStyle name="常规 2 4 6 4 3 3" xfId="28366"/>
    <cellStyle name="常规 2 4 6 4 4" xfId="28367"/>
    <cellStyle name="常规 2 4 6 4 5" xfId="28368"/>
    <cellStyle name="常规 2 4 6 4 6" xfId="28369"/>
    <cellStyle name="常规 2 4 6 5" xfId="28370"/>
    <cellStyle name="常规 2 4 6 5 2" xfId="2577"/>
    <cellStyle name="常规 2 4 6 5 2 2" xfId="28371"/>
    <cellStyle name="常规 2 4 6 5 2 3" xfId="28372"/>
    <cellStyle name="常规 2 4 6 5 3" xfId="28373"/>
    <cellStyle name="常规 2 4 6 5 4" xfId="28375"/>
    <cellStyle name="常规 2 4 6 5 5" xfId="28376"/>
    <cellStyle name="常规 2 4 6 6" xfId="28377"/>
    <cellStyle name="常规 2 4 6 6 2" xfId="28378"/>
    <cellStyle name="常规 2 4 6 6 2 2" xfId="28379"/>
    <cellStyle name="常规 2 4 6 6 2 3" xfId="28380"/>
    <cellStyle name="常规 2 4 6 6 3" xfId="28381"/>
    <cellStyle name="常规 2 4 6 6 4" xfId="28382"/>
    <cellStyle name="常规 2 4 6 6 5" xfId="28383"/>
    <cellStyle name="常规 2 4 6 7" xfId="28384"/>
    <cellStyle name="常规 2 4 6 7 2" xfId="28385"/>
    <cellStyle name="常规 2 4 6 7 3" xfId="28386"/>
    <cellStyle name="常规 2 4 6 8" xfId="28389"/>
    <cellStyle name="常规 2 4 6 8 2" xfId="28391"/>
    <cellStyle name="常规 2 4 6 9" xfId="16299"/>
    <cellStyle name="常规 2 4 7" xfId="28393"/>
    <cellStyle name="常规 2 4 7 2" xfId="28395"/>
    <cellStyle name="常规 2 4 7 2 2" xfId="28396"/>
    <cellStyle name="常规 2 4 7 2 2 2" xfId="28397"/>
    <cellStyle name="常规 2 4 7 2 2 2 2" xfId="28398"/>
    <cellStyle name="常规 2 4 7 2 2 2 3" xfId="28399"/>
    <cellStyle name="常规 2 4 7 2 2 3" xfId="28400"/>
    <cellStyle name="常规 2 4 7 2 2 3 2" xfId="28401"/>
    <cellStyle name="常规 2 4 7 2 2 4" xfId="28402"/>
    <cellStyle name="常规 2 4 7 2 2 5" xfId="28403"/>
    <cellStyle name="常规 2 4 7 2 3" xfId="28404"/>
    <cellStyle name="常规 2 4 7 2 3 2" xfId="28405"/>
    <cellStyle name="常规 2 4 7 2 3 2 2" xfId="28406"/>
    <cellStyle name="常规 2 4 7 2 3 3" xfId="28407"/>
    <cellStyle name="常规 2 4 7 2 3 4" xfId="28408"/>
    <cellStyle name="常规 2 4 7 2 3 5" xfId="28409"/>
    <cellStyle name="常规 2 4 7 2 4" xfId="28411"/>
    <cellStyle name="常规 2 4 7 2 4 2" xfId="28412"/>
    <cellStyle name="常规 2 4 7 2 4 3" xfId="28413"/>
    <cellStyle name="常规 2 4 7 2 5" xfId="28414"/>
    <cellStyle name="常规 2 4 7 2 6" xfId="28415"/>
    <cellStyle name="常规 2 4 7 2 7" xfId="28416"/>
    <cellStyle name="常规 2 4 7 3" xfId="28417"/>
    <cellStyle name="常规 2 4 7 3 2" xfId="2833"/>
    <cellStyle name="常规 2 4 7 3 2 2" xfId="21131"/>
    <cellStyle name="常规 2 4 7 3 2 2 2" xfId="21135"/>
    <cellStyle name="常规 2 4 7 3 2 3" xfId="21139"/>
    <cellStyle name="常规 2 4 7 3 2 4" xfId="21142"/>
    <cellStyle name="常规 2 4 7 3 2 5" xfId="21144"/>
    <cellStyle name="常规 2 4 7 3 3" xfId="28418"/>
    <cellStyle name="常规 2 4 7 3 3 2" xfId="22793"/>
    <cellStyle name="常规 2 4 7 3 3 2 2" xfId="22795"/>
    <cellStyle name="常规 2 4 7 3 3 3" xfId="28419"/>
    <cellStyle name="常规 2 4 7 3 3 4" xfId="28420"/>
    <cellStyle name="常规 2 4 7 3 3 5" xfId="28421"/>
    <cellStyle name="常规 2 4 7 3 4" xfId="28422"/>
    <cellStyle name="常规 2 4 7 3 4 2" xfId="23069"/>
    <cellStyle name="常规 2 4 7 3 5" xfId="28423"/>
    <cellStyle name="常规 2 4 7 3 6" xfId="28424"/>
    <cellStyle name="常规 2 4 7 3 7" xfId="28425"/>
    <cellStyle name="常规 2 4 7 4" xfId="28426"/>
    <cellStyle name="常规 2 4 7 4 2" xfId="2855"/>
    <cellStyle name="常规 2 4 7 4 2 2" xfId="28427"/>
    <cellStyle name="常规 2 4 7 4 3" xfId="28428"/>
    <cellStyle name="常规 2 4 7 4 4" xfId="28429"/>
    <cellStyle name="常规 2 4 7 4 5" xfId="28430"/>
    <cellStyle name="常规 2 4 7 5" xfId="28431"/>
    <cellStyle name="常规 2 4 7 5 2" xfId="28432"/>
    <cellStyle name="常规 2 4 7 5 2 2" xfId="28433"/>
    <cellStyle name="常规 2 4 7 5 3" xfId="28434"/>
    <cellStyle name="常规 2 4 7 5 4" xfId="28435"/>
    <cellStyle name="常规 2 4 7 5 5" xfId="28436"/>
    <cellStyle name="常规 2 4 7 6" xfId="28437"/>
    <cellStyle name="常规 2 4 7 6 2" xfId="28438"/>
    <cellStyle name="常规 2 4 7 7" xfId="28439"/>
    <cellStyle name="常规 2 4 7 8" xfId="28441"/>
    <cellStyle name="常规 2 4 7 9" xfId="16304"/>
    <cellStyle name="常规 2 4 8" xfId="28443"/>
    <cellStyle name="常规 2 4 8 2" xfId="28444"/>
    <cellStyle name="常规 2 4 8 2 2" xfId="28445"/>
    <cellStyle name="常规 2 4 8 2 2 2" xfId="9072"/>
    <cellStyle name="常规 2 4 8 2 2 3" xfId="28447"/>
    <cellStyle name="常规 2 4 8 2 3" xfId="28448"/>
    <cellStyle name="常规 2 4 8 2 3 2" xfId="9092"/>
    <cellStyle name="常规 2 4 8 2 4" xfId="28449"/>
    <cellStyle name="常规 2 4 8 2 5" xfId="28450"/>
    <cellStyle name="常规 2 4 8 3" xfId="28451"/>
    <cellStyle name="常规 2 4 8 3 2" xfId="3016"/>
    <cellStyle name="常规 2 4 8 3 2 2" xfId="28453"/>
    <cellStyle name="常规 2 4 8 3 3" xfId="28454"/>
    <cellStyle name="常规 2 4 8 3 4" xfId="28455"/>
    <cellStyle name="常规 2 4 8 3 5" xfId="28456"/>
    <cellStyle name="常规 2 4 8 4" xfId="28457"/>
    <cellStyle name="常规 2 4 8 4 2" xfId="3049"/>
    <cellStyle name="常规 2 4 8 4 3" xfId="28458"/>
    <cellStyle name="常规 2 4 8 5" xfId="28459"/>
    <cellStyle name="常规 2 4 8 6" xfId="28460"/>
    <cellStyle name="常规 2 4 8 7" xfId="28461"/>
    <cellStyle name="常规 2 4 9" xfId="28463"/>
    <cellStyle name="常规 2 4 9 2" xfId="28464"/>
    <cellStyle name="常规 2 4 9 2 2" xfId="28465"/>
    <cellStyle name="常规 2 4 9 2 2 2" xfId="28467"/>
    <cellStyle name="常规 2 4 9 2 2 3" xfId="28469"/>
    <cellStyle name="常规 2 4 9 2 3" xfId="28470"/>
    <cellStyle name="常规 2 4 9 2 3 2" xfId="28472"/>
    <cellStyle name="常规 2 4 9 2 4" xfId="28473"/>
    <cellStyle name="常规 2 4 9 2 5" xfId="28474"/>
    <cellStyle name="常规 2 4 9 3" xfId="9844"/>
    <cellStyle name="常规 2 4 9 3 2" xfId="28475"/>
    <cellStyle name="常规 2 4 9 3 2 2" xfId="28477"/>
    <cellStyle name="常规 2 4 9 3 3" xfId="28478"/>
    <cellStyle name="常规 2 4 9 3 4" xfId="28479"/>
    <cellStyle name="常规 2 4 9 3 5" xfId="28480"/>
    <cellStyle name="常规 2 4 9 4" xfId="28481"/>
    <cellStyle name="常规 2 4 9 4 2" xfId="28482"/>
    <cellStyle name="常规 2 4 9 4 3" xfId="28483"/>
    <cellStyle name="常规 2 4 9 5" xfId="28484"/>
    <cellStyle name="常规 2 4 9 6" xfId="28485"/>
    <cellStyle name="常规 2 4 9 7" xfId="28486"/>
    <cellStyle name="常规 2 5" xfId="20794"/>
    <cellStyle name="常规 2 5 10" xfId="9969"/>
    <cellStyle name="常规 2 5 10 2" xfId="9971"/>
    <cellStyle name="常规 2 5 10 2 2" xfId="9975"/>
    <cellStyle name="常规 2 5 10 2 2 2" xfId="26298"/>
    <cellStyle name="常规 2 5 10 2 3" xfId="26736"/>
    <cellStyle name="常规 2 5 10 2 4" xfId="25242"/>
    <cellStyle name="常规 2 5 10 2 5" xfId="25245"/>
    <cellStyle name="常规 2 5 10 3" xfId="9977"/>
    <cellStyle name="常规 2 5 10 3 2" xfId="28487"/>
    <cellStyle name="常规 2 5 10 3 2 2" xfId="26489"/>
    <cellStyle name="常规 2 5 10 3 3" xfId="26740"/>
    <cellStyle name="常规 2 5 10 3 4" xfId="26742"/>
    <cellStyle name="常规 2 5 10 3 5" xfId="28488"/>
    <cellStyle name="常规 2 5 10 4" xfId="9981"/>
    <cellStyle name="常规 2 5 10 4 2" xfId="28489"/>
    <cellStyle name="常规 2 5 10 5" xfId="7089"/>
    <cellStyle name="常规 2 5 10 6" xfId="1125"/>
    <cellStyle name="常规 2 5 10 7" xfId="7033"/>
    <cellStyle name="常规 2 5 11" xfId="9984"/>
    <cellStyle name="常规 2 5 11 2" xfId="9986"/>
    <cellStyle name="常规 2 5 11 2 2" xfId="28490"/>
    <cellStyle name="常规 2 5 11 2 2 2" xfId="26776"/>
    <cellStyle name="常规 2 5 11 2 3" xfId="23401"/>
    <cellStyle name="常规 2 5 11 2 4" xfId="23423"/>
    <cellStyle name="常规 2 5 11 2 5" xfId="23445"/>
    <cellStyle name="常规 2 5 11 3" xfId="9990"/>
    <cellStyle name="常规 2 5 11 3 2" xfId="28491"/>
    <cellStyle name="常规 2 5 11 3 2 2" xfId="28492"/>
    <cellStyle name="常规 2 5 11 3 3" xfId="26754"/>
    <cellStyle name="常规 2 5 11 3 4" xfId="28493"/>
    <cellStyle name="常规 2 5 11 3 5" xfId="28494"/>
    <cellStyle name="常规 2 5 11 4" xfId="11649"/>
    <cellStyle name="常规 2 5 11 4 2" xfId="28495"/>
    <cellStyle name="常规 2 5 11 5" xfId="8720"/>
    <cellStyle name="常规 2 5 11 6" xfId="7046"/>
    <cellStyle name="常规 2 5 11 7" xfId="7058"/>
    <cellStyle name="常规 2 5 12" xfId="9993"/>
    <cellStyle name="常规 2 5 12 2" xfId="28497"/>
    <cellStyle name="常规 2 5 12 2 2" xfId="28498"/>
    <cellStyle name="常规 2 5 12 2 3" xfId="26762"/>
    <cellStyle name="常规 2 5 12 3" xfId="28500"/>
    <cellStyle name="常规 2 5 12 3 2" xfId="28501"/>
    <cellStyle name="常规 2 5 12 4" xfId="28504"/>
    <cellStyle name="常规 2 5 12 5" xfId="10138"/>
    <cellStyle name="常规 2 5 13" xfId="9995"/>
    <cellStyle name="常规 2 5 13 2" xfId="28506"/>
    <cellStyle name="常规 2 5 13 2 2" xfId="28507"/>
    <cellStyle name="常规 2 5 13 2 3" xfId="28508"/>
    <cellStyle name="常规 2 5 13 3" xfId="28510"/>
    <cellStyle name="常规 2 5 13 3 2" xfId="28511"/>
    <cellStyle name="常规 2 5 13 4" xfId="28514"/>
    <cellStyle name="常规 2 5 13 5" xfId="11528"/>
    <cellStyle name="常规 2 5 14" xfId="9997"/>
    <cellStyle name="常规 2 5 14 2" xfId="28515"/>
    <cellStyle name="常规 2 5 14 2 2" xfId="28516"/>
    <cellStyle name="常规 2 5 14 2 3" xfId="28517"/>
    <cellStyle name="常规 2 5 14 3" xfId="28518"/>
    <cellStyle name="常规 2 5 14 3 2" xfId="13190"/>
    <cellStyle name="常规 2 5 14 4" xfId="28519"/>
    <cellStyle name="常规 2 5 14 5" xfId="12173"/>
    <cellStyle name="常规 2 5 15" xfId="28521"/>
    <cellStyle name="常规 2 5 15 2" xfId="26350"/>
    <cellStyle name="常规 2 5 15 2 2" xfId="28522"/>
    <cellStyle name="常规 2 5 15 3" xfId="16212"/>
    <cellStyle name="常规 2 5 15 3 2" xfId="16215"/>
    <cellStyle name="常规 2 5 15 4" xfId="16218"/>
    <cellStyle name="常规 2 5 15 5" xfId="4571"/>
    <cellStyle name="常规 2 5 16" xfId="28524"/>
    <cellStyle name="常规 2 5 16 2" xfId="28525"/>
    <cellStyle name="常规 2 5 16 2 2" xfId="28526"/>
    <cellStyle name="常规 2 5 16 3" xfId="16223"/>
    <cellStyle name="常规 2 5 16 3 2" xfId="16225"/>
    <cellStyle name="常规 2 5 16 4" xfId="16227"/>
    <cellStyle name="常规 2 5 17" xfId="28528"/>
    <cellStyle name="常规 2 5 17 2" xfId="28529"/>
    <cellStyle name="常规 2 5 17 3" xfId="16229"/>
    <cellStyle name="常规 2 5 17 4" xfId="16231"/>
    <cellStyle name="常规 2 5 18" xfId="28531"/>
    <cellStyle name="常规 2 5 18 2" xfId="28532"/>
    <cellStyle name="常规 2 5 18 3" xfId="28533"/>
    <cellStyle name="常规 2 5 19" xfId="28535"/>
    <cellStyle name="常规 2 5 19 2" xfId="28410"/>
    <cellStyle name="常规 2 5 2" xfId="20796"/>
    <cellStyle name="常规 2 5 2 10" xfId="28536"/>
    <cellStyle name="常规 2 5 2 10 2" xfId="11039"/>
    <cellStyle name="常规 2 5 2 10 2 2" xfId="28537"/>
    <cellStyle name="常规 2 5 2 10 2 3" xfId="28538"/>
    <cellStyle name="常规 2 5 2 10 3" xfId="11041"/>
    <cellStyle name="常规 2 5 2 10 3 2" xfId="28539"/>
    <cellStyle name="常规 2 5 2 10 4" xfId="24468"/>
    <cellStyle name="常规 2 5 2 10 5" xfId="24470"/>
    <cellStyle name="常规 2 5 2 11" xfId="16791"/>
    <cellStyle name="常规 2 5 2 11 2" xfId="11050"/>
    <cellStyle name="常规 2 5 2 11 2 2" xfId="16793"/>
    <cellStyle name="常规 2 5 2 11 2 3" xfId="16797"/>
    <cellStyle name="常规 2 5 2 11 3" xfId="11053"/>
    <cellStyle name="常规 2 5 2 11 3 2" xfId="16803"/>
    <cellStyle name="常规 2 5 2 11 4" xfId="16807"/>
    <cellStyle name="常规 2 5 2 11 5" xfId="16812"/>
    <cellStyle name="常规 2 5 2 12" xfId="16814"/>
    <cellStyle name="常规 2 5 2 12 2" xfId="16816"/>
    <cellStyle name="常规 2 5 2 12 2 2" xfId="16818"/>
    <cellStyle name="常规 2 5 2 12 3" xfId="16829"/>
    <cellStyle name="常规 2 5 2 12 3 2" xfId="16831"/>
    <cellStyle name="常规 2 5 2 12 4" xfId="16842"/>
    <cellStyle name="常规 2 5 2 12 5" xfId="16847"/>
    <cellStyle name="常规 2 5 2 13" xfId="16850"/>
    <cellStyle name="常规 2 5 2 13 2" xfId="16852"/>
    <cellStyle name="常规 2 5 2 13 2 2" xfId="16854"/>
    <cellStyle name="常规 2 5 2 13 3" xfId="16859"/>
    <cellStyle name="常规 2 5 2 13 3 2" xfId="16861"/>
    <cellStyle name="常规 2 5 2 13 4" xfId="16863"/>
    <cellStyle name="常规 2 5 2 14" xfId="7093"/>
    <cellStyle name="常规 2 5 2 14 2" xfId="7101"/>
    <cellStyle name="常规 2 5 2 14 3" xfId="7115"/>
    <cellStyle name="常规 2 5 2 14 4" xfId="6001"/>
    <cellStyle name="常规 2 5 2 15" xfId="7122"/>
    <cellStyle name="常规 2 5 2 15 2" xfId="7126"/>
    <cellStyle name="常规 2 5 2 15 3" xfId="7130"/>
    <cellStyle name="常规 2 5 2 15 4" xfId="6023"/>
    <cellStyle name="常规 2 5 2 16" xfId="7097"/>
    <cellStyle name="常规 2 5 2 16 2" xfId="7104"/>
    <cellStyle name="常规 2 5 2 17" xfId="7111"/>
    <cellStyle name="常规 2 5 2 18" xfId="5997"/>
    <cellStyle name="常规 2 5 2 19" xfId="6008"/>
    <cellStyle name="常规 2 5 2 2" xfId="10623"/>
    <cellStyle name="常规 2 5 2 2 10" xfId="18594"/>
    <cellStyle name="常规 2 5 2 2 10 2" xfId="13061"/>
    <cellStyle name="常规 2 5 2 2 10 2 2" xfId="19414"/>
    <cellStyle name="常规 2 5 2 2 10 3" xfId="19418"/>
    <cellStyle name="常规 2 5 2 2 10 3 2" xfId="19421"/>
    <cellStyle name="常规 2 5 2 2 10 4" xfId="19425"/>
    <cellStyle name="常规 2 5 2 2 11" xfId="17151"/>
    <cellStyle name="常规 2 5 2 2 11 2" xfId="13071"/>
    <cellStyle name="常规 2 5 2 2 11 3" xfId="19432"/>
    <cellStyle name="常规 2 5 2 2 11 4" xfId="19438"/>
    <cellStyle name="常规 2 5 2 2 12" xfId="10092"/>
    <cellStyle name="常规 2 5 2 2 12 2" xfId="17155"/>
    <cellStyle name="常规 2 5 2 2 12 3" xfId="19447"/>
    <cellStyle name="常规 2 5 2 2 12 4" xfId="19450"/>
    <cellStyle name="常规 2 5 2 2 13" xfId="10097"/>
    <cellStyle name="常规 2 5 2 2 13 2" xfId="19454"/>
    <cellStyle name="常规 2 5 2 2 14" xfId="19457"/>
    <cellStyle name="常规 2 5 2 2 15" xfId="19464"/>
    <cellStyle name="常规 2 5 2 2 16" xfId="19467"/>
    <cellStyle name="常规 2 5 2 2 17" xfId="5074"/>
    <cellStyle name="常规 2 5 2 2 18" xfId="5080"/>
    <cellStyle name="常规 2 5 2 2 19" xfId="28540"/>
    <cellStyle name="常规 2 5 2 2 2" xfId="28541"/>
    <cellStyle name="常规 2 5 2 2 2 10" xfId="28542"/>
    <cellStyle name="常规 2 5 2 2 2 2" xfId="28543"/>
    <cellStyle name="常规 2 5 2 2 2 2 2" xfId="21857"/>
    <cellStyle name="常规 2 5 2 2 2 2 2 2" xfId="4855"/>
    <cellStyle name="常规 2 5 2 2 2 2 2 2 2" xfId="28544"/>
    <cellStyle name="常规 2 5 2 2 2 2 2 2 2 2" xfId="28545"/>
    <cellStyle name="常规 2 5 2 2 2 2 2 2 3" xfId="28546"/>
    <cellStyle name="常规 2 5 2 2 2 2 2 2 4" xfId="28547"/>
    <cellStyle name="常规 2 5 2 2 2 2 2 2 5" xfId="6685"/>
    <cellStyle name="常规 2 5 2 2 2 2 2 3" xfId="28548"/>
    <cellStyle name="常规 2 5 2 2 2 2 2 3 2" xfId="28549"/>
    <cellStyle name="常规 2 5 2 2 2 2 2 3 3" xfId="28550"/>
    <cellStyle name="常规 2 5 2 2 2 2 2 4" xfId="28551"/>
    <cellStyle name="常规 2 5 2 2 2 2 2 5" xfId="28552"/>
    <cellStyle name="常规 2 5 2 2 2 2 2 6" xfId="28553"/>
    <cellStyle name="常规 2 5 2 2 2 2 3" xfId="21859"/>
    <cellStyle name="常规 2 5 2 2 2 2 3 2" xfId="28554"/>
    <cellStyle name="常规 2 5 2 2 2 2 3 2 2" xfId="28556"/>
    <cellStyle name="常规 2 5 2 2 2 2 3 3" xfId="28557"/>
    <cellStyle name="常规 2 5 2 2 2 2 3 4" xfId="28558"/>
    <cellStyle name="常规 2 5 2 2 2 2 3 5" xfId="28559"/>
    <cellStyle name="常规 2 5 2 2 2 2 4" xfId="21861"/>
    <cellStyle name="常规 2 5 2 2 2 2 4 2" xfId="28560"/>
    <cellStyle name="常规 2 5 2 2 2 2 4 3" xfId="28561"/>
    <cellStyle name="常规 2 5 2 2 2 2 5" xfId="28562"/>
    <cellStyle name="常规 2 5 2 2 2 2 6" xfId="28564"/>
    <cellStyle name="常规 2 5 2 2 2 2 7" xfId="26346"/>
    <cellStyle name="常规 2 5 2 2 2 3" xfId="28565"/>
    <cellStyle name="常规 2 5 2 2 2 3 2" xfId="21867"/>
    <cellStyle name="常规 2 5 2 2 2 3 2 2" xfId="336"/>
    <cellStyle name="常规 2 5 2 2 2 3 2 2 2" xfId="27823"/>
    <cellStyle name="常规 2 5 2 2 2 3 2 3" xfId="28566"/>
    <cellStyle name="常规 2 5 2 2 2 3 2 4" xfId="28567"/>
    <cellStyle name="常规 2 5 2 2 2 3 2 5" xfId="28568"/>
    <cellStyle name="常规 2 5 2 2 2 3 3" xfId="28569"/>
    <cellStyle name="常规 2 5 2 2 2 3 3 2" xfId="28570"/>
    <cellStyle name="常规 2 5 2 2 2 3 3 2 2" xfId="28571"/>
    <cellStyle name="常规 2 5 2 2 2 3 3 3" xfId="28572"/>
    <cellStyle name="常规 2 5 2 2 2 3 3 4" xfId="28573"/>
    <cellStyle name="常规 2 5 2 2 2 3 3 5" xfId="28574"/>
    <cellStyle name="常规 2 5 2 2 2 3 4" xfId="28575"/>
    <cellStyle name="常规 2 5 2 2 2 3 4 2" xfId="28576"/>
    <cellStyle name="常规 2 5 2 2 2 3 5" xfId="4619"/>
    <cellStyle name="常规 2 5 2 2 2 3 6" xfId="4622"/>
    <cellStyle name="常规 2 5 2 2 2 3 7" xfId="26352"/>
    <cellStyle name="常规 2 5 2 2 2 4" xfId="28577"/>
    <cellStyle name="常规 2 5 2 2 2 4 2" xfId="21873"/>
    <cellStyle name="常规 2 5 2 2 2 4 2 2" xfId="27018"/>
    <cellStyle name="常规 2 5 2 2 2 4 2 2 2" xfId="28578"/>
    <cellStyle name="常规 2 5 2 2 2 4 2 3" xfId="27020"/>
    <cellStyle name="常规 2 5 2 2 2 4 2 4" xfId="27022"/>
    <cellStyle name="常规 2 5 2 2 2 4 3" xfId="14902"/>
    <cellStyle name="常规 2 5 2 2 2 4 3 2" xfId="27025"/>
    <cellStyle name="常规 2 5 2 2 2 4 4" xfId="28579"/>
    <cellStyle name="常规 2 5 2 2 2 4 5" xfId="4637"/>
    <cellStyle name="常规 2 5 2 2 2 4 6" xfId="28580"/>
    <cellStyle name="常规 2 5 2 2 2 5" xfId="28581"/>
    <cellStyle name="常规 2 5 2 2 2 5 2" xfId="28582"/>
    <cellStyle name="常规 2 5 2 2 2 5 2 2" xfId="27030"/>
    <cellStyle name="常规 2 5 2 2 2 5 3" xfId="28583"/>
    <cellStyle name="常规 2 5 2 2 2 5 4" xfId="28584"/>
    <cellStyle name="常规 2 5 2 2 2 5 5" xfId="28585"/>
    <cellStyle name="常规 2 5 2 2 2 6" xfId="28586"/>
    <cellStyle name="常规 2 5 2 2 2 6 2" xfId="889"/>
    <cellStyle name="常规 2 5 2 2 2 6 3" xfId="28587"/>
    <cellStyle name="常规 2 5 2 2 2 6 4" xfId="28588"/>
    <cellStyle name="常规 2 5 2 2 2 6 5" xfId="28589"/>
    <cellStyle name="常规 2 5 2 2 2 7" xfId="28590"/>
    <cellStyle name="常规 2 5 2 2 2 8" xfId="28591"/>
    <cellStyle name="常规 2 5 2 2 2 9" xfId="28592"/>
    <cellStyle name="常规 2 5 2 2 3" xfId="28593"/>
    <cellStyle name="常规 2 5 2 2 3 2" xfId="28594"/>
    <cellStyle name="常规 2 5 2 2 3 2 2" xfId="21886"/>
    <cellStyle name="常规 2 5 2 2 3 2 2 2" xfId="28595"/>
    <cellStyle name="常规 2 5 2 2 3 2 2 2 2" xfId="13051"/>
    <cellStyle name="常规 2 5 2 2 3 2 2 3" xfId="28596"/>
    <cellStyle name="常规 2 5 2 2 3 2 2 4" xfId="28597"/>
    <cellStyle name="常规 2 5 2 2 3 2 2 5" xfId="28598"/>
    <cellStyle name="常规 2 5 2 2 3 2 3" xfId="28599"/>
    <cellStyle name="常规 2 5 2 2 3 2 3 2" xfId="28600"/>
    <cellStyle name="常规 2 5 2 2 3 2 3 3" xfId="28601"/>
    <cellStyle name="常规 2 5 2 2 3 2 4" xfId="28602"/>
    <cellStyle name="常规 2 5 2 2 3 2 5" xfId="28603"/>
    <cellStyle name="常规 2 5 2 2 3 2 6" xfId="28605"/>
    <cellStyle name="常规 2 5 2 2 3 3" xfId="28606"/>
    <cellStyle name="常规 2 5 2 2 3 3 2" xfId="28607"/>
    <cellStyle name="常规 2 5 2 2 3 3 2 2" xfId="28608"/>
    <cellStyle name="常规 2 5 2 2 3 3 3" xfId="28609"/>
    <cellStyle name="常规 2 5 2 2 3 3 4" xfId="28610"/>
    <cellStyle name="常规 2 5 2 2 3 3 5" xfId="4653"/>
    <cellStyle name="常规 2 5 2 2 3 4" xfId="28611"/>
    <cellStyle name="常规 2 5 2 2 3 4 2" xfId="28612"/>
    <cellStyle name="常规 2 5 2 2 3 4 3" xfId="14913"/>
    <cellStyle name="常规 2 5 2 2 3 5" xfId="28613"/>
    <cellStyle name="常规 2 5 2 2 3 6" xfId="28614"/>
    <cellStyle name="常规 2 5 2 2 3 7" xfId="28615"/>
    <cellStyle name="常规 2 5 2 2 4" xfId="28616"/>
    <cellStyle name="常规 2 5 2 2 4 2" xfId="28617"/>
    <cellStyle name="常规 2 5 2 2 4 2 2" xfId="21906"/>
    <cellStyle name="常规 2 5 2 2 4 2 2 2" xfId="28618"/>
    <cellStyle name="常规 2 5 2 2 4 2 2 3" xfId="28619"/>
    <cellStyle name="常规 2 5 2 2 4 2 3" xfId="28620"/>
    <cellStyle name="常规 2 5 2 2 4 2 3 2" xfId="210"/>
    <cellStyle name="常规 2 5 2 2 4 2 4" xfId="28621"/>
    <cellStyle name="常规 2 5 2 2 4 2 5" xfId="28622"/>
    <cellStyle name="常规 2 5 2 2 4 3" xfId="28623"/>
    <cellStyle name="常规 2 5 2 2 4 3 2" xfId="28624"/>
    <cellStyle name="常规 2 5 2 2 4 3 2 2" xfId="28625"/>
    <cellStyle name="常规 2 5 2 2 4 3 3" xfId="28626"/>
    <cellStyle name="常规 2 5 2 2 4 3 4" xfId="28627"/>
    <cellStyle name="常规 2 5 2 2 4 3 5" xfId="4671"/>
    <cellStyle name="常规 2 5 2 2 4 4" xfId="28628"/>
    <cellStyle name="常规 2 5 2 2 4 4 2" xfId="28629"/>
    <cellStyle name="常规 2 5 2 2 4 4 3" xfId="28630"/>
    <cellStyle name="常规 2 5 2 2 4 5" xfId="28631"/>
    <cellStyle name="常规 2 5 2 2 4 6" xfId="28632"/>
    <cellStyle name="常规 2 5 2 2 4 7" xfId="6786"/>
    <cellStyle name="常规 2 5 2 2 5" xfId="28633"/>
    <cellStyle name="常规 2 5 2 2 5 2" xfId="28634"/>
    <cellStyle name="常规 2 5 2 2 5 2 2" xfId="21920"/>
    <cellStyle name="常规 2 5 2 2 5 2 2 2" xfId="28635"/>
    <cellStyle name="常规 2 5 2 2 5 2 3" xfId="28636"/>
    <cellStyle name="常规 2 5 2 2 5 2 4" xfId="28637"/>
    <cellStyle name="常规 2 5 2 2 5 2 5" xfId="28638"/>
    <cellStyle name="常规 2 5 2 2 5 3" xfId="28639"/>
    <cellStyle name="常规 2 5 2 2 5 3 2" xfId="28641"/>
    <cellStyle name="常规 2 5 2 2 5 3 2 2" xfId="28642"/>
    <cellStyle name="常规 2 5 2 2 5 3 3" xfId="28644"/>
    <cellStyle name="常规 2 5 2 2 5 3 4" xfId="28645"/>
    <cellStyle name="常规 2 5 2 2 5 3 5" xfId="28646"/>
    <cellStyle name="常规 2 5 2 2 5 4" xfId="28647"/>
    <cellStyle name="常规 2 5 2 2 5 4 2" xfId="28649"/>
    <cellStyle name="常规 2 5 2 2 5 5" xfId="28650"/>
    <cellStyle name="常规 2 5 2 2 5 6" xfId="28651"/>
    <cellStyle name="常规 2 5 2 2 5 7" xfId="6807"/>
    <cellStyle name="常规 2 5 2 2 6" xfId="16913"/>
    <cellStyle name="常规 2 5 2 2 6 2" xfId="16915"/>
    <cellStyle name="常规 2 5 2 2 6 2 2" xfId="10485"/>
    <cellStyle name="常规 2 5 2 2 6 2 2 2" xfId="27004"/>
    <cellStyle name="常规 2 5 2 2 6 2 3" xfId="10488"/>
    <cellStyle name="常规 2 5 2 2 6 2 4" xfId="27053"/>
    <cellStyle name="常规 2 5 2 2 6 2 5" xfId="27069"/>
    <cellStyle name="常规 2 5 2 2 6 3" xfId="27126"/>
    <cellStyle name="常规 2 5 2 2 6 3 2" xfId="27137"/>
    <cellStyle name="常规 2 5 2 2 6 3 2 2" xfId="27139"/>
    <cellStyle name="常规 2 5 2 2 6 3 3" xfId="27157"/>
    <cellStyle name="常规 2 5 2 2 6 3 4" xfId="27172"/>
    <cellStyle name="常规 2 5 2 2 6 3 5" xfId="27188"/>
    <cellStyle name="常规 2 5 2 2 6 4" xfId="27223"/>
    <cellStyle name="常规 2 5 2 2 6 4 2" xfId="27226"/>
    <cellStyle name="常规 2 5 2 2 6 5" xfId="27293"/>
    <cellStyle name="常规 2 5 2 2 6 6" xfId="6253"/>
    <cellStyle name="常规 2 5 2 2 6 7" xfId="2371"/>
    <cellStyle name="常规 2 5 2 2 7" xfId="16918"/>
    <cellStyle name="常规 2 5 2 2 7 2" xfId="28326"/>
    <cellStyle name="常规 2 5 2 2 7 2 2" xfId="28329"/>
    <cellStyle name="常规 2 5 2 2 7 2 3" xfId="28342"/>
    <cellStyle name="常规 2 5 2 2 7 3" xfId="28392"/>
    <cellStyle name="常规 2 5 2 2 7 3 2" xfId="28394"/>
    <cellStyle name="常规 2 5 2 2 7 4" xfId="28442"/>
    <cellStyle name="常规 2 5 2 2 7 5" xfId="28462"/>
    <cellStyle name="常规 2 5 2 2 8" xfId="16920"/>
    <cellStyle name="常规 2 5 2 2 8 2" xfId="25037"/>
    <cellStyle name="常规 2 5 2 2 8 2 2" xfId="25040"/>
    <cellStyle name="常规 2 5 2 2 8 2 3" xfId="28653"/>
    <cellStyle name="常规 2 5 2 2 8 3" xfId="1222"/>
    <cellStyle name="常规 2 5 2 2 8 3 2" xfId="28655"/>
    <cellStyle name="常规 2 5 2 2 8 4" xfId="25043"/>
    <cellStyle name="常规 2 5 2 2 8 5" xfId="24832"/>
    <cellStyle name="常规 2 5 2 2 9" xfId="16923"/>
    <cellStyle name="常规 2 5 2 2 9 2" xfId="25046"/>
    <cellStyle name="常规 2 5 2 2 9 2 2" xfId="28657"/>
    <cellStyle name="常规 2 5 2 2 9 3" xfId="28659"/>
    <cellStyle name="常规 2 5 2 2 9 3 2" xfId="28661"/>
    <cellStyle name="常规 2 5 2 2 9 4" xfId="28663"/>
    <cellStyle name="常规 2 5 2 2 9 5" xfId="24835"/>
    <cellStyle name="常规 2 5 2 20" xfId="7121"/>
    <cellStyle name="常规 2 5 2 21" xfId="7096"/>
    <cellStyle name="常规 2 5 2 22" xfId="7110"/>
    <cellStyle name="常规 2 5 2 3" xfId="10625"/>
    <cellStyle name="常规 2 5 2 3 10" xfId="2500"/>
    <cellStyle name="常规 2 5 2 3 2" xfId="7319"/>
    <cellStyle name="常规 2 5 2 3 2 2" xfId="7321"/>
    <cellStyle name="常规 2 5 2 3 2 2 2" xfId="7323"/>
    <cellStyle name="常规 2 5 2 3 2 2 2 2" xfId="17045"/>
    <cellStyle name="常规 2 5 2 3 2 2 2 2 2" xfId="17047"/>
    <cellStyle name="常规 2 5 2 3 2 2 2 3" xfId="17049"/>
    <cellStyle name="常规 2 5 2 3 2 2 2 4" xfId="17051"/>
    <cellStyle name="常规 2 5 2 3 2 2 2 5" xfId="17053"/>
    <cellStyle name="常规 2 5 2 3 2 2 3" xfId="7327"/>
    <cellStyle name="常规 2 5 2 3 2 2 3 2" xfId="17055"/>
    <cellStyle name="常规 2 5 2 3 2 2 3 3" xfId="23850"/>
    <cellStyle name="常规 2 5 2 3 2 2 4" xfId="17058"/>
    <cellStyle name="常规 2 5 2 3 2 2 5" xfId="17062"/>
    <cellStyle name="常规 2 5 2 3 2 2 6" xfId="17066"/>
    <cellStyle name="常规 2 5 2 3 2 3" xfId="7332"/>
    <cellStyle name="常规 2 5 2 3 2 3 2" xfId="7334"/>
    <cellStyle name="常规 2 5 2 3 2 3 2 2" xfId="17077"/>
    <cellStyle name="常规 2 5 2 3 2 3 3" xfId="14703"/>
    <cellStyle name="常规 2 5 2 3 2 3 4" xfId="17079"/>
    <cellStyle name="常规 2 5 2 3 2 3 5" xfId="23859"/>
    <cellStyle name="常规 2 5 2 3 2 4" xfId="5771"/>
    <cellStyle name="常规 2 5 2 3 2 4 2" xfId="17086"/>
    <cellStyle name="常规 2 5 2 3 2 4 3" xfId="14932"/>
    <cellStyle name="常规 2 5 2 3 2 5" xfId="7338"/>
    <cellStyle name="常规 2 5 2 3 2 6" xfId="27229"/>
    <cellStyle name="常规 2 5 2 3 2 7" xfId="27231"/>
    <cellStyle name="常规 2 5 2 3 3" xfId="7341"/>
    <cellStyle name="常规 2 5 2 3 3 2" xfId="7344"/>
    <cellStyle name="常规 2 5 2 3 3 2 2" xfId="7346"/>
    <cellStyle name="常规 2 5 2 3 3 2 2 2" xfId="28664"/>
    <cellStyle name="常规 2 5 2 3 3 2 3" xfId="7349"/>
    <cellStyle name="常规 2 5 2 3 3 2 4" xfId="23880"/>
    <cellStyle name="常规 2 5 2 3 3 2 5" xfId="23882"/>
    <cellStyle name="常规 2 5 2 3 3 3" xfId="7352"/>
    <cellStyle name="常规 2 5 2 3 3 3 2" xfId="7354"/>
    <cellStyle name="常规 2 5 2 3 3 3 2 2" xfId="28665"/>
    <cellStyle name="常规 2 5 2 3 3 3 3" xfId="23886"/>
    <cellStyle name="常规 2 5 2 3 3 3 4" xfId="23889"/>
    <cellStyle name="常规 2 5 2 3 3 3 5" xfId="23891"/>
    <cellStyle name="常规 2 5 2 3 3 4" xfId="7356"/>
    <cellStyle name="常规 2 5 2 3 3 4 2" xfId="28666"/>
    <cellStyle name="常规 2 5 2 3 3 5" xfId="7359"/>
    <cellStyle name="常规 2 5 2 3 3 6" xfId="27236"/>
    <cellStyle name="常规 2 5 2 3 3 7" xfId="27238"/>
    <cellStyle name="常规 2 5 2 3 4" xfId="7362"/>
    <cellStyle name="常规 2 5 2 3 4 2" xfId="7364"/>
    <cellStyle name="常规 2 5 2 3 4 2 2" xfId="7366"/>
    <cellStyle name="常规 2 5 2 3 4 2 2 2" xfId="26695"/>
    <cellStyle name="常规 2 5 2 3 4 2 3" xfId="23896"/>
    <cellStyle name="常规 2 5 2 3 4 2 4" xfId="17017"/>
    <cellStyle name="常规 2 5 2 3 4 3" xfId="7369"/>
    <cellStyle name="常规 2 5 2 3 4 3 2" xfId="7371"/>
    <cellStyle name="常规 2 5 2 3 4 4" xfId="7373"/>
    <cellStyle name="常规 2 5 2 3 4 5" xfId="7375"/>
    <cellStyle name="常规 2 5 2 3 4 6" xfId="27242"/>
    <cellStyle name="常规 2 5 2 3 5" xfId="28667"/>
    <cellStyle name="常规 2 5 2 3 5 2" xfId="28668"/>
    <cellStyle name="常规 2 5 2 3 5 2 2" xfId="22471"/>
    <cellStyle name="常规 2 5 2 3 5 3" xfId="28669"/>
    <cellStyle name="常规 2 5 2 3 5 4" xfId="28670"/>
    <cellStyle name="常规 2 5 2 3 5 5" xfId="28671"/>
    <cellStyle name="常规 2 5 2 3 6" xfId="16929"/>
    <cellStyle name="常规 2 5 2 3 6 2" xfId="28672"/>
    <cellStyle name="常规 2 5 2 3 6 3" xfId="28673"/>
    <cellStyle name="常规 2 5 2 3 6 4" xfId="28674"/>
    <cellStyle name="常规 2 5 2 3 6 5" xfId="28675"/>
    <cellStyle name="常规 2 5 2 3 7" xfId="28676"/>
    <cellStyle name="常规 2 5 2 3 8" xfId="25051"/>
    <cellStyle name="常规 2 5 2 3 9" xfId="25054"/>
    <cellStyle name="常规 2 5 2 4" xfId="28677"/>
    <cellStyle name="常规 2 5 2 4 2" xfId="7513"/>
    <cellStyle name="常规 2 5 2 4 2 2" xfId="28678"/>
    <cellStyle name="常规 2 5 2 4 2 2 2" xfId="23033"/>
    <cellStyle name="常规 2 5 2 4 2 2 2 2" xfId="23759"/>
    <cellStyle name="常规 2 5 2 4 2 2 2 3" xfId="23764"/>
    <cellStyle name="常规 2 5 2 4 2 2 3" xfId="23775"/>
    <cellStyle name="常规 2 5 2 4 2 2 3 2" xfId="8259"/>
    <cellStyle name="常规 2 5 2 4 2 2 4" xfId="23779"/>
    <cellStyle name="常规 2 5 2 4 2 2 5" xfId="23783"/>
    <cellStyle name="常规 2 5 2 4 2 3" xfId="28679"/>
    <cellStyle name="常规 2 5 2 4 2 3 2" xfId="23830"/>
    <cellStyle name="常规 2 5 2 4 2 3 2 2" xfId="23832"/>
    <cellStyle name="常规 2 5 2 4 2 3 3" xfId="23838"/>
    <cellStyle name="常规 2 5 2 4 2 3 4" xfId="23841"/>
    <cellStyle name="常规 2 5 2 4 2 3 5" xfId="23844"/>
    <cellStyle name="常规 2 5 2 4 2 4" xfId="28680"/>
    <cellStyle name="常规 2 5 2 4 2 4 2" xfId="14714"/>
    <cellStyle name="常规 2 5 2 4 2 4 3" xfId="14936"/>
    <cellStyle name="常规 2 5 2 4 2 5" xfId="27249"/>
    <cellStyle name="常规 2 5 2 4 2 6" xfId="27251"/>
    <cellStyle name="常规 2 5 2 4 2 7" xfId="27253"/>
    <cellStyle name="常规 2 5 2 4 3" xfId="7515"/>
    <cellStyle name="常规 2 5 2 4 3 2" xfId="28681"/>
    <cellStyle name="常规 2 5 2 4 3 2 2" xfId="23045"/>
    <cellStyle name="常规 2 5 2 4 3 2 2 2" xfId="395"/>
    <cellStyle name="常规 2 5 2 4 3 2 3" xfId="24024"/>
    <cellStyle name="常规 2 5 2 4 3 2 4" xfId="24029"/>
    <cellStyle name="常规 2 5 2 4 3 2 5" xfId="24034"/>
    <cellStyle name="常规 2 5 2 4 3 3" xfId="28682"/>
    <cellStyle name="常规 2 5 2 4 3 3 2" xfId="24051"/>
    <cellStyle name="常规 2 5 2 4 3 3 2 2" xfId="28683"/>
    <cellStyle name="常规 2 5 2 4 3 3 3" xfId="24053"/>
    <cellStyle name="常规 2 5 2 4 3 3 4" xfId="24067"/>
    <cellStyle name="常规 2 5 2 4 3 3 5" xfId="24069"/>
    <cellStyle name="常规 2 5 2 4 3 4" xfId="28684"/>
    <cellStyle name="常规 2 5 2 4 3 4 2" xfId="24059"/>
    <cellStyle name="常规 2 5 2 4 3 5" xfId="27257"/>
    <cellStyle name="常规 2 5 2 4 3 6" xfId="27259"/>
    <cellStyle name="常规 2 5 2 4 3 7" xfId="27261"/>
    <cellStyle name="常规 2 5 2 4 4" xfId="7517"/>
    <cellStyle name="常规 2 5 2 4 4 2" xfId="28685"/>
    <cellStyle name="常规 2 5 2 4 4 2 2" xfId="23065"/>
    <cellStyle name="常规 2 5 2 4 4 2 2 2" xfId="28686"/>
    <cellStyle name="常规 2 5 2 4 4 2 3" xfId="1930"/>
    <cellStyle name="常规 2 5 2 4 4 2 4" xfId="1940"/>
    <cellStyle name="常规 2 5 2 4 4 3" xfId="28687"/>
    <cellStyle name="常规 2 5 2 4 4 3 2" xfId="24151"/>
    <cellStyle name="常规 2 5 2 4 4 4" xfId="28688"/>
    <cellStyle name="常规 2 5 2 4 4 5" xfId="27264"/>
    <cellStyle name="常规 2 5 2 4 4 6" xfId="28689"/>
    <cellStyle name="常规 2 5 2 4 5" xfId="28690"/>
    <cellStyle name="常规 2 5 2 4 5 2" xfId="28691"/>
    <cellStyle name="常规 2 5 2 4 5 2 2" xfId="23078"/>
    <cellStyle name="常规 2 5 2 4 5 3" xfId="28692"/>
    <cellStyle name="常规 2 5 2 4 5 4" xfId="28693"/>
    <cellStyle name="常规 2 5 2 4 5 5" xfId="28694"/>
    <cellStyle name="常规 2 5 2 4 6" xfId="28695"/>
    <cellStyle name="常规 2 5 2 4 6 2" xfId="28696"/>
    <cellStyle name="常规 2 5 2 4 7" xfId="28697"/>
    <cellStyle name="常规 2 5 2 4 8" xfId="25059"/>
    <cellStyle name="常规 2 5 2 4 9" xfId="28698"/>
    <cellStyle name="常规 2 5 2 5" xfId="28699"/>
    <cellStyle name="常规 2 5 2 5 2" xfId="7630"/>
    <cellStyle name="常规 2 5 2 5 2 2" xfId="28700"/>
    <cellStyle name="常规 2 5 2 5 2 2 2" xfId="23180"/>
    <cellStyle name="常规 2 5 2 5 2 2 3" xfId="24155"/>
    <cellStyle name="常规 2 5 2 5 2 3" xfId="28701"/>
    <cellStyle name="常规 2 5 2 5 2 3 2" xfId="12152"/>
    <cellStyle name="常规 2 5 2 5 2 4" xfId="28702"/>
    <cellStyle name="常规 2 5 2 5 2 5" xfId="27269"/>
    <cellStyle name="常规 2 5 2 5 3" xfId="7632"/>
    <cellStyle name="常规 2 5 2 5 3 2" xfId="28703"/>
    <cellStyle name="常规 2 5 2 5 3 2 2" xfId="23191"/>
    <cellStyle name="常规 2 5 2 5 3 3" xfId="28704"/>
    <cellStyle name="常规 2 5 2 5 3 4" xfId="28705"/>
    <cellStyle name="常规 2 5 2 5 3 5" xfId="27274"/>
    <cellStyle name="常规 2 5 2 5 4" xfId="7634"/>
    <cellStyle name="常规 2 5 2 5 4 2" xfId="10887"/>
    <cellStyle name="常规 2 5 2 5 4 3" xfId="28706"/>
    <cellStyle name="常规 2 5 2 5 5" xfId="10889"/>
    <cellStyle name="常规 2 5 2 5 6" xfId="10891"/>
    <cellStyle name="常规 2 5 2 5 7" xfId="28707"/>
    <cellStyle name="常规 2 5 2 6" xfId="28708"/>
    <cellStyle name="常规 2 5 2 6 2" xfId="7667"/>
    <cellStyle name="常规 2 5 2 6 2 2" xfId="28709"/>
    <cellStyle name="常规 2 5 2 6 2 2 2" xfId="24911"/>
    <cellStyle name="常规 2 5 2 6 2 2 3" xfId="24217"/>
    <cellStyle name="常规 2 5 2 6 2 3" xfId="28710"/>
    <cellStyle name="常规 2 5 2 6 2 3 2" xfId="24915"/>
    <cellStyle name="常规 2 5 2 6 2 4" xfId="28711"/>
    <cellStyle name="常规 2 5 2 6 2 5" xfId="27280"/>
    <cellStyle name="常规 2 5 2 6 3" xfId="28712"/>
    <cellStyle name="常规 2 5 2 6 3 2" xfId="28713"/>
    <cellStyle name="常规 2 5 2 6 3 2 2" xfId="24947"/>
    <cellStyle name="常规 2 5 2 6 3 3" xfId="28714"/>
    <cellStyle name="常规 2 5 2 6 3 4" xfId="27841"/>
    <cellStyle name="常规 2 5 2 6 3 5" xfId="28715"/>
    <cellStyle name="常规 2 5 2 6 4" xfId="10894"/>
    <cellStyle name="常规 2 5 2 6 4 2" xfId="28716"/>
    <cellStyle name="常规 2 5 2 6 4 3" xfId="28717"/>
    <cellStyle name="常规 2 5 2 6 5" xfId="28718"/>
    <cellStyle name="常规 2 5 2 6 6" xfId="28719"/>
    <cellStyle name="常规 2 5 2 6 7" xfId="28720"/>
    <cellStyle name="常规 2 5 2 7" xfId="28721"/>
    <cellStyle name="常规 2 5 2 7 2" xfId="7702"/>
    <cellStyle name="常规 2 5 2 7 2 2" xfId="28722"/>
    <cellStyle name="常规 2 5 2 7 2 2 2" xfId="25034"/>
    <cellStyle name="常规 2 5 2 7 2 2 3" xfId="24288"/>
    <cellStyle name="常规 2 5 2 7 2 3" xfId="28723"/>
    <cellStyle name="常规 2 5 2 7 2 3 2" xfId="25049"/>
    <cellStyle name="常规 2 5 2 7 2 4" xfId="28724"/>
    <cellStyle name="常规 2 5 2 7 2 5" xfId="28725"/>
    <cellStyle name="常规 2 5 2 7 3" xfId="14340"/>
    <cellStyle name="常规 2 5 2 7 3 2" xfId="28726"/>
    <cellStyle name="常规 2 5 2 7 3 2 2" xfId="22107"/>
    <cellStyle name="常规 2 5 2 7 3 3" xfId="28727"/>
    <cellStyle name="常规 2 5 2 7 3 4" xfId="28728"/>
    <cellStyle name="常规 2 5 2 7 3 5" xfId="28729"/>
    <cellStyle name="常规 2 5 2 7 4" xfId="14342"/>
    <cellStyle name="常规 2 5 2 7 4 2" xfId="28730"/>
    <cellStyle name="常规 2 5 2 7 4 3" xfId="28731"/>
    <cellStyle name="常规 2 5 2 7 5" xfId="17548"/>
    <cellStyle name="常规 2 5 2 7 6" xfId="28732"/>
    <cellStyle name="常规 2 5 2 7 7" xfId="28733"/>
    <cellStyle name="常规 2 5 2 8" xfId="28734"/>
    <cellStyle name="常规 2 5 2 8 2" xfId="7735"/>
    <cellStyle name="常规 2 5 2 8 2 2" xfId="28735"/>
    <cellStyle name="常规 2 5 2 8 2 2 2" xfId="20519"/>
    <cellStyle name="常规 2 5 2 8 2 3" xfId="28736"/>
    <cellStyle name="常规 2 5 2 8 2 4" xfId="28737"/>
    <cellStyle name="常规 2 5 2 8 2 5" xfId="28738"/>
    <cellStyle name="常规 2 5 2 8 3" xfId="14347"/>
    <cellStyle name="常规 2 5 2 8 3 2" xfId="28739"/>
    <cellStyle name="常规 2 5 2 8 3 2 2" xfId="22274"/>
    <cellStyle name="常规 2 5 2 8 3 3" xfId="28740"/>
    <cellStyle name="常规 2 5 2 8 3 4" xfId="28741"/>
    <cellStyle name="常规 2 5 2 8 3 5" xfId="28742"/>
    <cellStyle name="常规 2 5 2 8 4" xfId="14349"/>
    <cellStyle name="常规 2 5 2 8 4 2" xfId="28743"/>
    <cellStyle name="常规 2 5 2 8 5" xfId="28744"/>
    <cellStyle name="常规 2 5 2 8 6" xfId="28745"/>
    <cellStyle name="常规 2 5 2 8 7" xfId="28746"/>
    <cellStyle name="常规 2 5 2 9" xfId="28747"/>
    <cellStyle name="常规 2 5 2 9 2" xfId="7758"/>
    <cellStyle name="常规 2 5 2 9 2 2" xfId="28748"/>
    <cellStyle name="常规 2 5 2 9 2 2 2" xfId="28749"/>
    <cellStyle name="常规 2 5 2 9 2 3" xfId="28750"/>
    <cellStyle name="常规 2 5 2 9 2 4" xfId="28751"/>
    <cellStyle name="常规 2 5 2 9 2 5" xfId="10853"/>
    <cellStyle name="常规 2 5 2 9 3" xfId="28752"/>
    <cellStyle name="常规 2 5 2 9 3 2" xfId="26865"/>
    <cellStyle name="常规 2 5 2 9 3 2 2" xfId="19463"/>
    <cellStyle name="常规 2 5 2 9 3 3" xfId="28753"/>
    <cellStyle name="常规 2 5 2 9 3 4" xfId="28754"/>
    <cellStyle name="常规 2 5 2 9 3 5" xfId="10860"/>
    <cellStyle name="常规 2 5 2 9 4" xfId="28755"/>
    <cellStyle name="常规 2 5 2 9 4 2" xfId="28756"/>
    <cellStyle name="常规 2 5 2 9 5" xfId="28757"/>
    <cellStyle name="常规 2 5 2 9 6" xfId="28758"/>
    <cellStyle name="常规 2 5 2 9 7" xfId="28759"/>
    <cellStyle name="常规 2 5 20" xfId="28520"/>
    <cellStyle name="常规 2 5 20 2" xfId="26349"/>
    <cellStyle name="常规 2 5 21" xfId="28523"/>
    <cellStyle name="常规 2 5 22" xfId="28527"/>
    <cellStyle name="常规 2 5 23" xfId="28530"/>
    <cellStyle name="常规 2 5 24" xfId="28534"/>
    <cellStyle name="常规 2 5 25" xfId="28760"/>
    <cellStyle name="常规 2 5 26" xfId="28761"/>
    <cellStyle name="常规 2 5 3" xfId="28762"/>
    <cellStyle name="常规 2 5 3 10" xfId="28763"/>
    <cellStyle name="常规 2 5 3 10 2" xfId="16346"/>
    <cellStyle name="常规 2 5 3 10 2 2" xfId="18466"/>
    <cellStyle name="常规 2 5 3 10 3" xfId="16349"/>
    <cellStyle name="常规 2 5 3 10 3 2" xfId="18476"/>
    <cellStyle name="常规 2 5 3 10 4" xfId="11383"/>
    <cellStyle name="常规 2 5 3 10 5" xfId="18362"/>
    <cellStyle name="常规 2 5 3 11" xfId="28764"/>
    <cellStyle name="常规 2 5 3 11 2" xfId="16356"/>
    <cellStyle name="常规 2 5 3 11 2 2" xfId="18493"/>
    <cellStyle name="常规 2 5 3 11 3" xfId="6910"/>
    <cellStyle name="常规 2 5 3 11 3 2" xfId="18504"/>
    <cellStyle name="常规 2 5 3 11 4" xfId="16359"/>
    <cellStyle name="常规 2 5 3 12" xfId="28765"/>
    <cellStyle name="常规 2 5 3 12 2" xfId="19765"/>
    <cellStyle name="常规 2 5 3 12 3" xfId="28766"/>
    <cellStyle name="常规 2 5 3 12 4" xfId="28767"/>
    <cellStyle name="常规 2 5 3 13" xfId="24569"/>
    <cellStyle name="常规 2 5 3 13 2" xfId="19772"/>
    <cellStyle name="常规 2 5 3 13 3" xfId="28768"/>
    <cellStyle name="常规 2 5 3 13 4" xfId="25107"/>
    <cellStyle name="常规 2 5 3 14" xfId="7784"/>
    <cellStyle name="常规 2 5 3 14 2" xfId="7787"/>
    <cellStyle name="常规 2 5 3 15" xfId="7797"/>
    <cellStyle name="常规 2 5 3 16" xfId="7806"/>
    <cellStyle name="常规 2 5 3 17" xfId="7811"/>
    <cellStyle name="常规 2 5 3 18" xfId="7815"/>
    <cellStyle name="常规 2 5 3 19" xfId="7818"/>
    <cellStyle name="常规 2 5 3 2" xfId="10644"/>
    <cellStyle name="常规 2 5 3 2 10" xfId="19651"/>
    <cellStyle name="常规 2 5 3 2 2" xfId="28769"/>
    <cellStyle name="常规 2 5 3 2 2 2" xfId="28770"/>
    <cellStyle name="常规 2 5 3 2 2 2 2" xfId="558"/>
    <cellStyle name="常规 2 5 3 2 2 2 2 2" xfId="565"/>
    <cellStyle name="常规 2 5 3 2 2 2 2 2 2" xfId="28771"/>
    <cellStyle name="常规 2 5 3 2 2 2 2 3" xfId="570"/>
    <cellStyle name="常规 2 5 3 2 2 2 2 4" xfId="28772"/>
    <cellStyle name="常规 2 5 3 2 2 2 2 5" xfId="28773"/>
    <cellStyle name="常规 2 5 3 2 2 2 3" xfId="261"/>
    <cellStyle name="常规 2 5 3 2 2 2 3 2" xfId="28774"/>
    <cellStyle name="常规 2 5 3 2 2 2 3 3" xfId="28775"/>
    <cellStyle name="常规 2 5 3 2 2 2 4" xfId="343"/>
    <cellStyle name="常规 2 5 3 2 2 2 5" xfId="574"/>
    <cellStyle name="常规 2 5 3 2 2 2 6" xfId="28778"/>
    <cellStyle name="常规 2 5 3 2 2 3" xfId="28779"/>
    <cellStyle name="常规 2 5 3 2 2 3 2" xfId="584"/>
    <cellStyle name="常规 2 5 3 2 2 3 2 2" xfId="592"/>
    <cellStyle name="常规 2 5 3 2 2 3 3" xfId="315"/>
    <cellStyle name="常规 2 5 3 2 2 3 4" xfId="599"/>
    <cellStyle name="常规 2 5 3 2 2 3 5" xfId="608"/>
    <cellStyle name="常规 2 5 3 2 2 4" xfId="28780"/>
    <cellStyle name="常规 2 5 3 2 2 4 2" xfId="616"/>
    <cellStyle name="常规 2 5 3 2 2 4 3" xfId="625"/>
    <cellStyle name="常规 2 5 3 2 2 5" xfId="28781"/>
    <cellStyle name="常规 2 5 3 2 2 6" xfId="28782"/>
    <cellStyle name="常规 2 5 3 2 2 7" xfId="28783"/>
    <cellStyle name="常规 2 5 3 2 3" xfId="28784"/>
    <cellStyle name="常规 2 5 3 2 3 2" xfId="28785"/>
    <cellStyle name="常规 2 5 3 2 3 2 2" xfId="9848"/>
    <cellStyle name="常规 2 5 3 2 3 2 2 2" xfId="28786"/>
    <cellStyle name="常规 2 5 3 2 3 2 3" xfId="28787"/>
    <cellStyle name="常规 2 5 3 2 3 2 4" xfId="28789"/>
    <cellStyle name="常规 2 5 3 2 3 2 5" xfId="28791"/>
    <cellStyle name="常规 2 5 3 2 3 3" xfId="28792"/>
    <cellStyle name="常规 2 5 3 2 3 3 2" xfId="9856"/>
    <cellStyle name="常规 2 5 3 2 3 3 2 2" xfId="28793"/>
    <cellStyle name="常规 2 5 3 2 3 3 3" xfId="28794"/>
    <cellStyle name="常规 2 5 3 2 3 3 4" xfId="13344"/>
    <cellStyle name="常规 2 5 3 2 3 3 5" xfId="28795"/>
    <cellStyle name="常规 2 5 3 2 3 4" xfId="28796"/>
    <cellStyle name="常规 2 5 3 2 3 4 2" xfId="28797"/>
    <cellStyle name="常规 2 5 3 2 3 5" xfId="28798"/>
    <cellStyle name="常规 2 5 3 2 3 6" xfId="4948"/>
    <cellStyle name="常规 2 5 3 2 3 7" xfId="703"/>
    <cellStyle name="常规 2 5 3 2 4" xfId="28799"/>
    <cellStyle name="常规 2 5 3 2 4 2" xfId="25313"/>
    <cellStyle name="常规 2 5 3 2 4 2 2" xfId="25315"/>
    <cellStyle name="常规 2 5 3 2 4 2 2 2" xfId="28800"/>
    <cellStyle name="常规 2 5 3 2 4 2 3" xfId="28801"/>
    <cellStyle name="常规 2 5 3 2 4 2 4" xfId="28802"/>
    <cellStyle name="常规 2 5 3 2 4 3" xfId="25317"/>
    <cellStyle name="常规 2 5 3 2 4 3 2" xfId="28803"/>
    <cellStyle name="常规 2 5 3 2 4 4" xfId="25319"/>
    <cellStyle name="常规 2 5 3 2 4 5" xfId="28804"/>
    <cellStyle name="常规 2 5 3 2 4 6" xfId="4950"/>
    <cellStyle name="常规 2 5 3 2 5" xfId="28805"/>
    <cellStyle name="常规 2 5 3 2 5 2" xfId="14619"/>
    <cellStyle name="常规 2 5 3 2 5 2 2" xfId="25322"/>
    <cellStyle name="常规 2 5 3 2 5 3" xfId="25324"/>
    <cellStyle name="常规 2 5 3 2 5 4" xfId="25326"/>
    <cellStyle name="常规 2 5 3 2 5 5" xfId="28806"/>
    <cellStyle name="常规 2 5 3 2 6" xfId="28807"/>
    <cellStyle name="常规 2 5 3 2 6 2" xfId="8525"/>
    <cellStyle name="常规 2 5 3 2 6 3" xfId="9999"/>
    <cellStyle name="常规 2 5 3 2 6 4" xfId="11454"/>
    <cellStyle name="常规 2 5 3 2 6 5" xfId="12082"/>
    <cellStyle name="常规 2 5 3 2 7" xfId="28808"/>
    <cellStyle name="常规 2 5 3 2 8" xfId="25071"/>
    <cellStyle name="常规 2 5 3 2 9" xfId="25073"/>
    <cellStyle name="常规 2 5 3 20" xfId="7796"/>
    <cellStyle name="常规 2 5 3 3" xfId="10646"/>
    <cellStyle name="常规 2 5 3 3 2" xfId="7918"/>
    <cellStyle name="常规 2 5 3 3 2 2" xfId="16081"/>
    <cellStyle name="常规 2 5 3 3 2 2 2" xfId="11291"/>
    <cellStyle name="常规 2 5 3 3 2 2 2 2" xfId="28809"/>
    <cellStyle name="常规 2 5 3 3 2 2 3" xfId="11294"/>
    <cellStyle name="常规 2 5 3 3 2 2 4" xfId="13900"/>
    <cellStyle name="常规 2 5 3 3 2 2 5" xfId="24482"/>
    <cellStyle name="常规 2 5 3 3 2 3" xfId="28810"/>
    <cellStyle name="常规 2 5 3 3 2 3 2" xfId="11305"/>
    <cellStyle name="常规 2 5 3 3 2 3 3" xfId="24485"/>
    <cellStyle name="常规 2 5 3 3 2 4" xfId="28811"/>
    <cellStyle name="常规 2 5 3 3 2 5" xfId="27295"/>
    <cellStyle name="常规 2 5 3 3 2 6" xfId="27298"/>
    <cellStyle name="常规 2 5 3 3 3" xfId="7920"/>
    <cellStyle name="常规 2 5 3 3 3 2" xfId="16087"/>
    <cellStyle name="常规 2 5 3 3 3 2 2" xfId="11355"/>
    <cellStyle name="常规 2 5 3 3 3 3" xfId="28812"/>
    <cellStyle name="常规 2 5 3 3 3 4" xfId="28813"/>
    <cellStyle name="常规 2 5 3 3 3 5" xfId="27303"/>
    <cellStyle name="常规 2 5 3 3 4" xfId="7922"/>
    <cellStyle name="常规 2 5 3 3 4 2" xfId="16093"/>
    <cellStyle name="常规 2 5 3 3 4 3" xfId="28814"/>
    <cellStyle name="常规 2 5 3 3 5" xfId="28815"/>
    <cellStyle name="常规 2 5 3 3 6" xfId="28816"/>
    <cellStyle name="常规 2 5 3 3 7" xfId="28817"/>
    <cellStyle name="常规 2 5 3 4" xfId="28818"/>
    <cellStyle name="常规 2 5 3 4 2" xfId="7968"/>
    <cellStyle name="常规 2 5 3 4 2 2" xfId="28819"/>
    <cellStyle name="常规 2 5 3 4 2 2 2" xfId="25416"/>
    <cellStyle name="常规 2 5 3 4 2 2 3" xfId="24632"/>
    <cellStyle name="常规 2 5 3 4 2 3" xfId="28820"/>
    <cellStyle name="常规 2 5 3 4 2 3 2" xfId="25442"/>
    <cellStyle name="常规 2 5 3 4 2 4" xfId="9372"/>
    <cellStyle name="常规 2 5 3 4 2 5" xfId="27312"/>
    <cellStyle name="常规 2 5 3 4 3" xfId="28821"/>
    <cellStyle name="常规 2 5 3 4 3 2" xfId="28822"/>
    <cellStyle name="常规 2 5 3 4 3 2 2" xfId="25537"/>
    <cellStyle name="常规 2 5 3 4 3 3" xfId="28823"/>
    <cellStyle name="常规 2 5 3 4 3 4" xfId="9374"/>
    <cellStyle name="常规 2 5 3 4 3 5" xfId="27317"/>
    <cellStyle name="常规 2 5 3 4 4" xfId="28824"/>
    <cellStyle name="常规 2 5 3 4 4 2" xfId="28825"/>
    <cellStyle name="常规 2 5 3 4 4 3" xfId="28826"/>
    <cellStyle name="常规 2 5 3 4 5" xfId="28827"/>
    <cellStyle name="常规 2 5 3 4 6" xfId="28828"/>
    <cellStyle name="常规 2 5 3 4 7" xfId="28829"/>
    <cellStyle name="常规 2 5 3 5" xfId="28830"/>
    <cellStyle name="常规 2 5 3 5 2" xfId="7995"/>
    <cellStyle name="常规 2 5 3 5 2 2" xfId="28831"/>
    <cellStyle name="常规 2 5 3 5 2 2 2" xfId="25754"/>
    <cellStyle name="常规 2 5 3 5 2 2 3" xfId="24730"/>
    <cellStyle name="常规 2 5 3 5 2 3" xfId="28832"/>
    <cellStyle name="常规 2 5 3 5 2 3 2" xfId="25763"/>
    <cellStyle name="常规 2 5 3 5 2 4" xfId="9380"/>
    <cellStyle name="常规 2 5 3 5 2 5" xfId="27326"/>
    <cellStyle name="常规 2 5 3 5 3" xfId="28833"/>
    <cellStyle name="常规 2 5 3 5 3 2" xfId="28834"/>
    <cellStyle name="常规 2 5 3 5 3 2 2" xfId="25784"/>
    <cellStyle name="常规 2 5 3 5 3 3" xfId="28835"/>
    <cellStyle name="常规 2 5 3 5 3 4" xfId="9382"/>
    <cellStyle name="常规 2 5 3 5 3 5" xfId="28836"/>
    <cellStyle name="常规 2 5 3 5 4" xfId="10899"/>
    <cellStyle name="常规 2 5 3 5 4 2" xfId="28837"/>
    <cellStyle name="常规 2 5 3 5 4 3" xfId="28838"/>
    <cellStyle name="常规 2 5 3 5 5" xfId="26415"/>
    <cellStyle name="常规 2 5 3 5 6" xfId="26421"/>
    <cellStyle name="常规 2 5 3 5 7" xfId="26425"/>
    <cellStyle name="常规 2 5 3 6" xfId="28839"/>
    <cellStyle name="常规 2 5 3 6 2" xfId="8021"/>
    <cellStyle name="常规 2 5 3 6 2 2" xfId="28840"/>
    <cellStyle name="常规 2 5 3 6 2 2 2" xfId="25874"/>
    <cellStyle name="常规 2 5 3 6 2 3" xfId="28841"/>
    <cellStyle name="常规 2 5 3 6 2 4" xfId="28842"/>
    <cellStyle name="常规 2 5 3 6 2 5" xfId="27329"/>
    <cellStyle name="常规 2 5 3 6 3" xfId="28843"/>
    <cellStyle name="常规 2 5 3 6 3 2" xfId="28844"/>
    <cellStyle name="常规 2 5 3 6 3 2 2" xfId="28845"/>
    <cellStyle name="常规 2 5 3 6 3 3" xfId="28846"/>
    <cellStyle name="常规 2 5 3 6 3 4" xfId="28847"/>
    <cellStyle name="常规 2 5 3 6 3 5" xfId="28848"/>
    <cellStyle name="常规 2 5 3 6 4" xfId="28849"/>
    <cellStyle name="常规 2 5 3 6 4 2" xfId="28850"/>
    <cellStyle name="常规 2 5 3 6 5" xfId="26429"/>
    <cellStyle name="常规 2 5 3 6 6" xfId="26432"/>
    <cellStyle name="常规 2 5 3 6 7" xfId="26434"/>
    <cellStyle name="常规 2 5 3 7" xfId="28851"/>
    <cellStyle name="常规 2 5 3 7 2" xfId="8047"/>
    <cellStyle name="常规 2 5 3 7 2 2" xfId="28852"/>
    <cellStyle name="常规 2 5 3 7 2 2 2" xfId="28853"/>
    <cellStyle name="常规 2 5 3 7 2 3" xfId="28854"/>
    <cellStyle name="常规 2 5 3 7 2 4" xfId="28855"/>
    <cellStyle name="常规 2 5 3 7 2 5" xfId="28856"/>
    <cellStyle name="常规 2 5 3 7 3" xfId="5603"/>
    <cellStyle name="常规 2 5 3 7 3 2" xfId="28857"/>
    <cellStyle name="常规 2 5 3 7 3 2 2" xfId="22506"/>
    <cellStyle name="常规 2 5 3 7 3 3" xfId="28858"/>
    <cellStyle name="常规 2 5 3 7 3 4" xfId="28859"/>
    <cellStyle name="常规 2 5 3 7 3 5" xfId="28860"/>
    <cellStyle name="常规 2 5 3 7 4" xfId="28861"/>
    <cellStyle name="常规 2 5 3 7 4 2" xfId="25713"/>
    <cellStyle name="常规 2 5 3 7 5" xfId="26437"/>
    <cellStyle name="常规 2 5 3 7 6" xfId="26439"/>
    <cellStyle name="常规 2 5 3 7 7" xfId="28862"/>
    <cellStyle name="常规 2 5 3 8" xfId="28863"/>
    <cellStyle name="常规 2 5 3 8 2" xfId="8071"/>
    <cellStyle name="常规 2 5 3 8 2 2" xfId="23460"/>
    <cellStyle name="常规 2 5 3 8 2 3" xfId="10230"/>
    <cellStyle name="常规 2 5 3 8 3" xfId="28864"/>
    <cellStyle name="常规 2 5 3 8 3 2" xfId="23475"/>
    <cellStyle name="常规 2 5 3 8 4" xfId="28865"/>
    <cellStyle name="常规 2 5 3 8 5" xfId="28866"/>
    <cellStyle name="常规 2 5 3 9" xfId="28867"/>
    <cellStyle name="常规 2 5 3 9 2" xfId="28868"/>
    <cellStyle name="常规 2 5 3 9 2 2" xfId="28869"/>
    <cellStyle name="常规 2 5 3 9 2 3" xfId="28870"/>
    <cellStyle name="常规 2 5 3 9 3" xfId="28871"/>
    <cellStyle name="常规 2 5 3 9 3 2" xfId="28872"/>
    <cellStyle name="常规 2 5 3 9 4" xfId="28873"/>
    <cellStyle name="常规 2 5 3 9 5" xfId="28874"/>
    <cellStyle name="常规 2 5 4" xfId="28875"/>
    <cellStyle name="常规 2 5 4 10" xfId="11371"/>
    <cellStyle name="常规 2 5 4 11" xfId="11405"/>
    <cellStyle name="常规 2 5 4 2" xfId="10655"/>
    <cellStyle name="常规 2 5 4 2 2" xfId="28876"/>
    <cellStyle name="常规 2 5 4 2 2 2" xfId="28877"/>
    <cellStyle name="常规 2 5 4 2 2 2 2" xfId="18032"/>
    <cellStyle name="常规 2 5 4 2 2 2 2 2" xfId="28878"/>
    <cellStyle name="常规 2 5 4 2 2 2 3" xfId="18034"/>
    <cellStyle name="常规 2 5 4 2 2 2 4" xfId="28879"/>
    <cellStyle name="常规 2 5 4 2 2 2 5" xfId="28880"/>
    <cellStyle name="常规 2 5 4 2 2 3" xfId="28881"/>
    <cellStyle name="常规 2 5 4 2 2 3 2" xfId="18041"/>
    <cellStyle name="常规 2 5 4 2 2 3 2 2" xfId="28882"/>
    <cellStyle name="常规 2 5 4 2 2 3 3" xfId="28883"/>
    <cellStyle name="常规 2 5 4 2 2 3 4" xfId="28884"/>
    <cellStyle name="常规 2 5 4 2 2 3 5" xfId="28885"/>
    <cellStyle name="常规 2 5 4 2 2 4" xfId="28886"/>
    <cellStyle name="常规 2 5 4 2 2 4 2" xfId="28887"/>
    <cellStyle name="常规 2 5 4 2 2 5" xfId="28888"/>
    <cellStyle name="常规 2 5 4 2 2 6" xfId="28889"/>
    <cellStyle name="常规 2 5 4 2 2 7" xfId="28890"/>
    <cellStyle name="常规 2 5 4 2 3" xfId="28891"/>
    <cellStyle name="常规 2 5 4 2 3 2" xfId="28892"/>
    <cellStyle name="常规 2 5 4 2 3 2 2" xfId="18087"/>
    <cellStyle name="常规 2 5 4 2 3 2 2 2" xfId="25124"/>
    <cellStyle name="常规 2 5 4 2 3 2 3" xfId="25126"/>
    <cellStyle name="常规 2 5 4 2 3 2 4" xfId="20516"/>
    <cellStyle name="常规 2 5 4 2 3 3" xfId="28893"/>
    <cellStyle name="常规 2 5 4 2 3 3 2" xfId="18101"/>
    <cellStyle name="常规 2 5 4 2 3 4" xfId="28894"/>
    <cellStyle name="常规 2 5 4 2 3 5" xfId="28895"/>
    <cellStyle name="常规 2 5 4 2 3 6" xfId="28896"/>
    <cellStyle name="常规 2 5 4 2 4" xfId="28897"/>
    <cellStyle name="常规 2 5 4 2 4 2" xfId="28898"/>
    <cellStyle name="常规 2 5 4 2 4 2 2" xfId="25140"/>
    <cellStyle name="常规 2 5 4 2 4 3" xfId="28899"/>
    <cellStyle name="常规 2 5 4 2 4 4" xfId="9113"/>
    <cellStyle name="常规 2 5 4 2 4 5" xfId="9131"/>
    <cellStyle name="常规 2 5 4 2 5" xfId="28900"/>
    <cellStyle name="常规 2 5 4 2 5 2" xfId="28901"/>
    <cellStyle name="常规 2 5 4 2 6" xfId="28902"/>
    <cellStyle name="常规 2 5 4 2 7" xfId="28903"/>
    <cellStyle name="常规 2 5 4 2 8" xfId="25083"/>
    <cellStyle name="常规 2 5 4 3" xfId="28904"/>
    <cellStyle name="常规 2 5 4 3 2" xfId="8151"/>
    <cellStyle name="常规 2 5 4 3 2 2" xfId="10054"/>
    <cellStyle name="常规 2 5 4 3 2 2 2" xfId="10057"/>
    <cellStyle name="常规 2 5 4 3 2 2 3" xfId="10059"/>
    <cellStyle name="常规 2 5 4 3 2 3" xfId="10063"/>
    <cellStyle name="常规 2 5 4 3 2 3 2" xfId="10065"/>
    <cellStyle name="常规 2 5 4 3 2 4" xfId="10067"/>
    <cellStyle name="常规 2 5 4 3 2 5" xfId="10069"/>
    <cellStyle name="常规 2 5 4 3 3" xfId="8154"/>
    <cellStyle name="常规 2 5 4 3 3 2" xfId="10071"/>
    <cellStyle name="常规 2 5 4 3 3 2 2" xfId="10073"/>
    <cellStyle name="常规 2 5 4 3 3 3" xfId="10079"/>
    <cellStyle name="常规 2 5 4 3 3 4" xfId="10084"/>
    <cellStyle name="常规 2 5 4 3 3 5" xfId="10086"/>
    <cellStyle name="常规 2 5 4 3 4" xfId="10088"/>
    <cellStyle name="常规 2 5 4 3 4 2" xfId="10090"/>
    <cellStyle name="常规 2 5 4 3 4 3" xfId="10102"/>
    <cellStyle name="常规 2 5 4 3 5" xfId="10108"/>
    <cellStyle name="常规 2 5 4 3 6" xfId="10118"/>
    <cellStyle name="常规 2 5 4 3 7" xfId="10127"/>
    <cellStyle name="常规 2 5 4 4" xfId="992"/>
    <cellStyle name="常规 2 5 4 4 2" xfId="8181"/>
    <cellStyle name="常规 2 5 4 4 2 2" xfId="28905"/>
    <cellStyle name="常规 2 5 4 4 2 2 2" xfId="26217"/>
    <cellStyle name="常规 2 5 4 4 2 3" xfId="28906"/>
    <cellStyle name="常规 2 5 4 4 2 4" xfId="28907"/>
    <cellStyle name="常规 2 5 4 4 2 5" xfId="28908"/>
    <cellStyle name="常规 2 5 4 4 3" xfId="28909"/>
    <cellStyle name="常规 2 5 4 4 3 2" xfId="28910"/>
    <cellStyle name="常规 2 5 4 4 3 2 2" xfId="25216"/>
    <cellStyle name="常规 2 5 4 4 3 3" xfId="28911"/>
    <cellStyle name="常规 2 5 4 4 3 4" xfId="28912"/>
    <cellStyle name="常规 2 5 4 4 3 5" xfId="21928"/>
    <cellStyle name="常规 2 5 4 4 4" xfId="28913"/>
    <cellStyle name="常规 2 5 4 4 4 2" xfId="28914"/>
    <cellStyle name="常规 2 5 4 4 5" xfId="28915"/>
    <cellStyle name="常规 2 5 4 4 6" xfId="28916"/>
    <cellStyle name="常规 2 5 4 4 7" xfId="28917"/>
    <cellStyle name="常规 2 5 4 5" xfId="28918"/>
    <cellStyle name="常规 2 5 4 5 2" xfId="8201"/>
    <cellStyle name="常规 2 5 4 5 2 2" xfId="28919"/>
    <cellStyle name="常规 2 5 4 5 2 2 2" xfId="26441"/>
    <cellStyle name="常规 2 5 4 5 2 3" xfId="28920"/>
    <cellStyle name="常规 2 5 4 5 2 4" xfId="28922"/>
    <cellStyle name="常规 2 5 4 5 3" xfId="28923"/>
    <cellStyle name="常规 2 5 4 5 3 2" xfId="28924"/>
    <cellStyle name="常规 2 5 4 5 4" xfId="28925"/>
    <cellStyle name="常规 2 5 4 5 5" xfId="26445"/>
    <cellStyle name="常规 2 5 4 5 6" xfId="26448"/>
    <cellStyle name="常规 2 5 4 6" xfId="28926"/>
    <cellStyle name="常规 2 5 4 6 2" xfId="28927"/>
    <cellStyle name="常规 2 5 4 6 2 2" xfId="28928"/>
    <cellStyle name="常规 2 5 4 6 3" xfId="28929"/>
    <cellStyle name="常规 2 5 4 6 4" xfId="28930"/>
    <cellStyle name="常规 2 5 4 6 5" xfId="26453"/>
    <cellStyle name="常规 2 5 4 7" xfId="28931"/>
    <cellStyle name="常规 2 5 4 7 2" xfId="28932"/>
    <cellStyle name="常规 2 5 4 7 3" xfId="5610"/>
    <cellStyle name="常规 2 5 4 7 4" xfId="28933"/>
    <cellStyle name="常规 2 5 4 7 5" xfId="26460"/>
    <cellStyle name="常规 2 5 4 8" xfId="28934"/>
    <cellStyle name="常规 2 5 4 9" xfId="28935"/>
    <cellStyle name="常规 2 5 5" xfId="28936"/>
    <cellStyle name="常规 2 5 5 2" xfId="28937"/>
    <cellStyle name="常规 2 5 5 2 2" xfId="23773"/>
    <cellStyle name="常规 2 5 5 2 2 2" xfId="28938"/>
    <cellStyle name="常规 2 5 5 2 2 2 2" xfId="28939"/>
    <cellStyle name="常规 2 5 5 2 2 2 3" xfId="20257"/>
    <cellStyle name="常规 2 5 5 2 2 3" xfId="16873"/>
    <cellStyle name="常规 2 5 5 2 2 3 2" xfId="28940"/>
    <cellStyle name="常规 2 5 5 2 2 4" xfId="22958"/>
    <cellStyle name="常规 2 5 5 2 2 5" xfId="28941"/>
    <cellStyle name="常规 2 5 5 2 3" xfId="19748"/>
    <cellStyle name="常规 2 5 5 2 3 2" xfId="28942"/>
    <cellStyle name="常规 2 5 5 2 3 2 2" xfId="26023"/>
    <cellStyle name="常规 2 5 5 2 3 3" xfId="28943"/>
    <cellStyle name="常规 2 5 5 2 3 4" xfId="22962"/>
    <cellStyle name="常规 2 5 5 2 3 5" xfId="26703"/>
    <cellStyle name="常规 2 5 5 2 4" xfId="19751"/>
    <cellStyle name="常规 2 5 5 2 4 2" xfId="28944"/>
    <cellStyle name="常规 2 5 5 2 4 3" xfId="28945"/>
    <cellStyle name="常规 2 5 5 2 5" xfId="28946"/>
    <cellStyle name="常规 2 5 5 2 6" xfId="28947"/>
    <cellStyle name="常规 2 5 5 2 7" xfId="28948"/>
    <cellStyle name="常规 2 5 5 3" xfId="28949"/>
    <cellStyle name="常规 2 5 5 3 2" xfId="8272"/>
    <cellStyle name="常规 2 5 5 3 2 2" xfId="28950"/>
    <cellStyle name="常规 2 5 5 3 2 2 2" xfId="28951"/>
    <cellStyle name="常规 2 5 5 3 2 3" xfId="28952"/>
    <cellStyle name="常规 2 5 5 3 2 4" xfId="28953"/>
    <cellStyle name="常规 2 5 5 3 2 5" xfId="28954"/>
    <cellStyle name="常规 2 5 5 3 3" xfId="28955"/>
    <cellStyle name="常规 2 5 5 3 3 2" xfId="28956"/>
    <cellStyle name="常规 2 5 5 3 3 2 2" xfId="26057"/>
    <cellStyle name="常规 2 5 5 3 3 3" xfId="28957"/>
    <cellStyle name="常规 2 5 5 3 3 4" xfId="26706"/>
    <cellStyle name="常规 2 5 5 3 3 5" xfId="28958"/>
    <cellStyle name="常规 2 5 5 3 4" xfId="28959"/>
    <cellStyle name="常规 2 5 5 3 4 2" xfId="28960"/>
    <cellStyle name="常规 2 5 5 3 5" xfId="28961"/>
    <cellStyle name="常规 2 5 5 3 6" xfId="28962"/>
    <cellStyle name="常规 2 5 5 3 7" xfId="28963"/>
    <cellStyle name="常规 2 5 5 4" xfId="28964"/>
    <cellStyle name="常规 2 5 5 4 2" xfId="8300"/>
    <cellStyle name="常规 2 5 5 4 2 2" xfId="14630"/>
    <cellStyle name="常规 2 5 5 4 2 2 2" xfId="26745"/>
    <cellStyle name="常规 2 5 5 4 2 3" xfId="28965"/>
    <cellStyle name="常规 2 5 5 4 2 4" xfId="28966"/>
    <cellStyle name="常规 2 5 5 4 3" xfId="28967"/>
    <cellStyle name="常规 2 5 5 4 3 2" xfId="28968"/>
    <cellStyle name="常规 2 5 5 4 4" xfId="28969"/>
    <cellStyle name="常规 2 5 5 4 5" xfId="28970"/>
    <cellStyle name="常规 2 5 5 4 6" xfId="28971"/>
    <cellStyle name="常规 2 5 5 5" xfId="28972"/>
    <cellStyle name="常规 2 5 5 5 2" xfId="23787"/>
    <cellStyle name="常规 2 5 5 5 2 2" xfId="28973"/>
    <cellStyle name="常规 2 5 5 5 3" xfId="28974"/>
    <cellStyle name="常规 2 5 5 5 4" xfId="28976"/>
    <cellStyle name="常规 2 5 5 5 5" xfId="26467"/>
    <cellStyle name="常规 2 5 5 6" xfId="28977"/>
    <cellStyle name="常规 2 5 5 6 2" xfId="28978"/>
    <cellStyle name="常规 2 5 5 7" xfId="28979"/>
    <cellStyle name="常规 2 5 5 8" xfId="28980"/>
    <cellStyle name="常规 2 5 5 9" xfId="28981"/>
    <cellStyle name="常规 2 5 6" xfId="25036"/>
    <cellStyle name="常规 2 5 6 2" xfId="25039"/>
    <cellStyle name="常规 2 5 6 2 2" xfId="23836"/>
    <cellStyle name="常规 2 5 6 2 2 2" xfId="21547"/>
    <cellStyle name="常规 2 5 6 2 2 2 2" xfId="28982"/>
    <cellStyle name="常规 2 5 6 2 2 2 3" xfId="28983"/>
    <cellStyle name="常规 2 5 6 2 2 3" xfId="28984"/>
    <cellStyle name="常规 2 5 6 2 2 3 2" xfId="28985"/>
    <cellStyle name="常规 2 5 6 2 2 4" xfId="28986"/>
    <cellStyle name="常规 2 5 6 2 2 5" xfId="28987"/>
    <cellStyle name="常规 2 5 6 2 3" xfId="19776"/>
    <cellStyle name="常规 2 5 6 2 3 2" xfId="28989"/>
    <cellStyle name="常规 2 5 6 2 3 2 2" xfId="26617"/>
    <cellStyle name="常规 2 5 6 2 3 3" xfId="28991"/>
    <cellStyle name="常规 2 5 6 2 3 4" xfId="28992"/>
    <cellStyle name="常规 2 5 6 2 3 5" xfId="28993"/>
    <cellStyle name="常规 2 5 6 2 4" xfId="28994"/>
    <cellStyle name="常规 2 5 6 2 4 2" xfId="28996"/>
    <cellStyle name="常规 2 5 6 2 4 3" xfId="28998"/>
    <cellStyle name="常规 2 5 6 2 5" xfId="28999"/>
    <cellStyle name="常规 2 5 6 2 6" xfId="7786"/>
    <cellStyle name="常规 2 5 6 2 7" xfId="7790"/>
    <cellStyle name="常规 2 5 6 3" xfId="28652"/>
    <cellStyle name="常规 2 5 6 3 2" xfId="8364"/>
    <cellStyle name="常规 2 5 6 3 2 2" xfId="29000"/>
    <cellStyle name="常规 2 5 6 3 2 2 2" xfId="29001"/>
    <cellStyle name="常规 2 5 6 3 2 3" xfId="29002"/>
    <cellStyle name="常规 2 5 6 3 2 4" xfId="29003"/>
    <cellStyle name="常规 2 5 6 3 2 5" xfId="29004"/>
    <cellStyle name="常规 2 5 6 3 3" xfId="29005"/>
    <cellStyle name="常规 2 5 6 3 3 2" xfId="21540"/>
    <cellStyle name="常规 2 5 6 3 3 2 2" xfId="26656"/>
    <cellStyle name="常规 2 5 6 3 3 3" xfId="29006"/>
    <cellStyle name="常规 2 5 6 3 3 4" xfId="29007"/>
    <cellStyle name="常规 2 5 6 3 3 5" xfId="29008"/>
    <cellStyle name="常规 2 5 6 3 4" xfId="29009"/>
    <cellStyle name="常规 2 5 6 3 4 2" xfId="29010"/>
    <cellStyle name="常规 2 5 6 3 5" xfId="29011"/>
    <cellStyle name="常规 2 5 6 3 6" xfId="7799"/>
    <cellStyle name="常规 2 5 6 3 7" xfId="7802"/>
    <cellStyle name="常规 2 5 6 4" xfId="29012"/>
    <cellStyle name="常规 2 5 6 4 2" xfId="8382"/>
    <cellStyle name="常规 2 5 6 4 2 2" xfId="29013"/>
    <cellStyle name="常规 2 5 6 4 3" xfId="29014"/>
    <cellStyle name="常规 2 5 6 4 4" xfId="29015"/>
    <cellStyle name="常规 2 5 6 4 5" xfId="29016"/>
    <cellStyle name="常规 2 5 6 5" xfId="29017"/>
    <cellStyle name="常规 2 5 6 5 2" xfId="29018"/>
    <cellStyle name="常规 2 5 6 5 2 2" xfId="29020"/>
    <cellStyle name="常规 2 5 6 5 3" xfId="29021"/>
    <cellStyle name="常规 2 5 6 5 4" xfId="29023"/>
    <cellStyle name="常规 2 5 6 5 5" xfId="26479"/>
    <cellStyle name="常规 2 5 6 6" xfId="29024"/>
    <cellStyle name="常规 2 5 6 6 2" xfId="29025"/>
    <cellStyle name="常规 2 5 6 7" xfId="29026"/>
    <cellStyle name="常规 2 5 6 8" xfId="29027"/>
    <cellStyle name="常规 2 5 6 9" xfId="29028"/>
    <cellStyle name="常规 2 5 7" xfId="1221"/>
    <cellStyle name="常规 2 5 7 2" xfId="28654"/>
    <cellStyle name="常规 2 5 7 2 2" xfId="29029"/>
    <cellStyle name="常规 2 5 7 2 2 2" xfId="29030"/>
    <cellStyle name="常规 2 5 7 2 2 3" xfId="29031"/>
    <cellStyle name="常规 2 5 7 2 3" xfId="29032"/>
    <cellStyle name="常规 2 5 7 2 3 2" xfId="29033"/>
    <cellStyle name="常规 2 5 7 2 4" xfId="29034"/>
    <cellStyle name="常规 2 5 7 2 5" xfId="29035"/>
    <cellStyle name="常规 2 5 7 3" xfId="29036"/>
    <cellStyle name="常规 2 5 7 3 2" xfId="29037"/>
    <cellStyle name="常规 2 5 7 3 2 2" xfId="29038"/>
    <cellStyle name="常规 2 5 7 3 3" xfId="29039"/>
    <cellStyle name="常规 2 5 7 3 4" xfId="29040"/>
    <cellStyle name="常规 2 5 7 3 5" xfId="29041"/>
    <cellStyle name="常规 2 5 7 4" xfId="29042"/>
    <cellStyle name="常规 2 5 7 4 2" xfId="29043"/>
    <cellStyle name="常规 2 5 7 4 3" xfId="29044"/>
    <cellStyle name="常规 2 5 7 5" xfId="29045"/>
    <cellStyle name="常规 2 5 7 6" xfId="29046"/>
    <cellStyle name="常规 2 5 7 7" xfId="29047"/>
    <cellStyle name="常规 2 5 8" xfId="25042"/>
    <cellStyle name="常规 2 5 8 2" xfId="29048"/>
    <cellStyle name="常规 2 5 8 2 2" xfId="29049"/>
    <cellStyle name="常规 2 5 8 2 2 2" xfId="4432"/>
    <cellStyle name="常规 2 5 8 2 2 3" xfId="27136"/>
    <cellStyle name="常规 2 5 8 2 3" xfId="29050"/>
    <cellStyle name="常规 2 5 8 2 3 2" xfId="4468"/>
    <cellStyle name="常规 2 5 8 2 4" xfId="29051"/>
    <cellStyle name="常规 2 5 8 2 5" xfId="29052"/>
    <cellStyle name="常规 2 5 8 3" xfId="29053"/>
    <cellStyle name="常规 2 5 8 3 2" xfId="29054"/>
    <cellStyle name="常规 2 5 8 3 2 2" xfId="29056"/>
    <cellStyle name="常规 2 5 8 3 3" xfId="29057"/>
    <cellStyle name="常规 2 5 8 3 4" xfId="29058"/>
    <cellStyle name="常规 2 5 8 3 5" xfId="29059"/>
    <cellStyle name="常规 2 5 8 4" xfId="29060"/>
    <cellStyle name="常规 2 5 8 4 2" xfId="29061"/>
    <cellStyle name="常规 2 5 8 4 3" xfId="29062"/>
    <cellStyle name="常规 2 5 8 5" xfId="29063"/>
    <cellStyle name="常规 2 5 8 6" xfId="29064"/>
    <cellStyle name="常规 2 5 8 7" xfId="29065"/>
    <cellStyle name="常规 2 5 9" xfId="24831"/>
    <cellStyle name="常规 2 5 9 2" xfId="29066"/>
    <cellStyle name="常规 2 5 9 2 2" xfId="29067"/>
    <cellStyle name="常规 2 5 9 2 2 2" xfId="29069"/>
    <cellStyle name="常规 2 5 9 2 2 3" xfId="29070"/>
    <cellStyle name="常规 2 5 9 2 3" xfId="29071"/>
    <cellStyle name="常规 2 5 9 2 3 2" xfId="29073"/>
    <cellStyle name="常规 2 5 9 2 4" xfId="29074"/>
    <cellStyle name="常规 2 5 9 2 5" xfId="11532"/>
    <cellStyle name="常规 2 5 9 3" xfId="9852"/>
    <cellStyle name="常规 2 5 9 3 2" xfId="18191"/>
    <cellStyle name="常规 2 5 9 3 2 2" xfId="18193"/>
    <cellStyle name="常规 2 5 9 3 3" xfId="18203"/>
    <cellStyle name="常规 2 5 9 3 4" xfId="18212"/>
    <cellStyle name="常规 2 5 9 3 5" xfId="11538"/>
    <cellStyle name="常规 2 5 9 4" xfId="29075"/>
    <cellStyle name="常规 2 5 9 4 2" xfId="29076"/>
    <cellStyle name="常规 2 5 9 4 3" xfId="29077"/>
    <cellStyle name="常规 2 5 9 5" xfId="15950"/>
    <cellStyle name="常规 2 5 9 6" xfId="15953"/>
    <cellStyle name="常规 2 5 9 7" xfId="15955"/>
    <cellStyle name="常规 2 6" xfId="20798"/>
    <cellStyle name="常规 2 6 10" xfId="29078"/>
    <cellStyle name="常规 2 6 10 2" xfId="29079"/>
    <cellStyle name="常规 2 6 10 2 2" xfId="14209"/>
    <cellStyle name="常规 2 6 10 2 2 2" xfId="14211"/>
    <cellStyle name="常规 2 6 10 2 3" xfId="14213"/>
    <cellStyle name="常规 2 6 10 2 4" xfId="14216"/>
    <cellStyle name="常规 2 6 10 2 5" xfId="14218"/>
    <cellStyle name="常规 2 6 10 3" xfId="29080"/>
    <cellStyle name="常规 2 6 10 3 2" xfId="14224"/>
    <cellStyle name="常规 2 6 10 3 2 2" xfId="29081"/>
    <cellStyle name="常规 2 6 10 3 3" xfId="14226"/>
    <cellStyle name="常规 2 6 10 3 4" xfId="14230"/>
    <cellStyle name="常规 2 6 10 3 5" xfId="29082"/>
    <cellStyle name="常规 2 6 10 4" xfId="29083"/>
    <cellStyle name="常规 2 6 10 4 2" xfId="22819"/>
    <cellStyle name="常规 2 6 10 5" xfId="22967"/>
    <cellStyle name="常规 2 6 10 6" xfId="8528"/>
    <cellStyle name="常规 2 6 10 7" xfId="8543"/>
    <cellStyle name="常规 2 6 11" xfId="29084"/>
    <cellStyle name="常规 2 6 11 2" xfId="27774"/>
    <cellStyle name="常规 2 6 11 2 2" xfId="4271"/>
    <cellStyle name="常规 2 6 11 2 2 2" xfId="27776"/>
    <cellStyle name="常规 2 6 11 2 3" xfId="14251"/>
    <cellStyle name="常规 2 6 11 2 4" xfId="14254"/>
    <cellStyle name="常规 2 6 11 2 5" xfId="27793"/>
    <cellStyle name="常规 2 6 11 3" xfId="27797"/>
    <cellStyle name="常规 2 6 11 3 2" xfId="4328"/>
    <cellStyle name="常规 2 6 11 3 2 2" xfId="27799"/>
    <cellStyle name="常规 2 6 11 3 3" xfId="27806"/>
    <cellStyle name="常规 2 6 11 3 4" xfId="27808"/>
    <cellStyle name="常规 2 6 11 3 5" xfId="27811"/>
    <cellStyle name="常规 2 6 11 4" xfId="29085"/>
    <cellStyle name="常规 2 6 11 4 2" xfId="4378"/>
    <cellStyle name="常规 2 6 11 5" xfId="22127"/>
    <cellStyle name="常规 2 6 11 6" xfId="8568"/>
    <cellStyle name="常规 2 6 11 7" xfId="8581"/>
    <cellStyle name="常规 2 6 12" xfId="29086"/>
    <cellStyle name="常规 2 6 12 2" xfId="28075"/>
    <cellStyle name="常规 2 6 12 2 2" xfId="5477"/>
    <cellStyle name="常规 2 6 12 2 3" xfId="5582"/>
    <cellStyle name="常规 2 6 12 3" xfId="28092"/>
    <cellStyle name="常规 2 6 12 3 2" xfId="6041"/>
    <cellStyle name="常规 2 6 12 4" xfId="29087"/>
    <cellStyle name="常规 2 6 12 5" xfId="23005"/>
    <cellStyle name="常规 2 6 13" xfId="25498"/>
    <cellStyle name="常规 2 6 13 2" xfId="28218"/>
    <cellStyle name="常规 2 6 13 2 2" xfId="6582"/>
    <cellStyle name="常规 2 6 13 2 3" xfId="28222"/>
    <cellStyle name="常规 2 6 13 3" xfId="28226"/>
    <cellStyle name="常规 2 6 13 3 2" xfId="6596"/>
    <cellStyle name="常规 2 6 13 4" xfId="29088"/>
    <cellStyle name="常规 2 6 13 5" xfId="23020"/>
    <cellStyle name="常规 2 6 14" xfId="29089"/>
    <cellStyle name="常规 2 6 14 2" xfId="28318"/>
    <cellStyle name="常规 2 6 14 2 2" xfId="6773"/>
    <cellStyle name="常规 2 6 14 2 3" xfId="28320"/>
    <cellStyle name="常规 2 6 14 3" xfId="28324"/>
    <cellStyle name="常规 2 6 14 3 2" xfId="16011"/>
    <cellStyle name="常规 2 6 14 4" xfId="29090"/>
    <cellStyle name="常规 2 6 14 5" xfId="23038"/>
    <cellStyle name="常规 2 6 15" xfId="29092"/>
    <cellStyle name="常规 2 6 15 2" xfId="28388"/>
    <cellStyle name="常规 2 6 15 2 2" xfId="28390"/>
    <cellStyle name="常规 2 6 15 3" xfId="16298"/>
    <cellStyle name="常规 2 6 15 3 2" xfId="29093"/>
    <cellStyle name="常规 2 6 15 4" xfId="27462"/>
    <cellStyle name="常规 2 6 15 5" xfId="23052"/>
    <cellStyle name="常规 2 6 16" xfId="29095"/>
    <cellStyle name="常规 2 6 16 2" xfId="28440"/>
    <cellStyle name="常规 2 6 16 2 2" xfId="29096"/>
    <cellStyle name="常规 2 6 16 3" xfId="16303"/>
    <cellStyle name="常规 2 6 16 3 2" xfId="18262"/>
    <cellStyle name="常规 2 6 16 4" xfId="18269"/>
    <cellStyle name="常规 2 6 17" xfId="29098"/>
    <cellStyle name="常规 2 6 17 2" xfId="29099"/>
    <cellStyle name="常规 2 6 17 3" xfId="18283"/>
    <cellStyle name="常规 2 6 17 4" xfId="18285"/>
    <cellStyle name="常规 2 6 18" xfId="17076"/>
    <cellStyle name="常规 2 6 18 2" xfId="29100"/>
    <cellStyle name="常规 2 6 18 3" xfId="18292"/>
    <cellStyle name="常规 2 6 19" xfId="29102"/>
    <cellStyle name="常规 2 6 19 2" xfId="29103"/>
    <cellStyle name="常规 2 6 2" xfId="29104"/>
    <cellStyle name="常规 2 6 2 10" xfId="29105"/>
    <cellStyle name="常规 2 6 2 10 2" xfId="29106"/>
    <cellStyle name="常规 2 6 2 10 2 2" xfId="11067"/>
    <cellStyle name="常规 2 6 2 10 2 3" xfId="10415"/>
    <cellStyle name="常规 2 6 2 10 3" xfId="29107"/>
    <cellStyle name="常规 2 6 2 10 3 2" xfId="29108"/>
    <cellStyle name="常规 2 6 2 10 4" xfId="29109"/>
    <cellStyle name="常规 2 6 2 10 5" xfId="29110"/>
    <cellStyle name="常规 2 6 2 11" xfId="19053"/>
    <cellStyle name="常规 2 6 2 11 2" xfId="19056"/>
    <cellStyle name="常规 2 6 2 11 2 2" xfId="29111"/>
    <cellStyle name="常规 2 6 2 11 2 3" xfId="29112"/>
    <cellStyle name="常规 2 6 2 11 3" xfId="17814"/>
    <cellStyle name="常规 2 6 2 11 3 2" xfId="17816"/>
    <cellStyle name="常规 2 6 2 11 4" xfId="17818"/>
    <cellStyle name="常规 2 6 2 11 5" xfId="17820"/>
    <cellStyle name="常规 2 6 2 12" xfId="19059"/>
    <cellStyle name="常规 2 6 2 12 2" xfId="21441"/>
    <cellStyle name="常规 2 6 2 12 2 2" xfId="29113"/>
    <cellStyle name="常规 2 6 2 12 3" xfId="17824"/>
    <cellStyle name="常规 2 6 2 12 3 2" xfId="17826"/>
    <cellStyle name="常规 2 6 2 12 4" xfId="17828"/>
    <cellStyle name="常规 2 6 2 12 5" xfId="17830"/>
    <cellStyle name="常规 2 6 2 13" xfId="19061"/>
    <cellStyle name="常规 2 6 2 13 2" xfId="26534"/>
    <cellStyle name="常规 2 6 2 13 2 2" xfId="26536"/>
    <cellStyle name="常规 2 6 2 13 3" xfId="17835"/>
    <cellStyle name="常规 2 6 2 13 3 2" xfId="26539"/>
    <cellStyle name="常规 2 6 2 13 4" xfId="26541"/>
    <cellStyle name="常规 2 6 2 14" xfId="8723"/>
    <cellStyle name="常规 2 6 2 14 2" xfId="8726"/>
    <cellStyle name="常规 2 6 2 14 3" xfId="8735"/>
    <cellStyle name="常规 2 6 2 14 4" xfId="8740"/>
    <cellStyle name="常规 2 6 2 15" xfId="8746"/>
    <cellStyle name="常规 2 6 2 15 2" xfId="8748"/>
    <cellStyle name="常规 2 6 2 15 3" xfId="8753"/>
    <cellStyle name="常规 2 6 2 15 4" xfId="8757"/>
    <cellStyle name="常规 2 6 2 16" xfId="8762"/>
    <cellStyle name="常规 2 6 2 16 2" xfId="8764"/>
    <cellStyle name="常规 2 6 2 17" xfId="8772"/>
    <cellStyle name="常规 2 6 2 18" xfId="8783"/>
    <cellStyle name="常规 2 6 2 19" xfId="8788"/>
    <cellStyle name="常规 2 6 2 2" xfId="29114"/>
    <cellStyle name="常规 2 6 2 2 10" xfId="5256"/>
    <cellStyle name="常规 2 6 2 2 10 2" xfId="29115"/>
    <cellStyle name="常规 2 6 2 2 10 2 2" xfId="21522"/>
    <cellStyle name="常规 2 6 2 2 10 3" xfId="28988"/>
    <cellStyle name="常规 2 6 2 2 10 3 2" xfId="26616"/>
    <cellStyle name="常规 2 6 2 2 10 4" xfId="28990"/>
    <cellStyle name="常规 2 6 2 2 11" xfId="6658"/>
    <cellStyle name="常规 2 6 2 2 11 2" xfId="29116"/>
    <cellStyle name="常规 2 6 2 2 11 3" xfId="28995"/>
    <cellStyle name="常规 2 6 2 2 11 4" xfId="28997"/>
    <cellStyle name="常规 2 6 2 2 12" xfId="11504"/>
    <cellStyle name="常规 2 6 2 2 12 2" xfId="29117"/>
    <cellStyle name="常规 2 6 2 2 12 3" xfId="29118"/>
    <cellStyle name="常规 2 6 2 2 12 4" xfId="29119"/>
    <cellStyle name="常规 2 6 2 2 13" xfId="29120"/>
    <cellStyle name="常规 2 6 2 2 13 2" xfId="29121"/>
    <cellStyle name="常规 2 6 2 2 14" xfId="22432"/>
    <cellStyle name="常规 2 6 2 2 15" xfId="29122"/>
    <cellStyle name="常规 2 6 2 2 16" xfId="29123"/>
    <cellStyle name="常规 2 6 2 2 17" xfId="29124"/>
    <cellStyle name="常规 2 6 2 2 18" xfId="29125"/>
    <cellStyle name="常规 2 6 2 2 19" xfId="9420"/>
    <cellStyle name="常规 2 6 2 2 2" xfId="29126"/>
    <cellStyle name="常规 2 6 2 2 2 10" xfId="15313"/>
    <cellStyle name="常规 2 6 2 2 2 2" xfId="29127"/>
    <cellStyle name="常规 2 6 2 2 2 2 2" xfId="29128"/>
    <cellStyle name="常规 2 6 2 2 2 2 2 2" xfId="29129"/>
    <cellStyle name="常规 2 6 2 2 2 2 2 2 2" xfId="29130"/>
    <cellStyle name="常规 2 6 2 2 2 2 2 2 2 2" xfId="29131"/>
    <cellStyle name="常规 2 6 2 2 2 2 2 2 3" xfId="29132"/>
    <cellStyle name="常规 2 6 2 2 2 2 2 2 4" xfId="29133"/>
    <cellStyle name="常规 2 6 2 2 2 2 2 2 5" xfId="10649"/>
    <cellStyle name="常规 2 6 2 2 2 2 2 3" xfId="29134"/>
    <cellStyle name="常规 2 6 2 2 2 2 2 3 2" xfId="29135"/>
    <cellStyle name="常规 2 6 2 2 2 2 2 3 3" xfId="29136"/>
    <cellStyle name="常规 2 6 2 2 2 2 2 4" xfId="29019"/>
    <cellStyle name="常规 2 6 2 2 2 2 2 5" xfId="29137"/>
    <cellStyle name="常规 2 6 2 2 2 2 2 6" xfId="29138"/>
    <cellStyle name="常规 2 6 2 2 2 2 3" xfId="29139"/>
    <cellStyle name="常规 2 6 2 2 2 2 3 2" xfId="29141"/>
    <cellStyle name="常规 2 6 2 2 2 2 3 2 2" xfId="29143"/>
    <cellStyle name="常规 2 6 2 2 2 2 3 3" xfId="29145"/>
    <cellStyle name="常规 2 6 2 2 2 2 3 4" xfId="29147"/>
    <cellStyle name="常规 2 6 2 2 2 2 3 5" xfId="10141"/>
    <cellStyle name="常规 2 6 2 2 2 2 4" xfId="29148"/>
    <cellStyle name="常规 2 6 2 2 2 2 4 2" xfId="29149"/>
    <cellStyle name="常规 2 6 2 2 2 2 4 3" xfId="29150"/>
    <cellStyle name="常规 2 6 2 2 2 2 5" xfId="29151"/>
    <cellStyle name="常规 2 6 2 2 2 2 6" xfId="29153"/>
    <cellStyle name="常规 2 6 2 2 2 2 7" xfId="29154"/>
    <cellStyle name="常规 2 6 2 2 2 3" xfId="29155"/>
    <cellStyle name="常规 2 6 2 2 2 3 2" xfId="29156"/>
    <cellStyle name="常规 2 6 2 2 2 3 2 2" xfId="29157"/>
    <cellStyle name="常规 2 6 2 2 2 3 2 2 2" xfId="29158"/>
    <cellStyle name="常规 2 6 2 2 2 3 2 3" xfId="29159"/>
    <cellStyle name="常规 2 6 2 2 2 3 2 4" xfId="29160"/>
    <cellStyle name="常规 2 6 2 2 2 3 2 5" xfId="29161"/>
    <cellStyle name="常规 2 6 2 2 2 3 3" xfId="29162"/>
    <cellStyle name="常规 2 6 2 2 2 3 3 2" xfId="29163"/>
    <cellStyle name="常规 2 6 2 2 2 3 3 2 2" xfId="29164"/>
    <cellStyle name="常规 2 6 2 2 2 3 3 3" xfId="8806"/>
    <cellStyle name="常规 2 6 2 2 2 3 3 4" xfId="8809"/>
    <cellStyle name="常规 2 6 2 2 2 3 3 5" xfId="8812"/>
    <cellStyle name="常规 2 6 2 2 2 3 4" xfId="29165"/>
    <cellStyle name="常规 2 6 2 2 2 3 4 2" xfId="29166"/>
    <cellStyle name="常规 2 6 2 2 2 3 5" xfId="29167"/>
    <cellStyle name="常规 2 6 2 2 2 3 6" xfId="29168"/>
    <cellStyle name="常规 2 6 2 2 2 3 7" xfId="29169"/>
    <cellStyle name="常规 2 6 2 2 2 4" xfId="29170"/>
    <cellStyle name="常规 2 6 2 2 2 4 2" xfId="13699"/>
    <cellStyle name="常规 2 6 2 2 2 4 2 2" xfId="29171"/>
    <cellStyle name="常规 2 6 2 2 2 4 2 2 2" xfId="29173"/>
    <cellStyle name="常规 2 6 2 2 2 4 2 3" xfId="29174"/>
    <cellStyle name="常规 2 6 2 2 2 4 2 4" xfId="29175"/>
    <cellStyle name="常规 2 6 2 2 2 4 3" xfId="29176"/>
    <cellStyle name="常规 2 6 2 2 2 4 3 2" xfId="29177"/>
    <cellStyle name="常规 2 6 2 2 2 4 4" xfId="29178"/>
    <cellStyle name="常规 2 6 2 2 2 4 5" xfId="29179"/>
    <cellStyle name="常规 2 6 2 2 2 4 6" xfId="29180"/>
    <cellStyle name="常规 2 6 2 2 2 5" xfId="29181"/>
    <cellStyle name="常规 2 6 2 2 2 5 2" xfId="13706"/>
    <cellStyle name="常规 2 6 2 2 2 5 2 2" xfId="29182"/>
    <cellStyle name="常规 2 6 2 2 2 5 3" xfId="29183"/>
    <cellStyle name="常规 2 6 2 2 2 5 4" xfId="29184"/>
    <cellStyle name="常规 2 6 2 2 2 5 5" xfId="29185"/>
    <cellStyle name="常规 2 6 2 2 2 6" xfId="29186"/>
    <cellStyle name="常规 2 6 2 2 2 6 2" xfId="29187"/>
    <cellStyle name="常规 2 6 2 2 2 6 3" xfId="29188"/>
    <cellStyle name="常规 2 6 2 2 2 6 4" xfId="29189"/>
    <cellStyle name="常规 2 6 2 2 2 6 5" xfId="29190"/>
    <cellStyle name="常规 2 6 2 2 2 7" xfId="29191"/>
    <cellStyle name="常规 2 6 2 2 2 8" xfId="10182"/>
    <cellStyle name="常规 2 6 2 2 2 9" xfId="10184"/>
    <cellStyle name="常规 2 6 2 2 3" xfId="29192"/>
    <cellStyle name="常规 2 6 2 2 3 2" xfId="29194"/>
    <cellStyle name="常规 2 6 2 2 3 2 2" xfId="29195"/>
    <cellStyle name="常规 2 6 2 2 3 2 2 2" xfId="29196"/>
    <cellStyle name="常规 2 6 2 2 3 2 2 2 2" xfId="29197"/>
    <cellStyle name="常规 2 6 2 2 3 2 2 3" xfId="29198"/>
    <cellStyle name="常规 2 6 2 2 3 2 2 4" xfId="29199"/>
    <cellStyle name="常规 2 6 2 2 3 2 2 5" xfId="29200"/>
    <cellStyle name="常规 2 6 2 2 3 2 3" xfId="29201"/>
    <cellStyle name="常规 2 6 2 2 3 2 3 2" xfId="29202"/>
    <cellStyle name="常规 2 6 2 2 3 2 3 3" xfId="29203"/>
    <cellStyle name="常规 2 6 2 2 3 2 4" xfId="29204"/>
    <cellStyle name="常规 2 6 2 2 3 2 5" xfId="29205"/>
    <cellStyle name="常规 2 6 2 2 3 2 6" xfId="29206"/>
    <cellStyle name="常规 2 6 2 2 3 3" xfId="29207"/>
    <cellStyle name="常规 2 6 2 2 3 3 2" xfId="29208"/>
    <cellStyle name="常规 2 6 2 2 3 3 2 2" xfId="29209"/>
    <cellStyle name="常规 2 6 2 2 3 3 3" xfId="29210"/>
    <cellStyle name="常规 2 6 2 2 3 3 4" xfId="29211"/>
    <cellStyle name="常规 2 6 2 2 3 3 5" xfId="29212"/>
    <cellStyle name="常规 2 6 2 2 3 4" xfId="29213"/>
    <cellStyle name="常规 2 6 2 2 3 4 2" xfId="13716"/>
    <cellStyle name="常规 2 6 2 2 3 4 3" xfId="29214"/>
    <cellStyle name="常规 2 6 2 2 3 5" xfId="29215"/>
    <cellStyle name="常规 2 6 2 2 3 6" xfId="23414"/>
    <cellStyle name="常规 2 6 2 2 3 7" xfId="29216"/>
    <cellStyle name="常规 2 6 2 2 4" xfId="29217"/>
    <cellStyle name="常规 2 6 2 2 4 2" xfId="29218"/>
    <cellStyle name="常规 2 6 2 2 4 2 2" xfId="27363"/>
    <cellStyle name="常规 2 6 2 2 4 2 2 2" xfId="29220"/>
    <cellStyle name="常规 2 6 2 2 4 2 2 3" xfId="29222"/>
    <cellStyle name="常规 2 6 2 2 4 2 3" xfId="29223"/>
    <cellStyle name="常规 2 6 2 2 4 2 3 2" xfId="29225"/>
    <cellStyle name="常规 2 6 2 2 4 2 4" xfId="29226"/>
    <cellStyle name="常规 2 6 2 2 4 2 5" xfId="29227"/>
    <cellStyle name="常规 2 6 2 2 4 3" xfId="29228"/>
    <cellStyle name="常规 2 6 2 2 4 3 2" xfId="27369"/>
    <cellStyle name="常规 2 6 2 2 4 3 2 2" xfId="29230"/>
    <cellStyle name="常规 2 6 2 2 4 3 3" xfId="29231"/>
    <cellStyle name="常规 2 6 2 2 4 3 4" xfId="29232"/>
    <cellStyle name="常规 2 6 2 2 4 3 5" xfId="29233"/>
    <cellStyle name="常规 2 6 2 2 4 4" xfId="29234"/>
    <cellStyle name="常规 2 6 2 2 4 4 2" xfId="29235"/>
    <cellStyle name="常规 2 6 2 2 4 4 3" xfId="29236"/>
    <cellStyle name="常规 2 6 2 2 4 5" xfId="29237"/>
    <cellStyle name="常规 2 6 2 2 4 6" xfId="29238"/>
    <cellStyle name="常规 2 6 2 2 4 7" xfId="8340"/>
    <cellStyle name="常规 2 6 2 2 5" xfId="29239"/>
    <cellStyle name="常规 2 6 2 2 5 2" xfId="29240"/>
    <cellStyle name="常规 2 6 2 2 5 2 2" xfId="27376"/>
    <cellStyle name="常规 2 6 2 2 5 2 2 2" xfId="19213"/>
    <cellStyle name="常规 2 6 2 2 5 2 3" xfId="29241"/>
    <cellStyle name="常规 2 6 2 2 5 2 4" xfId="29242"/>
    <cellStyle name="常规 2 6 2 2 5 2 5" xfId="29243"/>
    <cellStyle name="常规 2 6 2 2 5 3" xfId="4809"/>
    <cellStyle name="常规 2 6 2 2 5 3 2" xfId="27383"/>
    <cellStyle name="常规 2 6 2 2 5 3 2 2" xfId="29244"/>
    <cellStyle name="常规 2 6 2 2 5 3 3" xfId="29245"/>
    <cellStyle name="常规 2 6 2 2 5 3 4" xfId="29246"/>
    <cellStyle name="常规 2 6 2 2 5 3 5" xfId="29247"/>
    <cellStyle name="常规 2 6 2 2 5 4" xfId="29248"/>
    <cellStyle name="常规 2 6 2 2 5 4 2" xfId="29249"/>
    <cellStyle name="常规 2 6 2 2 5 5" xfId="29250"/>
    <cellStyle name="常规 2 6 2 2 5 6" xfId="29251"/>
    <cellStyle name="常规 2 6 2 2 5 7" xfId="8354"/>
    <cellStyle name="常规 2 6 2 2 6" xfId="18091"/>
    <cellStyle name="常规 2 6 2 2 6 2" xfId="18093"/>
    <cellStyle name="常规 2 6 2 2 6 2 2" xfId="29252"/>
    <cellStyle name="常规 2 6 2 2 6 2 2 2" xfId="24348"/>
    <cellStyle name="常规 2 6 2 2 6 2 3" xfId="29253"/>
    <cellStyle name="常规 2 6 2 2 6 2 4" xfId="29254"/>
    <cellStyle name="常规 2 6 2 2 6 2 5" xfId="29255"/>
    <cellStyle name="常规 2 6 2 2 6 3" xfId="29256"/>
    <cellStyle name="常规 2 6 2 2 6 3 2" xfId="29257"/>
    <cellStyle name="常规 2 6 2 2 6 3 2 2" xfId="29258"/>
    <cellStyle name="常规 2 6 2 2 6 3 3" xfId="29259"/>
    <cellStyle name="常规 2 6 2 2 6 3 4" xfId="29260"/>
    <cellStyle name="常规 2 6 2 2 6 3 5" xfId="29261"/>
    <cellStyle name="常规 2 6 2 2 6 4" xfId="29262"/>
    <cellStyle name="常规 2 6 2 2 6 4 2" xfId="29263"/>
    <cellStyle name="常规 2 6 2 2 6 5" xfId="27419"/>
    <cellStyle name="常规 2 6 2 2 6 6" xfId="14"/>
    <cellStyle name="常规 2 6 2 2 6 7" xfId="3482"/>
    <cellStyle name="常规 2 6 2 2 7" xfId="18095"/>
    <cellStyle name="常规 2 6 2 2 7 2" xfId="29264"/>
    <cellStyle name="常规 2 6 2 2 7 2 2" xfId="29265"/>
    <cellStyle name="常规 2 6 2 2 7 2 3" xfId="29266"/>
    <cellStyle name="常规 2 6 2 2 7 3" xfId="29267"/>
    <cellStyle name="常规 2 6 2 2 7 3 2" xfId="29268"/>
    <cellStyle name="常规 2 6 2 2 7 4" xfId="29269"/>
    <cellStyle name="常规 2 6 2 2 7 5" xfId="29270"/>
    <cellStyle name="常规 2 6 2 2 8" xfId="18097"/>
    <cellStyle name="常规 2 6 2 2 8 2" xfId="25128"/>
    <cellStyle name="常规 2 6 2 2 8 2 2" xfId="1717"/>
    <cellStyle name="常规 2 6 2 2 8 2 3" xfId="29193"/>
    <cellStyle name="常规 2 6 2 2 8 3" xfId="29271"/>
    <cellStyle name="常规 2 6 2 2 8 3 2" xfId="1728"/>
    <cellStyle name="常规 2 6 2 2 8 4" xfId="29272"/>
    <cellStyle name="常规 2 6 2 2 8 5" xfId="29273"/>
    <cellStyle name="常规 2 6 2 2 9" xfId="18100"/>
    <cellStyle name="常规 2 6 2 2 9 2" xfId="29274"/>
    <cellStyle name="常规 2 6 2 2 9 2 2" xfId="1759"/>
    <cellStyle name="常规 2 6 2 2 9 3" xfId="29275"/>
    <cellStyle name="常规 2 6 2 2 9 3 2" xfId="1776"/>
    <cellStyle name="常规 2 6 2 2 9 4" xfId="21555"/>
    <cellStyle name="常规 2 6 2 2 9 5" xfId="29276"/>
    <cellStyle name="常规 2 6 2 20" xfId="8745"/>
    <cellStyle name="常规 2 6 2 21" xfId="8761"/>
    <cellStyle name="常规 2 6 2 22" xfId="8771"/>
    <cellStyle name="常规 2 6 2 3" xfId="29277"/>
    <cellStyle name="常规 2 6 2 3 10" xfId="29278"/>
    <cellStyle name="常规 2 6 2 3 2" xfId="9056"/>
    <cellStyle name="常规 2 6 2 3 2 2" xfId="9058"/>
    <cellStyle name="常规 2 6 2 3 2 2 2" xfId="9060"/>
    <cellStyle name="常规 2 6 2 3 2 2 2 2" xfId="13365"/>
    <cellStyle name="常规 2 6 2 3 2 2 2 2 2" xfId="13368"/>
    <cellStyle name="常规 2 6 2 3 2 2 2 3" xfId="13371"/>
    <cellStyle name="常规 2 6 2 3 2 2 2 4" xfId="13374"/>
    <cellStyle name="常规 2 6 2 3 2 2 2 5" xfId="13376"/>
    <cellStyle name="常规 2 6 2 3 2 2 3" xfId="9062"/>
    <cellStyle name="常规 2 6 2 3 2 2 3 2" xfId="25445"/>
    <cellStyle name="常规 2 6 2 3 2 2 3 3" xfId="25447"/>
    <cellStyle name="常规 2 6 2 3 2 2 4" xfId="25449"/>
    <cellStyle name="常规 2 6 2 3 2 2 5" xfId="25452"/>
    <cellStyle name="常规 2 6 2 3 2 2 6" xfId="25454"/>
    <cellStyle name="常规 2 6 2 3 2 3" xfId="9065"/>
    <cellStyle name="常规 2 6 2 3 2 3 2" xfId="9067"/>
    <cellStyle name="常规 2 6 2 3 2 3 2 2" xfId="29279"/>
    <cellStyle name="常规 2 6 2 3 2 3 3" xfId="25456"/>
    <cellStyle name="常规 2 6 2 3 2 3 4" xfId="24854"/>
    <cellStyle name="常规 2 6 2 3 2 3 5" xfId="24859"/>
    <cellStyle name="常规 2 6 2 3 2 4" xfId="9069"/>
    <cellStyle name="常规 2 6 2 3 2 4 2" xfId="29280"/>
    <cellStyle name="常规 2 6 2 3 2 4 3" xfId="25459"/>
    <cellStyle name="常规 2 6 2 3 2 5" xfId="9071"/>
    <cellStyle name="常规 2 6 2 3 2 6" xfId="28446"/>
    <cellStyle name="常规 2 6 2 3 2 7" xfId="29281"/>
    <cellStyle name="常规 2 6 2 3 3" xfId="9074"/>
    <cellStyle name="常规 2 6 2 3 3 2" xfId="9076"/>
    <cellStyle name="常规 2 6 2 3 3 2 2" xfId="9078"/>
    <cellStyle name="常规 2 6 2 3 3 2 2 2" xfId="29282"/>
    <cellStyle name="常规 2 6 2 3 3 2 3" xfId="9082"/>
    <cellStyle name="常规 2 6 2 3 3 2 4" xfId="25465"/>
    <cellStyle name="常规 2 6 2 3 3 2 5" xfId="25467"/>
    <cellStyle name="常规 2 6 2 3 3 3" xfId="9085"/>
    <cellStyle name="常规 2 6 2 3 3 3 2" xfId="9087"/>
    <cellStyle name="常规 2 6 2 3 3 3 2 2" xfId="23554"/>
    <cellStyle name="常规 2 6 2 3 3 3 3" xfId="25471"/>
    <cellStyle name="常规 2 6 2 3 3 3 4" xfId="25473"/>
    <cellStyle name="常规 2 6 2 3 3 3 5" xfId="25475"/>
    <cellStyle name="常规 2 6 2 3 3 4" xfId="9089"/>
    <cellStyle name="常规 2 6 2 3 3 4 2" xfId="29283"/>
    <cellStyle name="常规 2 6 2 3 3 5" xfId="9091"/>
    <cellStyle name="常规 2 6 2 3 3 6" xfId="29284"/>
    <cellStyle name="常规 2 6 2 3 3 7" xfId="29285"/>
    <cellStyle name="常规 2 6 2 3 4" xfId="9094"/>
    <cellStyle name="常规 2 6 2 3 4 2" xfId="9096"/>
    <cellStyle name="常规 2 6 2 3 4 2 2" xfId="9099"/>
    <cellStyle name="常规 2 6 2 3 4 2 2 2" xfId="29286"/>
    <cellStyle name="常规 2 6 2 3 4 2 3" xfId="25486"/>
    <cellStyle name="常规 2 6 2 3 4 2 4" xfId="25489"/>
    <cellStyle name="常规 2 6 2 3 4 3" xfId="9101"/>
    <cellStyle name="常规 2 6 2 3 4 3 2" xfId="9104"/>
    <cellStyle name="常规 2 6 2 3 4 4" xfId="9106"/>
    <cellStyle name="常规 2 6 2 3 4 5" xfId="9108"/>
    <cellStyle name="常规 2 6 2 3 4 6" xfId="29287"/>
    <cellStyle name="常规 2 6 2 3 5" xfId="29288"/>
    <cellStyle name="常规 2 6 2 3 5 2" xfId="29289"/>
    <cellStyle name="常规 2 6 2 3 5 2 2" xfId="29290"/>
    <cellStyle name="常规 2 6 2 3 5 3" xfId="29291"/>
    <cellStyle name="常规 2 6 2 3 5 4" xfId="29292"/>
    <cellStyle name="常规 2 6 2 3 5 5" xfId="29293"/>
    <cellStyle name="常规 2 6 2 3 6" xfId="18106"/>
    <cellStyle name="常规 2 6 2 3 6 2" xfId="29294"/>
    <cellStyle name="常规 2 6 2 3 6 3" xfId="29295"/>
    <cellStyle name="常规 2 6 2 3 6 4" xfId="29296"/>
    <cellStyle name="常规 2 6 2 3 6 5" xfId="29297"/>
    <cellStyle name="常规 2 6 2 3 7" xfId="29298"/>
    <cellStyle name="常规 2 6 2 3 8" xfId="25132"/>
    <cellStyle name="常规 2 6 2 3 9" xfId="25134"/>
    <cellStyle name="常规 2 6 2 4" xfId="29299"/>
    <cellStyle name="常规 2 6 2 4 2" xfId="9182"/>
    <cellStyle name="常规 2 6 2 4 2 2" xfId="29300"/>
    <cellStyle name="常规 2 6 2 4 2 2 2" xfId="27422"/>
    <cellStyle name="常规 2 6 2 4 2 2 2 2" xfId="27424"/>
    <cellStyle name="常规 2 6 2 4 2 2 2 3" xfId="27426"/>
    <cellStyle name="常规 2 6 2 4 2 2 3" xfId="25557"/>
    <cellStyle name="常规 2 6 2 4 2 2 3 2" xfId="25560"/>
    <cellStyle name="常规 2 6 2 4 2 2 4" xfId="25562"/>
    <cellStyle name="常规 2 6 2 4 2 2 5" xfId="13689"/>
    <cellStyle name="常规 2 6 2 4 2 3" xfId="29301"/>
    <cellStyle name="常规 2 6 2 4 2 3 2" xfId="27438"/>
    <cellStyle name="常规 2 6 2 4 2 3 2 2" xfId="29302"/>
    <cellStyle name="常规 2 6 2 4 2 3 3" xfId="25566"/>
    <cellStyle name="常规 2 6 2 4 2 3 4" xfId="29303"/>
    <cellStyle name="常规 2 6 2 4 2 3 5" xfId="13710"/>
    <cellStyle name="常规 2 6 2 4 2 4" xfId="29304"/>
    <cellStyle name="常规 2 6 2 4 2 4 2" xfId="27449"/>
    <cellStyle name="常规 2 6 2 4 2 4 3" xfId="27356"/>
    <cellStyle name="常规 2 6 2 4 2 5" xfId="28452"/>
    <cellStyle name="常规 2 6 2 4 2 6" xfId="29305"/>
    <cellStyle name="常规 2 6 2 4 2 7" xfId="29306"/>
    <cellStyle name="常规 2 6 2 4 3" xfId="9184"/>
    <cellStyle name="常规 2 6 2 4 3 2" xfId="29307"/>
    <cellStyle name="常规 2 6 2 4 3 2 2" xfId="27489"/>
    <cellStyle name="常规 2 6 2 4 3 2 2 2" xfId="29308"/>
    <cellStyle name="常规 2 6 2 4 3 2 3" xfId="25577"/>
    <cellStyle name="常规 2 6 2 4 3 2 4" xfId="29309"/>
    <cellStyle name="常规 2 6 2 4 3 2 5" xfId="13751"/>
    <cellStyle name="常规 2 6 2 4 3 3" xfId="29310"/>
    <cellStyle name="常规 2 6 2 4 3 3 2" xfId="27493"/>
    <cellStyle name="常规 2 6 2 4 3 3 2 2" xfId="11534"/>
    <cellStyle name="常规 2 6 2 4 3 3 3" xfId="27495"/>
    <cellStyle name="常规 2 6 2 4 3 3 4" xfId="29311"/>
    <cellStyle name="常规 2 6 2 4 3 3 5" xfId="13756"/>
    <cellStyle name="常规 2 6 2 4 3 4" xfId="29312"/>
    <cellStyle name="常规 2 6 2 4 3 4 2" xfId="27500"/>
    <cellStyle name="常规 2 6 2 4 3 5" xfId="29313"/>
    <cellStyle name="常规 2 6 2 4 3 6" xfId="29314"/>
    <cellStyle name="常规 2 6 2 4 3 7" xfId="29315"/>
    <cellStyle name="常规 2 6 2 4 4" xfId="9186"/>
    <cellStyle name="常规 2 6 2 4 4 2" xfId="29316"/>
    <cellStyle name="常规 2 6 2 4 4 2 2" xfId="27512"/>
    <cellStyle name="常规 2 6 2 4 4 2 2 2" xfId="29317"/>
    <cellStyle name="常规 2 6 2 4 4 2 3" xfId="27514"/>
    <cellStyle name="常规 2 6 2 4 4 2 4" xfId="29318"/>
    <cellStyle name="常规 2 6 2 4 4 3" xfId="29319"/>
    <cellStyle name="常规 2 6 2 4 4 3 2" xfId="27517"/>
    <cellStyle name="常规 2 6 2 4 4 4" xfId="29320"/>
    <cellStyle name="常规 2 6 2 4 4 5" xfId="29321"/>
    <cellStyle name="常规 2 6 2 4 4 6" xfId="29322"/>
    <cellStyle name="常规 2 6 2 4 5" xfId="29323"/>
    <cellStyle name="常规 2 6 2 4 5 2" xfId="29324"/>
    <cellStyle name="常规 2 6 2 4 5 2 2" xfId="29325"/>
    <cellStyle name="常规 2 6 2 4 5 3" xfId="29326"/>
    <cellStyle name="常规 2 6 2 4 5 4" xfId="29327"/>
    <cellStyle name="常规 2 6 2 4 5 5" xfId="29328"/>
    <cellStyle name="常规 2 6 2 4 6" xfId="29329"/>
    <cellStyle name="常规 2 6 2 4 6 2" xfId="29330"/>
    <cellStyle name="常规 2 6 2 4 7" xfId="29331"/>
    <cellStyle name="常规 2 6 2 4 8" xfId="29332"/>
    <cellStyle name="常规 2 6 2 4 9" xfId="29333"/>
    <cellStyle name="常规 2 6 2 5" xfId="29334"/>
    <cellStyle name="常规 2 6 2 5 2" xfId="9233"/>
    <cellStyle name="常规 2 6 2 5 2 2" xfId="8959"/>
    <cellStyle name="常规 2 6 2 5 2 2 2" xfId="27569"/>
    <cellStyle name="常规 2 6 2 5 2 2 3" xfId="25619"/>
    <cellStyle name="常规 2 6 2 5 2 3" xfId="8961"/>
    <cellStyle name="常规 2 6 2 5 2 3 2" xfId="27579"/>
    <cellStyle name="常规 2 6 2 5 2 4" xfId="29335"/>
    <cellStyle name="常规 2 6 2 5 2 5" xfId="29336"/>
    <cellStyle name="常规 2 6 2 5 3" xfId="19"/>
    <cellStyle name="常规 2 6 2 5 3 2" xfId="29337"/>
    <cellStyle name="常规 2 6 2 5 3 2 2" xfId="27594"/>
    <cellStyle name="常规 2 6 2 5 3 3" xfId="29338"/>
    <cellStyle name="常规 2 6 2 5 3 4" xfId="25863"/>
    <cellStyle name="常规 2 6 2 5 3 5" xfId="29339"/>
    <cellStyle name="常规 2 6 2 5 4" xfId="9235"/>
    <cellStyle name="常规 2 6 2 5 4 2" xfId="29340"/>
    <cellStyle name="常规 2 6 2 5 4 3" xfId="29341"/>
    <cellStyle name="常规 2 6 2 5 5" xfId="29342"/>
    <cellStyle name="常规 2 6 2 5 6" xfId="29343"/>
    <cellStyle name="常规 2 6 2 5 7" xfId="29344"/>
    <cellStyle name="常规 2 6 2 6" xfId="29345"/>
    <cellStyle name="常规 2 6 2 6 2" xfId="9255"/>
    <cellStyle name="常规 2 6 2 6 2 2" xfId="29346"/>
    <cellStyle name="常规 2 6 2 6 2 2 2" xfId="5964"/>
    <cellStyle name="常规 2 6 2 6 2 2 3" xfId="5986"/>
    <cellStyle name="常规 2 6 2 6 2 3" xfId="29347"/>
    <cellStyle name="常规 2 6 2 6 2 3 2" xfId="5434"/>
    <cellStyle name="常规 2 6 2 6 2 4" xfId="29348"/>
    <cellStyle name="常规 2 6 2 6 2 5" xfId="29349"/>
    <cellStyle name="常规 2 6 2 6 3" xfId="29350"/>
    <cellStyle name="常规 2 6 2 6 3 2" xfId="29351"/>
    <cellStyle name="常规 2 6 2 6 3 2 2" xfId="6562"/>
    <cellStyle name="常规 2 6 2 6 3 3" xfId="29352"/>
    <cellStyle name="常规 2 6 2 6 3 4" xfId="25868"/>
    <cellStyle name="常规 2 6 2 6 3 5" xfId="29353"/>
    <cellStyle name="常规 2 6 2 6 4" xfId="29354"/>
    <cellStyle name="常规 2 6 2 6 4 2" xfId="29355"/>
    <cellStyle name="常规 2 6 2 6 4 3" xfId="29356"/>
    <cellStyle name="常规 2 6 2 6 5" xfId="29357"/>
    <cellStyle name="常规 2 6 2 6 6" xfId="29358"/>
    <cellStyle name="常规 2 6 2 6 7" xfId="29359"/>
    <cellStyle name="常规 2 6 2 7" xfId="17889"/>
    <cellStyle name="常规 2 6 2 7 2" xfId="9279"/>
    <cellStyle name="常规 2 6 2 7 2 2" xfId="17209"/>
    <cellStyle name="常规 2 6 2 7 2 2 2" xfId="8032"/>
    <cellStyle name="常规 2 6 2 7 2 2 3" xfId="8040"/>
    <cellStyle name="常规 2 6 2 7 2 3" xfId="29360"/>
    <cellStyle name="常规 2 6 2 7 2 3 2" xfId="8059"/>
    <cellStyle name="常规 2 6 2 7 2 4" xfId="29361"/>
    <cellStyle name="常规 2 6 2 7 2 5" xfId="29362"/>
    <cellStyle name="常规 2 6 2 7 3" xfId="14431"/>
    <cellStyle name="常规 2 6 2 7 3 2" xfId="29363"/>
    <cellStyle name="常规 2 6 2 7 3 2 2" xfId="8221"/>
    <cellStyle name="常规 2 6 2 7 3 3" xfId="29364"/>
    <cellStyle name="常规 2 6 2 7 3 4" xfId="29365"/>
    <cellStyle name="常规 2 6 2 7 3 5" xfId="29366"/>
    <cellStyle name="常规 2 6 2 7 4" xfId="14433"/>
    <cellStyle name="常规 2 6 2 7 4 2" xfId="29367"/>
    <cellStyle name="常规 2 6 2 7 4 3" xfId="29368"/>
    <cellStyle name="常规 2 6 2 7 5" xfId="17568"/>
    <cellStyle name="常规 2 6 2 7 6" xfId="29369"/>
    <cellStyle name="常规 2 6 2 7 7" xfId="29370"/>
    <cellStyle name="常规 2 6 2 8" xfId="17891"/>
    <cellStyle name="常规 2 6 2 8 2" xfId="9313"/>
    <cellStyle name="常规 2 6 2 8 2 2" xfId="29371"/>
    <cellStyle name="常规 2 6 2 8 2 2 2" xfId="9573"/>
    <cellStyle name="常规 2 6 2 8 2 3" xfId="29372"/>
    <cellStyle name="常规 2 6 2 8 2 4" xfId="29373"/>
    <cellStyle name="常规 2 6 2 8 2 5" xfId="29374"/>
    <cellStyle name="常规 2 6 2 8 3" xfId="14439"/>
    <cellStyle name="常规 2 6 2 8 3 2" xfId="29375"/>
    <cellStyle name="常规 2 6 2 8 3 2 2" xfId="9741"/>
    <cellStyle name="常规 2 6 2 8 3 3" xfId="29376"/>
    <cellStyle name="常规 2 6 2 8 3 4" xfId="29377"/>
    <cellStyle name="常规 2 6 2 8 3 5" xfId="29378"/>
    <cellStyle name="常规 2 6 2 8 4" xfId="14441"/>
    <cellStyle name="常规 2 6 2 8 4 2" xfId="959"/>
    <cellStyle name="常规 2 6 2 8 5" xfId="29379"/>
    <cellStyle name="常规 2 6 2 8 6" xfId="29380"/>
    <cellStyle name="常规 2 6 2 8 7" xfId="29381"/>
    <cellStyle name="常规 2 6 2 9" xfId="17893"/>
    <cellStyle name="常规 2 6 2 9 2" xfId="9338"/>
    <cellStyle name="常规 2 6 2 9 2 2" xfId="29382"/>
    <cellStyle name="常规 2 6 2 9 2 2 2" xfId="11000"/>
    <cellStyle name="常规 2 6 2 9 2 3" xfId="29383"/>
    <cellStyle name="常规 2 6 2 9 2 4" xfId="29384"/>
    <cellStyle name="常规 2 6 2 9 2 5" xfId="11065"/>
    <cellStyle name="常规 2 6 2 9 3" xfId="29385"/>
    <cellStyle name="常规 2 6 2 9 3 2" xfId="29386"/>
    <cellStyle name="常规 2 6 2 9 3 2 2" xfId="11209"/>
    <cellStyle name="常规 2 6 2 9 3 3" xfId="29387"/>
    <cellStyle name="常规 2 6 2 9 3 4" xfId="29388"/>
    <cellStyle name="常规 2 6 2 9 3 5" xfId="11071"/>
    <cellStyle name="常规 2 6 2 9 4" xfId="29389"/>
    <cellStyle name="常规 2 6 2 9 4 2" xfId="29390"/>
    <cellStyle name="常规 2 6 2 9 5" xfId="29391"/>
    <cellStyle name="常规 2 6 2 9 6" xfId="29392"/>
    <cellStyle name="常规 2 6 2 9 7" xfId="29393"/>
    <cellStyle name="常规 2 6 20" xfId="29091"/>
    <cellStyle name="常规 2 6 20 2" xfId="28387"/>
    <cellStyle name="常规 2 6 21" xfId="29094"/>
    <cellStyle name="常规 2 6 22" xfId="29097"/>
    <cellStyle name="常规 2 6 23" xfId="17075"/>
    <cellStyle name="常规 2 6 24" xfId="29101"/>
    <cellStyle name="常规 2 6 25" xfId="29394"/>
    <cellStyle name="常规 2 6 26" xfId="29395"/>
    <cellStyle name="常规 2 6 3" xfId="29396"/>
    <cellStyle name="常规 2 6 3 10" xfId="29397"/>
    <cellStyle name="常规 2 6 3 10 2" xfId="29398"/>
    <cellStyle name="常规 2 6 3 10 2 2" xfId="29399"/>
    <cellStyle name="常规 2 6 3 10 3" xfId="29400"/>
    <cellStyle name="常规 2 6 3 10 3 2" xfId="29401"/>
    <cellStyle name="常规 2 6 3 10 4" xfId="29402"/>
    <cellStyle name="常规 2 6 3 10 5" xfId="29403"/>
    <cellStyle name="常规 2 6 3 11" xfId="29404"/>
    <cellStyle name="常规 2 6 3 11 2" xfId="26881"/>
    <cellStyle name="常规 2 6 3 11 2 2" xfId="29405"/>
    <cellStyle name="常规 2 6 3 11 3" xfId="29406"/>
    <cellStyle name="常规 2 6 3 11 3 2" xfId="29407"/>
    <cellStyle name="常规 2 6 3 11 4" xfId="29408"/>
    <cellStyle name="常规 2 6 3 12" xfId="29409"/>
    <cellStyle name="常规 2 6 3 12 2" xfId="26898"/>
    <cellStyle name="常规 2 6 3 12 3" xfId="29410"/>
    <cellStyle name="常规 2 6 3 12 4" xfId="29411"/>
    <cellStyle name="常规 2 6 3 13" xfId="29412"/>
    <cellStyle name="常规 2 6 3 13 2" xfId="5867"/>
    <cellStyle name="常规 2 6 3 13 3" xfId="5870"/>
    <cellStyle name="常规 2 6 3 13 4" xfId="5874"/>
    <cellStyle name="常规 2 6 3 14" xfId="9370"/>
    <cellStyle name="常规 2 6 3 14 2" xfId="5886"/>
    <cellStyle name="常规 2 6 3 15" xfId="9378"/>
    <cellStyle name="常规 2 6 3 16" xfId="9385"/>
    <cellStyle name="常规 2 6 3 17" xfId="9389"/>
    <cellStyle name="常规 2 6 3 18" xfId="9395"/>
    <cellStyle name="常规 2 6 3 19" xfId="9399"/>
    <cellStyle name="常规 2 6 3 2" xfId="29413"/>
    <cellStyle name="常规 2 6 3 2 10" xfId="29414"/>
    <cellStyle name="常规 2 6 3 2 2" xfId="29415"/>
    <cellStyle name="常规 2 6 3 2 2 2" xfId="29416"/>
    <cellStyle name="常规 2 6 3 2 2 2 2" xfId="29417"/>
    <cellStyle name="常规 2 6 3 2 2 2 2 2" xfId="29418"/>
    <cellStyle name="常规 2 6 3 2 2 2 2 2 2" xfId="29419"/>
    <cellStyle name="常规 2 6 3 2 2 2 2 3" xfId="29420"/>
    <cellStyle name="常规 2 6 3 2 2 2 2 4" xfId="29421"/>
    <cellStyle name="常规 2 6 3 2 2 2 2 5" xfId="29422"/>
    <cellStyle name="常规 2 6 3 2 2 2 3" xfId="13586"/>
    <cellStyle name="常规 2 6 3 2 2 2 3 2" xfId="13588"/>
    <cellStyle name="常规 2 6 3 2 2 2 3 3" xfId="29423"/>
    <cellStyle name="常规 2 6 3 2 2 2 4" xfId="13590"/>
    <cellStyle name="常规 2 6 3 2 2 2 5" xfId="13595"/>
    <cellStyle name="常规 2 6 3 2 2 2 6" xfId="13598"/>
    <cellStyle name="常规 2 6 3 2 2 3" xfId="29424"/>
    <cellStyle name="常规 2 6 3 2 2 3 2" xfId="29425"/>
    <cellStyle name="常规 2 6 3 2 2 3 2 2" xfId="29427"/>
    <cellStyle name="常规 2 6 3 2 2 3 3" xfId="29428"/>
    <cellStyle name="常规 2 6 3 2 2 3 4" xfId="21650"/>
    <cellStyle name="常规 2 6 3 2 2 3 5" xfId="21655"/>
    <cellStyle name="常规 2 6 3 2 2 4" xfId="29429"/>
    <cellStyle name="常规 2 6 3 2 2 4 2" xfId="29430"/>
    <cellStyle name="常规 2 6 3 2 2 4 3" xfId="29431"/>
    <cellStyle name="常规 2 6 3 2 2 5" xfId="29432"/>
    <cellStyle name="常规 2 6 3 2 2 6" xfId="29433"/>
    <cellStyle name="常规 2 6 3 2 2 7" xfId="29434"/>
    <cellStyle name="常规 2 6 3 2 3" xfId="29435"/>
    <cellStyle name="常规 2 6 3 2 3 2" xfId="29436"/>
    <cellStyle name="常规 2 6 3 2 3 2 2" xfId="29437"/>
    <cellStyle name="常规 2 6 3 2 3 2 2 2" xfId="29438"/>
    <cellStyle name="常规 2 6 3 2 3 2 3" xfId="29439"/>
    <cellStyle name="常规 2 6 3 2 3 2 4" xfId="21761"/>
    <cellStyle name="常规 2 6 3 2 3 2 5" xfId="21767"/>
    <cellStyle name="常规 2 6 3 2 3 3" xfId="29440"/>
    <cellStyle name="常规 2 6 3 2 3 3 2" xfId="22811"/>
    <cellStyle name="常规 2 6 3 2 3 3 2 2" xfId="22857"/>
    <cellStyle name="常规 2 6 3 2 3 3 3" xfId="23081"/>
    <cellStyle name="常规 2 6 3 2 3 3 4" xfId="21774"/>
    <cellStyle name="常规 2 6 3 2 3 3 5" xfId="21779"/>
    <cellStyle name="常规 2 6 3 2 3 4" xfId="29441"/>
    <cellStyle name="常规 2 6 3 2 3 4 2" xfId="16101"/>
    <cellStyle name="常规 2 6 3 2 3 5" xfId="29442"/>
    <cellStyle name="常规 2 6 3 2 3 6" xfId="23436"/>
    <cellStyle name="常规 2 6 3 2 3 7" xfId="29443"/>
    <cellStyle name="常规 2 6 3 2 4" xfId="29444"/>
    <cellStyle name="常规 2 6 3 2 4 2" xfId="29445"/>
    <cellStyle name="常规 2 6 3 2 4 2 2" xfId="1761"/>
    <cellStyle name="常规 2 6 3 2 4 2 2 2" xfId="1764"/>
    <cellStyle name="常规 2 6 3 2 4 2 3" xfId="1780"/>
    <cellStyle name="常规 2 6 3 2 4 2 4" xfId="1785"/>
    <cellStyle name="常规 2 6 3 2 4 3" xfId="29446"/>
    <cellStyle name="常规 2 6 3 2 4 3 2" xfId="1801"/>
    <cellStyle name="常规 2 6 3 2 4 4" xfId="29447"/>
    <cellStyle name="常规 2 6 3 2 4 5" xfId="29448"/>
    <cellStyle name="常规 2 6 3 2 4 6" xfId="29449"/>
    <cellStyle name="常规 2 6 3 2 5" xfId="29450"/>
    <cellStyle name="常规 2 6 3 2 5 2" xfId="29451"/>
    <cellStyle name="常规 2 6 3 2 5 2 2" xfId="29452"/>
    <cellStyle name="常规 2 6 3 2 5 3" xfId="29453"/>
    <cellStyle name="常规 2 6 3 2 5 4" xfId="29454"/>
    <cellStyle name="常规 2 6 3 2 5 5" xfId="29455"/>
    <cellStyle name="常规 2 6 3 2 6" xfId="29456"/>
    <cellStyle name="常规 2 6 3 2 6 2" xfId="29457"/>
    <cellStyle name="常规 2 6 3 2 6 3" xfId="28555"/>
    <cellStyle name="常规 2 6 3 2 6 4" xfId="29458"/>
    <cellStyle name="常规 2 6 3 2 6 5" xfId="29459"/>
    <cellStyle name="常规 2 6 3 2 7" xfId="29460"/>
    <cellStyle name="常规 2 6 3 2 8" xfId="25143"/>
    <cellStyle name="常规 2 6 3 2 9" xfId="25146"/>
    <cellStyle name="常规 2 6 3 20" xfId="9377"/>
    <cellStyle name="常规 2 6 3 3" xfId="29461"/>
    <cellStyle name="常规 2 6 3 3 2" xfId="9484"/>
    <cellStyle name="常规 2 6 3 3 2 2" xfId="29462"/>
    <cellStyle name="常规 2 6 3 3 2 2 2" xfId="345"/>
    <cellStyle name="常规 2 6 3 3 2 2 2 2" xfId="1248"/>
    <cellStyle name="常规 2 6 3 3 2 2 3" xfId="576"/>
    <cellStyle name="常规 2 6 3 3 2 2 4" xfId="1257"/>
    <cellStyle name="常规 2 6 3 3 2 2 5" xfId="1261"/>
    <cellStyle name="常规 2 6 3 3 2 3" xfId="29463"/>
    <cellStyle name="常规 2 6 3 3 2 3 2" xfId="595"/>
    <cellStyle name="常规 2 6 3 3 2 3 3" xfId="604"/>
    <cellStyle name="常规 2 6 3 3 2 4" xfId="29464"/>
    <cellStyle name="常规 2 6 3 3 2 5" xfId="28466"/>
    <cellStyle name="常规 2 6 3 3 2 6" xfId="28468"/>
    <cellStyle name="常规 2 6 3 3 3" xfId="9486"/>
    <cellStyle name="常规 2 6 3 3 3 2" xfId="29465"/>
    <cellStyle name="常规 2 6 3 3 3 2 2" xfId="29466"/>
    <cellStyle name="常规 2 6 3 3 3 3" xfId="29467"/>
    <cellStyle name="常规 2 6 3 3 3 4" xfId="29468"/>
    <cellStyle name="常规 2 6 3 3 3 5" xfId="28471"/>
    <cellStyle name="常规 2 6 3 3 4" xfId="9488"/>
    <cellStyle name="常规 2 6 3 3 4 2" xfId="29469"/>
    <cellStyle name="常规 2 6 3 3 4 3" xfId="29470"/>
    <cellStyle name="常规 2 6 3 3 5" xfId="29471"/>
    <cellStyle name="常规 2 6 3 3 6" xfId="29472"/>
    <cellStyle name="常规 2 6 3 3 7" xfId="29473"/>
    <cellStyle name="常规 2 6 3 4" xfId="29474"/>
    <cellStyle name="常规 2 6 3 4 2" xfId="9521"/>
    <cellStyle name="常规 2 6 3 4 2 2" xfId="29475"/>
    <cellStyle name="常规 2 6 3 4 2 2 2" xfId="22835"/>
    <cellStyle name="常规 2 6 3 4 2 2 3" xfId="22838"/>
    <cellStyle name="常规 2 6 3 4 2 3" xfId="29476"/>
    <cellStyle name="常规 2 6 3 4 2 3 2" xfId="22843"/>
    <cellStyle name="常规 2 6 3 4 2 4" xfId="29477"/>
    <cellStyle name="常规 2 6 3 4 2 5" xfId="28476"/>
    <cellStyle name="常规 2 6 3 4 3" xfId="29478"/>
    <cellStyle name="常规 2 6 3 4 3 2" xfId="29479"/>
    <cellStyle name="常规 2 6 3 4 3 2 2" xfId="15941"/>
    <cellStyle name="常规 2 6 3 4 3 3" xfId="29480"/>
    <cellStyle name="常规 2 6 3 4 3 4" xfId="29481"/>
    <cellStyle name="常规 2 6 3 4 3 5" xfId="29482"/>
    <cellStyle name="常规 2 6 3 4 4" xfId="29483"/>
    <cellStyle name="常规 2 6 3 4 4 2" xfId="29484"/>
    <cellStyle name="常规 2 6 3 4 4 3" xfId="29485"/>
    <cellStyle name="常规 2 6 3 4 5" xfId="29486"/>
    <cellStyle name="常规 2 6 3 4 6" xfId="29487"/>
    <cellStyle name="常规 2 6 3 4 7" xfId="29488"/>
    <cellStyle name="常规 2 6 3 5" xfId="29489"/>
    <cellStyle name="常规 2 6 3 5 2" xfId="9540"/>
    <cellStyle name="常规 2 6 3 5 2 2" xfId="29490"/>
    <cellStyle name="常规 2 6 3 5 2 2 2" xfId="27962"/>
    <cellStyle name="常规 2 6 3 5 2 2 3" xfId="27964"/>
    <cellStyle name="常规 2 6 3 5 2 3" xfId="19295"/>
    <cellStyle name="常规 2 6 3 5 2 3 2" xfId="19297"/>
    <cellStyle name="常规 2 6 3 5 2 4" xfId="19301"/>
    <cellStyle name="常规 2 6 3 5 2 5" xfId="19304"/>
    <cellStyle name="常规 2 6 3 5 3" xfId="29491"/>
    <cellStyle name="常规 2 6 3 5 3 2" xfId="29492"/>
    <cellStyle name="常规 2 6 3 5 3 2 2" xfId="29493"/>
    <cellStyle name="常规 2 6 3 5 3 3" xfId="19308"/>
    <cellStyle name="常规 2 6 3 5 3 4" xfId="19312"/>
    <cellStyle name="常规 2 6 3 5 3 5" xfId="19316"/>
    <cellStyle name="常规 2 6 3 5 4" xfId="29494"/>
    <cellStyle name="常规 2 6 3 5 4 2" xfId="29495"/>
    <cellStyle name="常规 2 6 3 5 4 3" xfId="19320"/>
    <cellStyle name="常规 2 6 3 5 5" xfId="26494"/>
    <cellStyle name="常规 2 6 3 5 6" xfId="26497"/>
    <cellStyle name="常规 2 6 3 5 7" xfId="16510"/>
    <cellStyle name="常规 2 6 3 6" xfId="29496"/>
    <cellStyle name="常规 2 6 3 6 2" xfId="9563"/>
    <cellStyle name="常规 2 6 3 6 2 2" xfId="29497"/>
    <cellStyle name="常规 2 6 3 6 2 2 2" xfId="15168"/>
    <cellStyle name="常规 2 6 3 6 2 3" xfId="29498"/>
    <cellStyle name="常规 2 6 3 6 2 4" xfId="29499"/>
    <cellStyle name="常规 2 6 3 6 2 5" xfId="29500"/>
    <cellStyle name="常规 2 6 3 6 3" xfId="13460"/>
    <cellStyle name="常规 2 6 3 6 3 2" xfId="29501"/>
    <cellStyle name="常规 2 6 3 6 3 2 2" xfId="15465"/>
    <cellStyle name="常规 2 6 3 6 3 3" xfId="29502"/>
    <cellStyle name="常规 2 6 3 6 3 4" xfId="29503"/>
    <cellStyle name="常规 2 6 3 6 3 5" xfId="29504"/>
    <cellStyle name="常规 2 6 3 6 4" xfId="29505"/>
    <cellStyle name="常规 2 6 3 6 4 2" xfId="29506"/>
    <cellStyle name="常规 2 6 3 6 5" xfId="26500"/>
    <cellStyle name="常规 2 6 3 6 6" xfId="26502"/>
    <cellStyle name="常规 2 6 3 6 7" xfId="16530"/>
    <cellStyle name="常规 2 6 3 7" xfId="17897"/>
    <cellStyle name="常规 2 6 3 7 2" xfId="9587"/>
    <cellStyle name="常规 2 6 3 7 2 2" xfId="29507"/>
    <cellStyle name="常规 2 6 3 7 2 2 2" xfId="16632"/>
    <cellStyle name="常规 2 6 3 7 2 3" xfId="29508"/>
    <cellStyle name="常规 2 6 3 7 2 4" xfId="29509"/>
    <cellStyle name="常规 2 6 3 7 2 5" xfId="29510"/>
    <cellStyle name="常规 2 6 3 7 3" xfId="5632"/>
    <cellStyle name="常规 2 6 3 7 3 2" xfId="29511"/>
    <cellStyle name="常规 2 6 3 7 3 2 2" xfId="16770"/>
    <cellStyle name="常规 2 6 3 7 3 3" xfId="29512"/>
    <cellStyle name="常规 2 6 3 7 3 4" xfId="29513"/>
    <cellStyle name="常规 2 6 3 7 3 5" xfId="29514"/>
    <cellStyle name="常规 2 6 3 7 4" xfId="27985"/>
    <cellStyle name="常规 2 6 3 7 4 2" xfId="29515"/>
    <cellStyle name="常规 2 6 3 7 5" xfId="29516"/>
    <cellStyle name="常规 2 6 3 7 6" xfId="29517"/>
    <cellStyle name="常规 2 6 3 7 7" xfId="16536"/>
    <cellStyle name="常规 2 6 3 8" xfId="29518"/>
    <cellStyle name="常规 2 6 3 8 2" xfId="9607"/>
    <cellStyle name="常规 2 6 3 8 2 2" xfId="29519"/>
    <cellStyle name="常规 2 6 3 8 2 3" xfId="29520"/>
    <cellStyle name="常规 2 6 3 8 3" xfId="27987"/>
    <cellStyle name="常规 2 6 3 8 3 2" xfId="29521"/>
    <cellStyle name="常规 2 6 3 8 4" xfId="18174"/>
    <cellStyle name="常规 2 6 3 8 5" xfId="18176"/>
    <cellStyle name="常规 2 6 3 9" xfId="29522"/>
    <cellStyle name="常规 2 6 3 9 2" xfId="29523"/>
    <cellStyle name="常规 2 6 3 9 2 2" xfId="29524"/>
    <cellStyle name="常规 2 6 3 9 2 3" xfId="29525"/>
    <cellStyle name="常规 2 6 3 9 3" xfId="29526"/>
    <cellStyle name="常规 2 6 3 9 3 2" xfId="29527"/>
    <cellStyle name="常规 2 6 3 9 4" xfId="18179"/>
    <cellStyle name="常规 2 6 3 9 5" xfId="29528"/>
    <cellStyle name="常规 2 6 4" xfId="29529"/>
    <cellStyle name="常规 2 6 4 10" xfId="23017"/>
    <cellStyle name="常规 2 6 4 11" xfId="29530"/>
    <cellStyle name="常规 2 6 4 2" xfId="29531"/>
    <cellStyle name="常规 2 6 4 2 2" xfId="29532"/>
    <cellStyle name="常规 2 6 4 2 2 2" xfId="29533"/>
    <cellStyle name="常规 2 6 4 2 2 2 2" xfId="5994"/>
    <cellStyle name="常规 2 6 4 2 2 2 2 2" xfId="28921"/>
    <cellStyle name="常规 2 6 4 2 2 2 3" xfId="29534"/>
    <cellStyle name="常规 2 6 4 2 2 2 4" xfId="9259"/>
    <cellStyle name="常规 2 6 4 2 2 2 5" xfId="9264"/>
    <cellStyle name="常规 2 6 4 2 2 3" xfId="29535"/>
    <cellStyle name="常规 2 6 4 2 2 3 2" xfId="6021"/>
    <cellStyle name="常规 2 6 4 2 2 3 2 2" xfId="29536"/>
    <cellStyle name="常规 2 6 4 2 2 3 3" xfId="29537"/>
    <cellStyle name="常规 2 6 4 2 2 3 4" xfId="9284"/>
    <cellStyle name="常规 2 6 4 2 2 3 5" xfId="9296"/>
    <cellStyle name="常规 2 6 4 2 2 4" xfId="29538"/>
    <cellStyle name="常规 2 6 4 2 2 4 2" xfId="29539"/>
    <cellStyle name="常规 2 6 4 2 2 5" xfId="29540"/>
    <cellStyle name="常规 2 6 4 2 2 6" xfId="29541"/>
    <cellStyle name="常规 2 6 4 2 2 7" xfId="29542"/>
    <cellStyle name="常规 2 6 4 2 3" xfId="29543"/>
    <cellStyle name="常规 2 6 4 2 3 2" xfId="29544"/>
    <cellStyle name="常规 2 6 4 2 3 2 2" xfId="27717"/>
    <cellStyle name="常规 2 6 4 2 3 2 2 2" xfId="27719"/>
    <cellStyle name="常规 2 6 4 2 3 2 3" xfId="26713"/>
    <cellStyle name="常规 2 6 4 2 3 2 4" xfId="9565"/>
    <cellStyle name="常规 2 6 4 2 3 3" xfId="29545"/>
    <cellStyle name="常规 2 6 4 2 3 3 2" xfId="27724"/>
    <cellStyle name="常规 2 6 4 2 3 4" xfId="29546"/>
    <cellStyle name="常规 2 6 4 2 3 5" xfId="29547"/>
    <cellStyle name="常规 2 6 4 2 3 6" xfId="23454"/>
    <cellStyle name="常规 2 6 4 2 4" xfId="29548"/>
    <cellStyle name="常规 2 6 4 2 4 2" xfId="29549"/>
    <cellStyle name="常规 2 6 4 2 4 2 2" xfId="27731"/>
    <cellStyle name="常规 2 6 4 2 4 3" xfId="29550"/>
    <cellStyle name="常规 2 6 4 2 4 4" xfId="10518"/>
    <cellStyle name="常规 2 6 4 2 4 5" xfId="10536"/>
    <cellStyle name="常规 2 6 4 2 5" xfId="29552"/>
    <cellStyle name="常规 2 6 4 2 5 2" xfId="29554"/>
    <cellStyle name="常规 2 6 4 2 6" xfId="29556"/>
    <cellStyle name="常规 2 6 4 2 7" xfId="29558"/>
    <cellStyle name="常规 2 6 4 2 8" xfId="25157"/>
    <cellStyle name="常规 2 6 4 3" xfId="10515"/>
    <cellStyle name="常规 2 6 4 3 2" xfId="9661"/>
    <cellStyle name="常规 2 6 4 3 2 2" xfId="29559"/>
    <cellStyle name="常规 2 6 4 3 2 2 2" xfId="29560"/>
    <cellStyle name="常规 2 6 4 3 2 2 3" xfId="25886"/>
    <cellStyle name="常规 2 6 4 3 2 3" xfId="29561"/>
    <cellStyle name="常规 2 6 4 3 2 3 2" xfId="29562"/>
    <cellStyle name="常规 2 6 4 3 2 4" xfId="29563"/>
    <cellStyle name="常规 2 6 4 3 2 5" xfId="29564"/>
    <cellStyle name="常规 2 6 4 3 3" xfId="9663"/>
    <cellStyle name="常规 2 6 4 3 3 2" xfId="29565"/>
    <cellStyle name="常规 2 6 4 3 3 2 2" xfId="27760"/>
    <cellStyle name="常规 2 6 4 3 3 3" xfId="29566"/>
    <cellStyle name="常规 2 6 4 3 3 4" xfId="29567"/>
    <cellStyle name="常规 2 6 4 3 3 5" xfId="29568"/>
    <cellStyle name="常规 2 6 4 3 4" xfId="29569"/>
    <cellStyle name="常规 2 6 4 3 4 2" xfId="29570"/>
    <cellStyle name="常规 2 6 4 3 4 3" xfId="29571"/>
    <cellStyle name="常规 2 6 4 3 5" xfId="29573"/>
    <cellStyle name="常规 2 6 4 3 6" xfId="29575"/>
    <cellStyle name="常规 2 6 4 3 7" xfId="29577"/>
    <cellStyle name="常规 2 6 4 4" xfId="29578"/>
    <cellStyle name="常规 2 6 4 4 2" xfId="1335"/>
    <cellStyle name="常规 2 6 4 4 2 2" xfId="1340"/>
    <cellStyle name="常规 2 6 4 4 2 2 2" xfId="705"/>
    <cellStyle name="常规 2 6 4 4 2 3" xfId="1175"/>
    <cellStyle name="常规 2 6 4 4 2 4" xfId="66"/>
    <cellStyle name="常规 2 6 4 4 2 5" xfId="1351"/>
    <cellStyle name="常规 2 6 4 4 3" xfId="1355"/>
    <cellStyle name="常规 2 6 4 4 3 2" xfId="1357"/>
    <cellStyle name="常规 2 6 4 4 3 2 2" xfId="27780"/>
    <cellStyle name="常规 2 6 4 4 3 3" xfId="1361"/>
    <cellStyle name="常规 2 6 4 4 3 4" xfId="29579"/>
    <cellStyle name="常规 2 6 4 4 3 5" xfId="29580"/>
    <cellStyle name="常规 2 6 4 4 4" xfId="818"/>
    <cellStyle name="常规 2 6 4 4 4 2" xfId="29581"/>
    <cellStyle name="常规 2 6 4 4 5" xfId="422"/>
    <cellStyle name="常规 2 6 4 4 6" xfId="1367"/>
    <cellStyle name="常规 2 6 4 4 7" xfId="29582"/>
    <cellStyle name="常规 2 6 4 5" xfId="29583"/>
    <cellStyle name="常规 2 6 4 5 2" xfId="1373"/>
    <cellStyle name="常规 2 6 4 5 2 2" xfId="1377"/>
    <cellStyle name="常规 2 6 4 5 2 2 2" xfId="1379"/>
    <cellStyle name="常规 2 6 4 5 2 3" xfId="1383"/>
    <cellStyle name="常规 2 6 4 5 2 4" xfId="1386"/>
    <cellStyle name="常规 2 6 4 5 3" xfId="1393"/>
    <cellStyle name="常规 2 6 4 5 3 2" xfId="1395"/>
    <cellStyle name="常规 2 6 4 5 4" xfId="1398"/>
    <cellStyle name="常规 2 6 4 5 5" xfId="1400"/>
    <cellStyle name="常规 2 6 4 5 6" xfId="1403"/>
    <cellStyle name="常规 2 6 4 6" xfId="29584"/>
    <cellStyle name="常规 2 6 4 6 2" xfId="1422"/>
    <cellStyle name="常规 2 6 4 6 2 2" xfId="1365"/>
    <cellStyle name="常规 2 6 4 6 3" xfId="1436"/>
    <cellStyle name="常规 2 6 4 6 4" xfId="1443"/>
    <cellStyle name="常规 2 6 4 6 5" xfId="1445"/>
    <cellStyle name="常规 2 6 4 7" xfId="15642"/>
    <cellStyle name="常规 2 6 4 7 2" xfId="1466"/>
    <cellStyle name="常规 2 6 4 7 3" xfId="1469"/>
    <cellStyle name="常规 2 6 4 7 4" xfId="1473"/>
    <cellStyle name="常规 2 6 4 7 5" xfId="29585"/>
    <cellStyle name="常规 2 6 4 8" xfId="29586"/>
    <cellStyle name="常规 2 6 4 9" xfId="29587"/>
    <cellStyle name="常规 2 6 5" xfId="29588"/>
    <cellStyle name="常规 2 6 5 2" xfId="29589"/>
    <cellStyle name="常规 2 6 5 2 2" xfId="504"/>
    <cellStyle name="常规 2 6 5 2 2 2" xfId="510"/>
    <cellStyle name="常规 2 6 5 2 2 2 2" xfId="29590"/>
    <cellStyle name="常规 2 6 5 2 2 2 3" xfId="29591"/>
    <cellStyle name="常规 2 6 5 2 2 3" xfId="514"/>
    <cellStyle name="常规 2 6 5 2 2 3 2" xfId="26525"/>
    <cellStyle name="常规 2 6 5 2 2 4" xfId="517"/>
    <cellStyle name="常规 2 6 5 2 2 5" xfId="520"/>
    <cellStyle name="常规 2 6 5 2 3" xfId="529"/>
    <cellStyle name="常规 2 6 5 2 3 2" xfId="29592"/>
    <cellStyle name="常规 2 6 5 2 3 2 2" xfId="10212"/>
    <cellStyle name="常规 2 6 5 2 3 3" xfId="29593"/>
    <cellStyle name="常规 2 6 5 2 3 4" xfId="29594"/>
    <cellStyle name="常规 2 6 5 2 3 5" xfId="29595"/>
    <cellStyle name="常规 2 6 5 2 4" xfId="535"/>
    <cellStyle name="常规 2 6 5 2 4 2" xfId="29596"/>
    <cellStyle name="常规 2 6 5 2 4 3" xfId="29597"/>
    <cellStyle name="常规 2 6 5 2 5" xfId="542"/>
    <cellStyle name="常规 2 6 5 2 6" xfId="29599"/>
    <cellStyle name="常规 2 6 5 2 7" xfId="29601"/>
    <cellStyle name="常规 2 6 5 3" xfId="29602"/>
    <cellStyle name="常规 2 6 5 3 2" xfId="755"/>
    <cellStyle name="常规 2 6 5 3 2 2" xfId="761"/>
    <cellStyle name="常规 2 6 5 3 2 2 2" xfId="29603"/>
    <cellStyle name="常规 2 6 5 3 2 3" xfId="765"/>
    <cellStyle name="常规 2 6 5 3 2 4" xfId="29604"/>
    <cellStyle name="常规 2 6 5 3 2 5" xfId="29605"/>
    <cellStyle name="常规 2 6 5 3 3" xfId="132"/>
    <cellStyle name="常规 2 6 5 3 3 2" xfId="29606"/>
    <cellStyle name="常规 2 6 5 3 3 2 2" xfId="28062"/>
    <cellStyle name="常规 2 6 5 3 3 3" xfId="29607"/>
    <cellStyle name="常规 2 6 5 3 3 4" xfId="29608"/>
    <cellStyle name="常规 2 6 5 3 3 5" xfId="29609"/>
    <cellStyle name="常规 2 6 5 3 4" xfId="767"/>
    <cellStyle name="常规 2 6 5 3 4 2" xfId="29610"/>
    <cellStyle name="常规 2 6 5 3 5" xfId="772"/>
    <cellStyle name="常规 2 6 5 3 6" xfId="29611"/>
    <cellStyle name="常规 2 6 5 3 7" xfId="29612"/>
    <cellStyle name="常规 2 6 5 4" xfId="29613"/>
    <cellStyle name="常规 2 6 5 4 2" xfId="841"/>
    <cellStyle name="常规 2 6 5 4 2 2" xfId="29614"/>
    <cellStyle name="常规 2 6 5 4 2 2 2" xfId="29615"/>
    <cellStyle name="常规 2 6 5 4 2 3" xfId="29616"/>
    <cellStyle name="常规 2 6 5 4 2 4" xfId="29617"/>
    <cellStyle name="常规 2 6 5 4 3" xfId="845"/>
    <cellStyle name="常规 2 6 5 4 3 2" xfId="29618"/>
    <cellStyle name="常规 2 6 5 4 4" xfId="29619"/>
    <cellStyle name="常规 2 6 5 4 5" xfId="29620"/>
    <cellStyle name="常规 2 6 5 4 6" xfId="19147"/>
    <cellStyle name="常规 2 6 5 5" xfId="29621"/>
    <cellStyle name="常规 2 6 5 5 2" xfId="342"/>
    <cellStyle name="常规 2 6 5 5 2 2" xfId="29622"/>
    <cellStyle name="常规 2 6 5 5 3" xfId="573"/>
    <cellStyle name="常规 2 6 5 5 4" xfId="28777"/>
    <cellStyle name="常规 2 6 5 5 5" xfId="29623"/>
    <cellStyle name="常规 2 6 5 6" xfId="29624"/>
    <cellStyle name="常规 2 6 5 6 2" xfId="598"/>
    <cellStyle name="常规 2 6 5 7" xfId="29625"/>
    <cellStyle name="常规 2 6 5 8" xfId="29626"/>
    <cellStyle name="常规 2 6 5 9" xfId="29627"/>
    <cellStyle name="常规 2 6 6" xfId="25045"/>
    <cellStyle name="常规 2 6 6 2" xfId="28656"/>
    <cellStyle name="常规 2 6 6 2 2" xfId="29628"/>
    <cellStyle name="常规 2 6 6 2 2 2" xfId="29629"/>
    <cellStyle name="常规 2 6 6 2 2 2 2" xfId="29630"/>
    <cellStyle name="常规 2 6 6 2 2 2 3" xfId="29631"/>
    <cellStyle name="常规 2 6 6 2 2 3" xfId="29632"/>
    <cellStyle name="常规 2 6 6 2 2 3 2" xfId="29633"/>
    <cellStyle name="常规 2 6 6 2 2 4" xfId="29634"/>
    <cellStyle name="常规 2 6 6 2 2 5" xfId="29635"/>
    <cellStyle name="常规 2 6 6 2 3" xfId="29636"/>
    <cellStyle name="常规 2 6 6 2 3 2" xfId="29637"/>
    <cellStyle name="常规 2 6 6 2 3 2 2" xfId="29638"/>
    <cellStyle name="常规 2 6 6 2 3 3" xfId="29639"/>
    <cellStyle name="常规 2 6 6 2 3 4" xfId="29640"/>
    <cellStyle name="常规 2 6 6 2 3 5" xfId="29641"/>
    <cellStyle name="常规 2 6 6 2 4" xfId="29642"/>
    <cellStyle name="常规 2 6 6 2 4 2" xfId="29643"/>
    <cellStyle name="常规 2 6 6 2 4 3" xfId="29644"/>
    <cellStyle name="常规 2 6 6 2 5" xfId="29646"/>
    <cellStyle name="常规 2 6 6 2 6" xfId="29647"/>
    <cellStyle name="常规 2 6 6 2 7" xfId="29648"/>
    <cellStyle name="常规 2 6 6 3" xfId="29649"/>
    <cellStyle name="常规 2 6 6 3 2" xfId="9826"/>
    <cellStyle name="常规 2 6 6 3 2 2" xfId="29650"/>
    <cellStyle name="常规 2 6 6 3 2 2 2" xfId="29651"/>
    <cellStyle name="常规 2 6 6 3 2 3" xfId="29652"/>
    <cellStyle name="常规 2 6 6 3 2 4" xfId="29653"/>
    <cellStyle name="常规 2 6 6 3 2 5" xfId="29654"/>
    <cellStyle name="常规 2 6 6 3 3" xfId="29655"/>
    <cellStyle name="常规 2 6 6 3 3 2" xfId="29656"/>
    <cellStyle name="常规 2 6 6 3 3 2 2" xfId="29657"/>
    <cellStyle name="常规 2 6 6 3 3 3" xfId="29658"/>
    <cellStyle name="常规 2 6 6 3 3 4" xfId="29659"/>
    <cellStyle name="常规 2 6 6 3 3 5" xfId="29660"/>
    <cellStyle name="常规 2 6 6 3 4" xfId="29661"/>
    <cellStyle name="常规 2 6 6 3 4 2" xfId="29662"/>
    <cellStyle name="常规 2 6 6 3 5" xfId="29663"/>
    <cellStyle name="常规 2 6 6 3 6" xfId="29664"/>
    <cellStyle name="常规 2 6 6 3 7" xfId="29665"/>
    <cellStyle name="常规 2 6 6 4" xfId="29666"/>
    <cellStyle name="常规 2 6 6 4 2" xfId="9840"/>
    <cellStyle name="常规 2 6 6 4 2 2" xfId="29667"/>
    <cellStyle name="常规 2 6 6 4 3" xfId="29668"/>
    <cellStyle name="常规 2 6 6 4 4" xfId="29669"/>
    <cellStyle name="常规 2 6 6 4 5" xfId="29670"/>
    <cellStyle name="常规 2 6 6 5" xfId="29671"/>
    <cellStyle name="常规 2 6 6 5 2" xfId="28788"/>
    <cellStyle name="常规 2 6 6 5 2 2" xfId="13373"/>
    <cellStyle name="常规 2 6 6 5 3" xfId="28790"/>
    <cellStyle name="常规 2 6 6 5 4" xfId="29672"/>
    <cellStyle name="常规 2 6 6 5 5" xfId="29673"/>
    <cellStyle name="常规 2 6 6 6" xfId="13341"/>
    <cellStyle name="常规 2 6 6 6 2" xfId="13343"/>
    <cellStyle name="常规 2 6 6 7" xfId="13346"/>
    <cellStyle name="常规 2 6 6 8" xfId="13349"/>
    <cellStyle name="常规 2 6 6 9" xfId="29674"/>
    <cellStyle name="常规 2 6 7" xfId="28658"/>
    <cellStyle name="常规 2 6 7 2" xfId="28660"/>
    <cellStyle name="常规 2 6 7 2 2" xfId="29675"/>
    <cellStyle name="常规 2 6 7 2 2 2" xfId="29676"/>
    <cellStyle name="常规 2 6 7 2 2 3" xfId="29677"/>
    <cellStyle name="常规 2 6 7 2 3" xfId="29678"/>
    <cellStyle name="常规 2 6 7 2 3 2" xfId="29679"/>
    <cellStyle name="常规 2 6 7 2 4" xfId="29680"/>
    <cellStyle name="常规 2 6 7 2 5" xfId="29681"/>
    <cellStyle name="常规 2 6 7 3" xfId="29682"/>
    <cellStyle name="常规 2 6 7 3 2" xfId="23396"/>
    <cellStyle name="常规 2 6 7 3 2 2" xfId="29683"/>
    <cellStyle name="常规 2 6 7 3 3" xfId="23399"/>
    <cellStyle name="常规 2 6 7 3 4" xfId="29684"/>
    <cellStyle name="常规 2 6 7 3 5" xfId="29685"/>
    <cellStyle name="常规 2 6 7 4" xfId="29686"/>
    <cellStyle name="常规 2 6 7 4 2" xfId="29687"/>
    <cellStyle name="常规 2 6 7 4 3" xfId="29688"/>
    <cellStyle name="常规 2 6 7 5" xfId="29689"/>
    <cellStyle name="常规 2 6 7 6" xfId="13352"/>
    <cellStyle name="常规 2 6 7 7" xfId="13354"/>
    <cellStyle name="常规 2 6 8" xfId="28662"/>
    <cellStyle name="常规 2 6 8 2" xfId="29690"/>
    <cellStyle name="常规 2 6 8 2 2" xfId="2067"/>
    <cellStyle name="常规 2 6 8 2 2 2" xfId="28503"/>
    <cellStyle name="常规 2 6 8 2 2 3" xfId="10137"/>
    <cellStyle name="常规 2 6 8 2 3" xfId="29691"/>
    <cellStyle name="常规 2 6 8 2 3 2" xfId="28513"/>
    <cellStyle name="常规 2 6 8 2 4" xfId="29692"/>
    <cellStyle name="常规 2 6 8 2 5" xfId="29693"/>
    <cellStyle name="常规 2 6 8 3" xfId="29694"/>
    <cellStyle name="常规 2 6 8 3 2" xfId="27554"/>
    <cellStyle name="常规 2 6 8 3 2 2" xfId="29695"/>
    <cellStyle name="常规 2 6 8 3 3" xfId="29696"/>
    <cellStyle name="常规 2 6 8 3 4" xfId="29697"/>
    <cellStyle name="常规 2 6 8 3 5" xfId="27406"/>
    <cellStyle name="常规 2 6 8 4" xfId="29698"/>
    <cellStyle name="常规 2 6 8 4 2" xfId="29699"/>
    <cellStyle name="常规 2 6 8 4 3" xfId="29700"/>
    <cellStyle name="常规 2 6 8 5" xfId="29701"/>
    <cellStyle name="常规 2 6 8 6" xfId="13359"/>
    <cellStyle name="常规 2 6 8 7" xfId="13361"/>
    <cellStyle name="常规 2 6 9" xfId="24834"/>
    <cellStyle name="常规 2 6 9 2" xfId="2124"/>
    <cellStyle name="常规 2 6 9 2 2" xfId="29702"/>
    <cellStyle name="常规 2 6 9 2 2 2" xfId="29703"/>
    <cellStyle name="常规 2 6 9 2 2 3" xfId="29704"/>
    <cellStyle name="常规 2 6 9 2 3" xfId="29705"/>
    <cellStyle name="常规 2 6 9 2 3 2" xfId="29706"/>
    <cellStyle name="常规 2 6 9 2 4" xfId="29707"/>
    <cellStyle name="常规 2 6 9 2 5" xfId="29708"/>
    <cellStyle name="常规 2 6 9 3" xfId="2126"/>
    <cellStyle name="常规 2 6 9 3 2" xfId="6059"/>
    <cellStyle name="常规 2 6 9 3 2 2" xfId="6155"/>
    <cellStyle name="常规 2 6 9 3 3" xfId="6604"/>
    <cellStyle name="常规 2 6 9 3 4" xfId="6782"/>
    <cellStyle name="常规 2 6 9 3 5" xfId="6880"/>
    <cellStyle name="常规 2 6 9 4" xfId="2128"/>
    <cellStyle name="常规 2 6 9 4 2" xfId="7032"/>
    <cellStyle name="常规 2 6 9 4 3" xfId="7041"/>
    <cellStyle name="常规 2 6 9 5" xfId="15975"/>
    <cellStyle name="常规 2 6 9 6" xfId="13367"/>
    <cellStyle name="常规 2 6 9 7" xfId="15977"/>
    <cellStyle name="常规 2 7" xfId="8586"/>
    <cellStyle name="常规 2 7 10" xfId="15786"/>
    <cellStyle name="常规 2 7 10 2" xfId="19109"/>
    <cellStyle name="常规 2 7 10 2 2" xfId="29709"/>
    <cellStyle name="常规 2 7 10 2 3" xfId="29710"/>
    <cellStyle name="常规 2 7 10 3" xfId="19111"/>
    <cellStyle name="常规 2 7 10 3 2" xfId="29711"/>
    <cellStyle name="常规 2 7 10 4" xfId="29712"/>
    <cellStyle name="常规 2 7 10 5" xfId="29713"/>
    <cellStyle name="常规 2 7 11" xfId="15789"/>
    <cellStyle name="常规 2 7 11 2" xfId="29715"/>
    <cellStyle name="常规 2 7 11 2 2" xfId="29716"/>
    <cellStyle name="常规 2 7 11 2 3" xfId="27509"/>
    <cellStyle name="常规 2 7 11 3" xfId="29718"/>
    <cellStyle name="常规 2 7 11 3 2" xfId="29719"/>
    <cellStyle name="常规 2 7 11 4" xfId="25001"/>
    <cellStyle name="常规 2 7 11 5" xfId="26623"/>
    <cellStyle name="常规 2 7 12" xfId="29720"/>
    <cellStyle name="常规 2 7 12 2" xfId="29721"/>
    <cellStyle name="常规 2 7 12 2 2" xfId="29722"/>
    <cellStyle name="常规 2 7 12 2 3" xfId="3272"/>
    <cellStyle name="常规 2 7 12 3" xfId="29723"/>
    <cellStyle name="常规 2 7 12 3 2" xfId="29725"/>
    <cellStyle name="常规 2 7 12 4" xfId="29726"/>
    <cellStyle name="常规 2 7 12 5" xfId="29727"/>
    <cellStyle name="常规 2 7 13" xfId="29728"/>
    <cellStyle name="常规 2 7 13 2" xfId="29729"/>
    <cellStyle name="常规 2 7 13 2 2" xfId="29730"/>
    <cellStyle name="常规 2 7 13 3" xfId="29731"/>
    <cellStyle name="常规 2 7 13 3 2" xfId="29732"/>
    <cellStyle name="常规 2 7 13 4" xfId="29733"/>
    <cellStyle name="常规 2 7 13 5" xfId="29734"/>
    <cellStyle name="常规 2 7 14" xfId="29735"/>
    <cellStyle name="常规 2 7 14 2" xfId="29736"/>
    <cellStyle name="常规 2 7 14 2 2" xfId="29737"/>
    <cellStyle name="常规 2 7 14 3" xfId="29738"/>
    <cellStyle name="常规 2 7 14 3 2" xfId="17127"/>
    <cellStyle name="常规 2 7 14 4" xfId="29739"/>
    <cellStyle name="常规 2 7 15" xfId="29741"/>
    <cellStyle name="常规 2 7 15 2" xfId="29742"/>
    <cellStyle name="常规 2 7 15 3" xfId="29743"/>
    <cellStyle name="常规 2 7 15 4" xfId="29744"/>
    <cellStyle name="常规 2 7 16" xfId="20945"/>
    <cellStyle name="常规 2 7 16 2" xfId="20948"/>
    <cellStyle name="常规 2 7 16 3" xfId="18392"/>
    <cellStyle name="常规 2 7 17" xfId="20951"/>
    <cellStyle name="常规 2 7 17 2" xfId="29745"/>
    <cellStyle name="常规 2 7 18" xfId="526"/>
    <cellStyle name="常规 2 7 18 2" xfId="26826"/>
    <cellStyle name="常规 2 7 19" xfId="20954"/>
    <cellStyle name="常规 2 7 2" xfId="22999"/>
    <cellStyle name="常规 2 7 2 10" xfId="29746"/>
    <cellStyle name="常规 2 7 2 10 2" xfId="29747"/>
    <cellStyle name="常规 2 7 2 10 2 2" xfId="29748"/>
    <cellStyle name="常规 2 7 2 10 3" xfId="29749"/>
    <cellStyle name="常规 2 7 2 10 3 2" xfId="21347"/>
    <cellStyle name="常规 2 7 2 10 4" xfId="29750"/>
    <cellStyle name="常规 2 7 2 11" xfId="29140"/>
    <cellStyle name="常规 2 7 2 11 2" xfId="29142"/>
    <cellStyle name="常规 2 7 2 11 3" xfId="29751"/>
    <cellStyle name="常规 2 7 2 11 4" xfId="29752"/>
    <cellStyle name="常规 2 7 2 12" xfId="29144"/>
    <cellStyle name="常规 2 7 2 12 2" xfId="29753"/>
    <cellStyle name="常规 2 7 2 12 3" xfId="29754"/>
    <cellStyle name="常规 2 7 2 12 4" xfId="29755"/>
    <cellStyle name="常规 2 7 2 13" xfId="29146"/>
    <cellStyle name="常规 2 7 2 13 2" xfId="26688"/>
    <cellStyle name="常规 2 7 2 14" xfId="10140"/>
    <cellStyle name="常规 2 7 2 15" xfId="10152"/>
    <cellStyle name="常规 2 7 2 16" xfId="10163"/>
    <cellStyle name="常规 2 7 2 17" xfId="10173"/>
    <cellStyle name="常规 2 7 2 18" xfId="10180"/>
    <cellStyle name="常规 2 7 2 19" xfId="10187"/>
    <cellStyle name="常规 2 7 2 2" xfId="29756"/>
    <cellStyle name="常规 2 7 2 2 10" xfId="27562"/>
    <cellStyle name="常规 2 7 2 2 2" xfId="29757"/>
    <cellStyle name="常规 2 7 2 2 2 2" xfId="29758"/>
    <cellStyle name="常规 2 7 2 2 2 2 2" xfId="29759"/>
    <cellStyle name="常规 2 7 2 2 2 2 2 2" xfId="29760"/>
    <cellStyle name="常规 2 7 2 2 2 2 2 2 2" xfId="29761"/>
    <cellStyle name="常规 2 7 2 2 2 2 2 3" xfId="29762"/>
    <cellStyle name="常规 2 7 2 2 2 2 2 4" xfId="20641"/>
    <cellStyle name="常规 2 7 2 2 2 2 2 5" xfId="20643"/>
    <cellStyle name="常规 2 7 2 2 2 2 3" xfId="29763"/>
    <cellStyle name="常规 2 7 2 2 2 2 3 2" xfId="29764"/>
    <cellStyle name="常规 2 7 2 2 2 2 3 3" xfId="29765"/>
    <cellStyle name="常规 2 7 2 2 2 2 4" xfId="29766"/>
    <cellStyle name="常规 2 7 2 2 2 2 5" xfId="29767"/>
    <cellStyle name="常规 2 7 2 2 2 2 6" xfId="29768"/>
    <cellStyle name="常规 2 7 2 2 2 3" xfId="21922"/>
    <cellStyle name="常规 2 7 2 2 2 3 2" xfId="29769"/>
    <cellStyle name="常规 2 7 2 2 2 3 2 2" xfId="29770"/>
    <cellStyle name="常规 2 7 2 2 2 3 3" xfId="29771"/>
    <cellStyle name="常规 2 7 2 2 2 3 4" xfId="29772"/>
    <cellStyle name="常规 2 7 2 2 2 3 5" xfId="29773"/>
    <cellStyle name="常规 2 7 2 2 2 4" xfId="21924"/>
    <cellStyle name="常规 2 7 2 2 2 4 2" xfId="21166"/>
    <cellStyle name="常规 2 7 2 2 2 4 3" xfId="21168"/>
    <cellStyle name="常规 2 7 2 2 2 5" xfId="29774"/>
    <cellStyle name="常规 2 7 2 2 2 6" xfId="28640"/>
    <cellStyle name="常规 2 7 2 2 2 7" xfId="28643"/>
    <cellStyle name="常规 2 7 2 2 3" xfId="29775"/>
    <cellStyle name="常规 2 7 2 2 3 2" xfId="29776"/>
    <cellStyle name="常规 2 7 2 2 3 2 2" xfId="29777"/>
    <cellStyle name="常规 2 7 2 2 3 2 2 2" xfId="29778"/>
    <cellStyle name="常规 2 7 2 2 3 2 3" xfId="29779"/>
    <cellStyle name="常规 2 7 2 2 3 2 4" xfId="29780"/>
    <cellStyle name="常规 2 7 2 2 3 2 5" xfId="29781"/>
    <cellStyle name="常规 2 7 2 2 3 3" xfId="29782"/>
    <cellStyle name="常规 2 7 2 2 3 3 2" xfId="29783"/>
    <cellStyle name="常规 2 7 2 2 3 3 2 2" xfId="29784"/>
    <cellStyle name="常规 2 7 2 2 3 3 3" xfId="29785"/>
    <cellStyle name="常规 2 7 2 2 3 3 4" xfId="29786"/>
    <cellStyle name="常规 2 7 2 2 3 3 5" xfId="29172"/>
    <cellStyle name="常规 2 7 2 2 3 4" xfId="29787"/>
    <cellStyle name="常规 2 7 2 2 3 4 2" xfId="29788"/>
    <cellStyle name="常规 2 7 2 2 3 5" xfId="29789"/>
    <cellStyle name="常规 2 7 2 2 3 6" xfId="28648"/>
    <cellStyle name="常规 2 7 2 2 3 7" xfId="29790"/>
    <cellStyle name="常规 2 7 2 2 4" xfId="29791"/>
    <cellStyle name="常规 2 7 2 2 4 2" xfId="29792"/>
    <cellStyle name="常规 2 7 2 2 4 2 2" xfId="29793"/>
    <cellStyle name="常规 2 7 2 2 4 2 2 2" xfId="29794"/>
    <cellStyle name="常规 2 7 2 2 4 2 3" xfId="29795"/>
    <cellStyle name="常规 2 7 2 2 4 2 4" xfId="29796"/>
    <cellStyle name="常规 2 7 2 2 4 3" xfId="29797"/>
    <cellStyle name="常规 2 7 2 2 4 3 2" xfId="29798"/>
    <cellStyle name="常规 2 7 2 2 4 4" xfId="29799"/>
    <cellStyle name="常规 2 7 2 2 4 5" xfId="29800"/>
    <cellStyle name="常规 2 7 2 2 4 6" xfId="29801"/>
    <cellStyle name="常规 2 7 2 2 5" xfId="29802"/>
    <cellStyle name="常规 2 7 2 2 5 2" xfId="29803"/>
    <cellStyle name="常规 2 7 2 2 5 2 2" xfId="29804"/>
    <cellStyle name="常规 2 7 2 2 5 3" xfId="29805"/>
    <cellStyle name="常规 2 7 2 2 5 4" xfId="15276"/>
    <cellStyle name="常规 2 7 2 2 5 5" xfId="29806"/>
    <cellStyle name="常规 2 7 2 2 6" xfId="29807"/>
    <cellStyle name="常规 2 7 2 2 6 2" xfId="29808"/>
    <cellStyle name="常规 2 7 2 2 6 3" xfId="29809"/>
    <cellStyle name="常规 2 7 2 2 6 4" xfId="15279"/>
    <cellStyle name="常规 2 7 2 2 6 5" xfId="29810"/>
    <cellStyle name="常规 2 7 2 2 7" xfId="29811"/>
    <cellStyle name="常规 2 7 2 2 8" xfId="25192"/>
    <cellStyle name="常规 2 7 2 2 9" xfId="10081"/>
    <cellStyle name="常规 2 7 2 3" xfId="21573"/>
    <cellStyle name="常规 2 7 2 3 2" xfId="10491"/>
    <cellStyle name="常规 2 7 2 3 2 2" xfId="4044"/>
    <cellStyle name="常规 2 7 2 3 2 2 2" xfId="4422"/>
    <cellStyle name="常规 2 7 2 3 2 2 2 2" xfId="29812"/>
    <cellStyle name="常规 2 7 2 3 2 2 3" xfId="10494"/>
    <cellStyle name="常规 2 7 2 3 2 2 4" xfId="26248"/>
    <cellStyle name="常规 2 7 2 3 2 2 5" xfId="26251"/>
    <cellStyle name="常规 2 7 2 3 2 3" xfId="4052"/>
    <cellStyle name="常规 2 7 2 3 2 3 2" xfId="10497"/>
    <cellStyle name="常规 2 7 2 3 2 3 3" xfId="26254"/>
    <cellStyle name="常规 2 7 2 3 2 4" xfId="4427"/>
    <cellStyle name="常规 2 7 2 3 2 5" xfId="4431"/>
    <cellStyle name="常规 2 7 2 3 2 6" xfId="27135"/>
    <cellStyle name="常规 2 7 2 3 3" xfId="10499"/>
    <cellStyle name="常规 2 7 2 3 3 2" xfId="4453"/>
    <cellStyle name="常规 2 7 2 3 3 2 2" xfId="4457"/>
    <cellStyle name="常规 2 7 2 3 3 3" xfId="4461"/>
    <cellStyle name="常规 2 7 2 3 3 4" xfId="4464"/>
    <cellStyle name="常规 2 7 2 3 3 5" xfId="4467"/>
    <cellStyle name="常规 2 7 2 3 4" xfId="10505"/>
    <cellStyle name="常规 2 7 2 3 4 2" xfId="4483"/>
    <cellStyle name="常规 2 7 2 3 4 3" xfId="4487"/>
    <cellStyle name="常规 2 7 2 3 5" xfId="29813"/>
    <cellStyle name="常规 2 7 2 3 6" xfId="29814"/>
    <cellStyle name="常规 2 7 2 3 7" xfId="29815"/>
    <cellStyle name="常规 2 7 2 4" xfId="21575"/>
    <cellStyle name="常规 2 7 2 4 2" xfId="10597"/>
    <cellStyle name="常规 2 7 2 4 2 2" xfId="29816"/>
    <cellStyle name="常规 2 7 2 4 2 2 2" xfId="28563"/>
    <cellStyle name="常规 2 7 2 4 2 2 3" xfId="26345"/>
    <cellStyle name="常规 2 7 2 4 2 3" xfId="29817"/>
    <cellStyle name="常规 2 7 2 4 2 3 2" xfId="4621"/>
    <cellStyle name="常规 2 7 2 4 2 4" xfId="29818"/>
    <cellStyle name="常规 2 7 2 4 2 5" xfId="29055"/>
    <cellStyle name="常规 2 7 2 4 3" xfId="10600"/>
    <cellStyle name="常规 2 7 2 4 3 2" xfId="29819"/>
    <cellStyle name="常规 2 7 2 4 3 2 2" xfId="28604"/>
    <cellStyle name="常规 2 7 2 4 3 3" xfId="29820"/>
    <cellStyle name="常规 2 7 2 4 3 4" xfId="29821"/>
    <cellStyle name="常规 2 7 2 4 3 5" xfId="29822"/>
    <cellStyle name="常规 2 7 2 4 4" xfId="10602"/>
    <cellStyle name="常规 2 7 2 4 4 2" xfId="29823"/>
    <cellStyle name="常规 2 7 2 4 4 3" xfId="29824"/>
    <cellStyle name="常规 2 7 2 4 5" xfId="29825"/>
    <cellStyle name="常规 2 7 2 4 6" xfId="29826"/>
    <cellStyle name="常规 2 7 2 4 7" xfId="29827"/>
    <cellStyle name="常规 2 7 2 5" xfId="21577"/>
    <cellStyle name="常规 2 7 2 5 2" xfId="7901"/>
    <cellStyle name="常规 2 7 2 5 2 2" xfId="29828"/>
    <cellStyle name="常规 2 7 2 5 2 2 2" xfId="17065"/>
    <cellStyle name="常规 2 7 2 5 2 3" xfId="29829"/>
    <cellStyle name="常规 2 7 2 5 2 4" xfId="29830"/>
    <cellStyle name="常规 2 7 2 5 2 5" xfId="29831"/>
    <cellStyle name="常规 2 7 2 5 3" xfId="10663"/>
    <cellStyle name="常规 2 7 2 5 3 2" xfId="29832"/>
    <cellStyle name="常规 2 7 2 5 3 2 2" xfId="23884"/>
    <cellStyle name="常规 2 7 2 5 3 3" xfId="29833"/>
    <cellStyle name="常规 2 7 2 5 3 4" xfId="29834"/>
    <cellStyle name="常规 2 7 2 5 3 5" xfId="29835"/>
    <cellStyle name="常规 2 7 2 5 4" xfId="10665"/>
    <cellStyle name="常规 2 7 2 5 4 2" xfId="29836"/>
    <cellStyle name="常规 2 7 2 5 5" xfId="29837"/>
    <cellStyle name="常规 2 7 2 5 6" xfId="29838"/>
    <cellStyle name="常规 2 7 2 5 7" xfId="29839"/>
    <cellStyle name="常规 2 7 2 6" xfId="21579"/>
    <cellStyle name="常规 2 7 2 6 2" xfId="10687"/>
    <cellStyle name="常规 2 7 2 6 2 2" xfId="10150"/>
    <cellStyle name="常规 2 7 2 6 2 2 2" xfId="24056"/>
    <cellStyle name="常规 2 7 2 6 2 3" xfId="29219"/>
    <cellStyle name="常规 2 7 2 6 2 4" xfId="29221"/>
    <cellStyle name="常规 2 7 2 6 2 5" xfId="29840"/>
    <cellStyle name="常规 2 7 2 6 3" xfId="29841"/>
    <cellStyle name="常规 2 7 2 6 3 2" xfId="10161"/>
    <cellStyle name="常规 2 7 2 6 3 2 2" xfId="24063"/>
    <cellStyle name="常规 2 7 2 6 3 3" xfId="29224"/>
    <cellStyle name="常规 2 7 2 6 3 4" xfId="29842"/>
    <cellStyle name="常规 2 7 2 6 3 5" xfId="29843"/>
    <cellStyle name="常规 2 7 2 6 4" xfId="29844"/>
    <cellStyle name="常规 2 7 2 6 4 2" xfId="10171"/>
    <cellStyle name="常规 2 7 2 6 5" xfId="29845"/>
    <cellStyle name="常规 2 7 2 6 6" xfId="29846"/>
    <cellStyle name="常规 2 7 2 6 7" xfId="29847"/>
    <cellStyle name="常规 2 7 2 7" xfId="17918"/>
    <cellStyle name="常规 2 7 2 7 2" xfId="10709"/>
    <cellStyle name="常规 2 7 2 7 2 2" xfId="29848"/>
    <cellStyle name="常规 2 7 2 7 2 3" xfId="29229"/>
    <cellStyle name="常规 2 7 2 7 3" xfId="29849"/>
    <cellStyle name="常规 2 7 2 7 3 2" xfId="29850"/>
    <cellStyle name="常规 2 7 2 7 4" xfId="29851"/>
    <cellStyle name="常规 2 7 2 7 5" xfId="17586"/>
    <cellStyle name="常规 2 7 2 8" xfId="17921"/>
    <cellStyle name="常规 2 7 2 8 2" xfId="10736"/>
    <cellStyle name="常规 2 7 2 8 2 2" xfId="6080"/>
    <cellStyle name="常规 2 7 2 8 2 3" xfId="6082"/>
    <cellStyle name="常规 2 7 2 8 3" xfId="29852"/>
    <cellStyle name="常规 2 7 2 8 3 2" xfId="6097"/>
    <cellStyle name="常规 2 7 2 8 4" xfId="29853"/>
    <cellStyle name="常规 2 7 2 8 5" xfId="26733"/>
    <cellStyle name="常规 2 7 2 9" xfId="29854"/>
    <cellStyle name="常规 2 7 2 9 2" xfId="10756"/>
    <cellStyle name="常规 2 7 2 9 2 2" xfId="29855"/>
    <cellStyle name="常规 2 7 2 9 3" xfId="29856"/>
    <cellStyle name="常规 2 7 2 9 3 2" xfId="29857"/>
    <cellStyle name="常规 2 7 2 9 4" xfId="29858"/>
    <cellStyle name="常规 2 7 2 9 5" xfId="29859"/>
    <cellStyle name="常规 2 7 20" xfId="29740"/>
    <cellStyle name="常规 2 7 21" xfId="20944"/>
    <cellStyle name="常规 2 7 22" xfId="20950"/>
    <cellStyle name="常规 2 7 23" xfId="525"/>
    <cellStyle name="常规 2 7 24" xfId="20953"/>
    <cellStyle name="常规 2 7 3" xfId="29860"/>
    <cellStyle name="常规 2 7 3 10" xfId="8118"/>
    <cellStyle name="常规 2 7 3 2" xfId="29861"/>
    <cellStyle name="常规 2 7 3 2 2" xfId="29862"/>
    <cellStyle name="常规 2 7 3 2 2 2" xfId="29863"/>
    <cellStyle name="常规 2 7 3 2 2 2 2" xfId="28298"/>
    <cellStyle name="常规 2 7 3 2 2 2 2 2" xfId="29864"/>
    <cellStyle name="常规 2 7 3 2 2 2 3" xfId="28300"/>
    <cellStyle name="常规 2 7 3 2 2 2 4" xfId="28302"/>
    <cellStyle name="常规 2 7 3 2 2 2 5" xfId="29865"/>
    <cellStyle name="常规 2 7 3 2 2 3" xfId="22806"/>
    <cellStyle name="常规 2 7 3 2 2 3 2" xfId="28308"/>
    <cellStyle name="常规 2 7 3 2 2 3 3" xfId="28310"/>
    <cellStyle name="常规 2 7 3 2 2 4" xfId="22475"/>
    <cellStyle name="常规 2 7 3 2 2 5" xfId="22478"/>
    <cellStyle name="常规 2 7 3 2 2 6" xfId="22480"/>
    <cellStyle name="常规 2 7 3 2 3" xfId="29866"/>
    <cellStyle name="常规 2 7 3 2 3 2" xfId="29867"/>
    <cellStyle name="常规 2 7 3 2 3 2 2" xfId="28374"/>
    <cellStyle name="常规 2 7 3 2 3 3" xfId="29868"/>
    <cellStyle name="常规 2 7 3 2 3 4" xfId="22483"/>
    <cellStyle name="常规 2 7 3 2 3 5" xfId="22485"/>
    <cellStyle name="常规 2 7 3 2 4" xfId="29869"/>
    <cellStyle name="常规 2 7 3 2 4 2" xfId="29870"/>
    <cellStyle name="常规 2 7 3 2 4 3" xfId="29871"/>
    <cellStyle name="常规 2 7 3 2 5" xfId="29872"/>
    <cellStyle name="常规 2 7 3 2 6" xfId="29873"/>
    <cellStyle name="常规 2 7 3 2 7" xfId="19471"/>
    <cellStyle name="常规 2 7 3 3" xfId="21581"/>
    <cellStyle name="常规 2 7 3 3 2" xfId="10908"/>
    <cellStyle name="常规 2 7 3 3 2 2" xfId="29874"/>
    <cellStyle name="常规 2 7 3 3 2 2 2" xfId="28975"/>
    <cellStyle name="常规 2 7 3 3 2 3" xfId="29875"/>
    <cellStyle name="常规 2 7 3 3 2 4" xfId="29876"/>
    <cellStyle name="常规 2 7 3 3 2 5" xfId="29068"/>
    <cellStyle name="常规 2 7 3 3 3" xfId="10911"/>
    <cellStyle name="常规 2 7 3 3 3 2" xfId="29877"/>
    <cellStyle name="常规 2 7 3 3 3 2 2" xfId="29022"/>
    <cellStyle name="常规 2 7 3 3 3 3" xfId="29878"/>
    <cellStyle name="常规 2 7 3 3 3 4" xfId="29879"/>
    <cellStyle name="常规 2 7 3 3 3 5" xfId="29072"/>
    <cellStyle name="常规 2 7 3 3 4" xfId="10913"/>
    <cellStyle name="常规 2 7 3 3 4 2" xfId="29880"/>
    <cellStyle name="常规 2 7 3 3 5" xfId="2115"/>
    <cellStyle name="常规 2 7 3 3 6" xfId="2167"/>
    <cellStyle name="常规 2 7 3 3 7" xfId="2210"/>
    <cellStyle name="常规 2 7 3 4" xfId="21583"/>
    <cellStyle name="常规 2 7 3 4 2" xfId="10937"/>
    <cellStyle name="常规 2 7 3 4 2 2" xfId="29881"/>
    <cellStyle name="常规 2 7 3 4 2 2 2" xfId="28776"/>
    <cellStyle name="常规 2 7 3 4 2 3" xfId="29882"/>
    <cellStyle name="常规 2 7 3 4 2 4" xfId="29883"/>
    <cellStyle name="常规 2 7 3 4 3" xfId="29884"/>
    <cellStyle name="常规 2 7 3 4 3 2" xfId="29885"/>
    <cellStyle name="常规 2 7 3 4 4" xfId="29886"/>
    <cellStyle name="常规 2 7 3 4 5" xfId="2294"/>
    <cellStyle name="常规 2 7 3 4 6" xfId="2325"/>
    <cellStyle name="常规 2 7 3 5" xfId="21585"/>
    <cellStyle name="常规 2 7 3 5 2" xfId="10958"/>
    <cellStyle name="常规 2 7 3 5 2 2" xfId="24429"/>
    <cellStyle name="常规 2 7 3 5 3" xfId="24437"/>
    <cellStyle name="常规 2 7 3 5 4" xfId="24441"/>
    <cellStyle name="常规 2 7 3 5 5" xfId="2367"/>
    <cellStyle name="常规 2 7 3 6" xfId="21587"/>
    <cellStyle name="常规 2 7 3 6 2" xfId="10989"/>
    <cellStyle name="常规 2 7 3 6 3" xfId="24454"/>
    <cellStyle name="常规 2 7 3 6 4" xfId="24456"/>
    <cellStyle name="常规 2 7 3 6 5" xfId="2461"/>
    <cellStyle name="常规 2 7 3 7" xfId="29887"/>
    <cellStyle name="常规 2 7 3 8" xfId="29888"/>
    <cellStyle name="常规 2 7 3 9" xfId="29889"/>
    <cellStyle name="常规 2 7 4" xfId="29890"/>
    <cellStyle name="常规 2 7 4 2" xfId="29891"/>
    <cellStyle name="常规 2 7 4 2 2" xfId="24196"/>
    <cellStyle name="常规 2 7 4 2 2 2" xfId="24198"/>
    <cellStyle name="常规 2 7 4 2 2 2 2" xfId="24200"/>
    <cellStyle name="常规 2 7 4 2 2 2 3" xfId="24202"/>
    <cellStyle name="常规 2 7 4 2 2 3" xfId="8697"/>
    <cellStyle name="常规 2 7 4 2 2 3 2" xfId="22870"/>
    <cellStyle name="常规 2 7 4 2 2 4" xfId="24206"/>
    <cellStyle name="常规 2 7 4 2 2 5" xfId="24209"/>
    <cellStyle name="常规 2 7 4 2 3" xfId="24212"/>
    <cellStyle name="常规 2 7 4 2 3 2" xfId="24214"/>
    <cellStyle name="常规 2 7 4 2 3 2 2" xfId="24216"/>
    <cellStyle name="常规 2 7 4 2 3 3" xfId="24222"/>
    <cellStyle name="常规 2 7 4 2 3 4" xfId="24226"/>
    <cellStyle name="常规 2 7 4 2 3 5" xfId="24228"/>
    <cellStyle name="常规 2 7 4 2 4" xfId="24231"/>
    <cellStyle name="常规 2 7 4 2 4 2" xfId="24233"/>
    <cellStyle name="常规 2 7 4 2 4 3" xfId="24236"/>
    <cellStyle name="常规 2 7 4 2 5" xfId="24239"/>
    <cellStyle name="常规 2 7 4 2 6" xfId="24243"/>
    <cellStyle name="常规 2 7 4 2 7" xfId="19542"/>
    <cellStyle name="常规 2 7 4 3" xfId="21589"/>
    <cellStyle name="常规 2 7 4 3 2" xfId="11105"/>
    <cellStyle name="常规 2 7 4 3 2 2" xfId="24266"/>
    <cellStyle name="常规 2 7 4 3 2 2 2" xfId="24268"/>
    <cellStyle name="常规 2 7 4 3 2 3" xfId="24274"/>
    <cellStyle name="常规 2 7 4 3 2 4" xfId="24279"/>
    <cellStyle name="常规 2 7 4 3 2 5" xfId="24282"/>
    <cellStyle name="常规 2 7 4 3 3" xfId="11108"/>
    <cellStyle name="常规 2 7 4 3 3 2" xfId="24285"/>
    <cellStyle name="常规 2 7 4 3 3 2 2" xfId="24287"/>
    <cellStyle name="常规 2 7 4 3 3 3" xfId="24291"/>
    <cellStyle name="常规 2 7 4 3 3 4" xfId="24293"/>
    <cellStyle name="常规 2 7 4 3 3 5" xfId="24295"/>
    <cellStyle name="常规 2 7 4 3 4" xfId="24297"/>
    <cellStyle name="常规 2 7 4 3 4 2" xfId="24299"/>
    <cellStyle name="常规 2 7 4 3 5" xfId="2664"/>
    <cellStyle name="常规 2 7 4 3 6" xfId="2686"/>
    <cellStyle name="常规 2 7 4 3 7" xfId="2704"/>
    <cellStyle name="常规 2 7 4 4" xfId="21591"/>
    <cellStyle name="常规 2 7 4 4 2" xfId="11138"/>
    <cellStyle name="常规 2 7 4 4 2 2" xfId="12090"/>
    <cellStyle name="常规 2 7 4 4 2 2 2" xfId="24308"/>
    <cellStyle name="常规 2 7 4 4 2 3" xfId="24310"/>
    <cellStyle name="常规 2 7 4 4 2 4" xfId="24312"/>
    <cellStyle name="常规 2 7 4 4 3" xfId="12093"/>
    <cellStyle name="常规 2 7 4 4 3 2" xfId="24315"/>
    <cellStyle name="常规 2 7 4 4 4" xfId="12096"/>
    <cellStyle name="常规 2 7 4 4 5" xfId="1166"/>
    <cellStyle name="常规 2 7 4 4 6" xfId="2747"/>
    <cellStyle name="常规 2 7 4 5" xfId="21593"/>
    <cellStyle name="常规 2 7 4 5 2" xfId="11179"/>
    <cellStyle name="常规 2 7 4 5 2 2" xfId="12107"/>
    <cellStyle name="常规 2 7 4 5 3" xfId="12112"/>
    <cellStyle name="常规 2 7 4 5 4" xfId="12118"/>
    <cellStyle name="常规 2 7 4 5 5" xfId="1344"/>
    <cellStyle name="常规 2 7 4 6" xfId="21595"/>
    <cellStyle name="常规 2 7 4 6 2" xfId="12131"/>
    <cellStyle name="常规 2 7 4 7" xfId="22859"/>
    <cellStyle name="常规 2 7 4 8" xfId="29892"/>
    <cellStyle name="常规 2 7 4 9" xfId="29893"/>
    <cellStyle name="常规 2 7 5" xfId="29894"/>
    <cellStyle name="常规 2 7 5 2" xfId="29895"/>
    <cellStyle name="常规 2 7 5 2 2" xfId="24764"/>
    <cellStyle name="常规 2 7 5 2 2 2" xfId="24766"/>
    <cellStyle name="常规 2 7 5 2 2 3" xfId="24771"/>
    <cellStyle name="常规 2 7 5 2 3" xfId="24781"/>
    <cellStyle name="常规 2 7 5 2 3 2" xfId="24783"/>
    <cellStyle name="常规 2 7 5 2 4" xfId="24792"/>
    <cellStyle name="常规 2 7 5 2 5" xfId="24800"/>
    <cellStyle name="常规 2 7 5 3" xfId="29896"/>
    <cellStyle name="常规 2 7 5 3 2" xfId="11256"/>
    <cellStyle name="常规 2 7 5 3 2 2" xfId="13084"/>
    <cellStyle name="常规 2 7 5 3 3" xfId="24812"/>
    <cellStyle name="常规 2 7 5 3 4" xfId="24816"/>
    <cellStyle name="常规 2 7 5 3 5" xfId="2884"/>
    <cellStyle name="常规 2 7 5 4" xfId="29897"/>
    <cellStyle name="常规 2 7 5 4 2" xfId="11279"/>
    <cellStyle name="常规 2 7 5 4 3" xfId="24826"/>
    <cellStyle name="常规 2 7 5 5" xfId="29898"/>
    <cellStyle name="常规 2 7 5 6" xfId="29899"/>
    <cellStyle name="常规 2 7 5 7" xfId="22861"/>
    <cellStyle name="常规 2 7 6" xfId="29900"/>
    <cellStyle name="常规 2 7 6 2" xfId="29901"/>
    <cellStyle name="常规 2 7 6 2 2" xfId="24983"/>
    <cellStyle name="常规 2 7 6 2 2 2" xfId="16172"/>
    <cellStyle name="常规 2 7 6 2 2 3" xfId="24986"/>
    <cellStyle name="常规 2 7 6 2 3" xfId="24990"/>
    <cellStyle name="常规 2 7 6 2 3 2" xfId="24992"/>
    <cellStyle name="常规 2 7 6 2 4" xfId="24995"/>
    <cellStyle name="常规 2 7 6 2 5" xfId="24997"/>
    <cellStyle name="常规 2 7 6 3" xfId="29902"/>
    <cellStyle name="常规 2 7 6 3 2" xfId="11344"/>
    <cellStyle name="常规 2 7 6 3 2 2" xfId="25006"/>
    <cellStyle name="常规 2 7 6 3 3" xfId="25012"/>
    <cellStyle name="常规 2 7 6 3 4" xfId="25015"/>
    <cellStyle name="常规 2 7 6 3 5" xfId="169"/>
    <cellStyle name="常规 2 7 6 4" xfId="29903"/>
    <cellStyle name="常规 2 7 6 4 2" xfId="1409"/>
    <cellStyle name="常规 2 7 6 4 3" xfId="7779"/>
    <cellStyle name="常规 2 7 6 5" xfId="29904"/>
    <cellStyle name="常规 2 7 6 6" xfId="29905"/>
    <cellStyle name="常规 2 7 6 7" xfId="29906"/>
    <cellStyle name="常规 2 7 7" xfId="29907"/>
    <cellStyle name="常规 2 7 7 2" xfId="29908"/>
    <cellStyle name="常规 2 7 7 2 2" xfId="25095"/>
    <cellStyle name="常规 2 7 7 2 2 2" xfId="25097"/>
    <cellStyle name="常规 2 7 7 2 2 3" xfId="25099"/>
    <cellStyle name="常规 2 7 7 2 3" xfId="25101"/>
    <cellStyle name="常规 2 7 7 2 3 2" xfId="29909"/>
    <cellStyle name="常规 2 7 7 2 4" xfId="25103"/>
    <cellStyle name="常规 2 7 7 2 5" xfId="24696"/>
    <cellStyle name="常规 2 7 7 3" xfId="29910"/>
    <cellStyle name="常规 2 7 7 3 2" xfId="25110"/>
    <cellStyle name="常规 2 7 7 3 2 2" xfId="7793"/>
    <cellStyle name="常规 2 7 7 3 3" xfId="25112"/>
    <cellStyle name="常规 2 7 7 3 4" xfId="25114"/>
    <cellStyle name="常规 2 7 7 3 5" xfId="3107"/>
    <cellStyle name="常规 2 7 7 4" xfId="29911"/>
    <cellStyle name="常规 2 7 7 4 2" xfId="12526"/>
    <cellStyle name="常规 2 7 7 4 3" xfId="25118"/>
    <cellStyle name="常规 2 7 7 5" xfId="29912"/>
    <cellStyle name="常规 2 7 7 6" xfId="29913"/>
    <cellStyle name="常规 2 7 7 7" xfId="29914"/>
    <cellStyle name="常规 2 7 8" xfId="29915"/>
    <cellStyle name="常规 2 7 8 2" xfId="29916"/>
    <cellStyle name="常规 2 7 8 2 2" xfId="25165"/>
    <cellStyle name="常规 2 7 8 2 2 2" xfId="29917"/>
    <cellStyle name="常规 2 7 8 2 3" xfId="25167"/>
    <cellStyle name="常规 2 7 8 2 4" xfId="25169"/>
    <cellStyle name="常规 2 7 8 2 5" xfId="29918"/>
    <cellStyle name="常规 2 7 8 3" xfId="29919"/>
    <cellStyle name="常规 2 7 8 3 2" xfId="25175"/>
    <cellStyle name="常规 2 7 8 3 2 2" xfId="29920"/>
    <cellStyle name="常规 2 7 8 3 3" xfId="25177"/>
    <cellStyle name="常规 2 7 8 3 4" xfId="25179"/>
    <cellStyle name="常规 2 7 8 3 5" xfId="3151"/>
    <cellStyle name="常规 2 7 8 4" xfId="29921"/>
    <cellStyle name="常规 2 7 8 4 2" xfId="25183"/>
    <cellStyle name="常规 2 7 8 5" xfId="29922"/>
    <cellStyle name="常规 2 7 8 6" xfId="29923"/>
    <cellStyle name="常规 2 7 8 7" xfId="29924"/>
    <cellStyle name="常规 2 7 9" xfId="29925"/>
    <cellStyle name="常规 2 7 9 2" xfId="29926"/>
    <cellStyle name="常规 2 7 9 2 2" xfId="25204"/>
    <cellStyle name="常规 2 7 9 2 2 2" xfId="19597"/>
    <cellStyle name="常规 2 7 9 2 3" xfId="25206"/>
    <cellStyle name="常规 2 7 9 2 4" xfId="25208"/>
    <cellStyle name="常规 2 7 9 2 5" xfId="29927"/>
    <cellStyle name="常规 2 7 9 3" xfId="29928"/>
    <cellStyle name="常规 2 7 9 3 2" xfId="29929"/>
    <cellStyle name="常规 2 7 9 3 2 2" xfId="19624"/>
    <cellStyle name="常规 2 7 9 3 3" xfId="29930"/>
    <cellStyle name="常规 2 7 9 3 4" xfId="29931"/>
    <cellStyle name="常规 2 7 9 3 5" xfId="3224"/>
    <cellStyle name="常规 2 7 9 4" xfId="29932"/>
    <cellStyle name="常规 2 7 9 4 2" xfId="12501"/>
    <cellStyle name="常规 2 7 9 5" xfId="15984"/>
    <cellStyle name="常规 2 7 9 6" xfId="15986"/>
    <cellStyle name="常规 2 7 9 7" xfId="29933"/>
    <cellStyle name="常规 2 8" xfId="20800"/>
    <cellStyle name="常规 2 8 10" xfId="26761"/>
    <cellStyle name="常规 2 8 10 2" xfId="29934"/>
    <cellStyle name="常规 2 8 10 2 2" xfId="29935"/>
    <cellStyle name="常规 2 8 10 2 3" xfId="29936"/>
    <cellStyle name="常规 2 8 10 3" xfId="29937"/>
    <cellStyle name="常规 2 8 10 3 2" xfId="29938"/>
    <cellStyle name="常规 2 8 10 4" xfId="29939"/>
    <cellStyle name="常规 2 8 10 5" xfId="29940"/>
    <cellStyle name="常规 2 8 11" xfId="22011"/>
    <cellStyle name="常规 2 8 11 2" xfId="6348"/>
    <cellStyle name="常规 2 8 11 2 2" xfId="22105"/>
    <cellStyle name="常规 2 8 11 3" xfId="3690"/>
    <cellStyle name="常规 2 8 11 3 2" xfId="14578"/>
    <cellStyle name="常规 2 8 11 4" xfId="14595"/>
    <cellStyle name="常规 2 8 11 5" xfId="14605"/>
    <cellStyle name="常规 2 8 12" xfId="22654"/>
    <cellStyle name="常规 2 8 12 2" xfId="2672"/>
    <cellStyle name="常规 2 8 12 2 2" xfId="23050"/>
    <cellStyle name="常规 2 8 12 3" xfId="19988"/>
    <cellStyle name="常规 2 8 12 3 2" xfId="23198"/>
    <cellStyle name="常规 2 8 12 4" xfId="19990"/>
    <cellStyle name="常规 2 8 13" xfId="22656"/>
    <cellStyle name="常规 2 8 13 2" xfId="466"/>
    <cellStyle name="常规 2 8 13 3" xfId="9328"/>
    <cellStyle name="常规 2 8 13 4" xfId="29941"/>
    <cellStyle name="常规 2 8 14" xfId="22658"/>
    <cellStyle name="常规 2 8 14 2" xfId="499"/>
    <cellStyle name="常规 2 8 14 3" xfId="29942"/>
    <cellStyle name="常规 2 8 15" xfId="29944"/>
    <cellStyle name="常规 2 8 15 2" xfId="29945"/>
    <cellStyle name="常规 2 8 16" xfId="29947"/>
    <cellStyle name="常规 2 8 16 2" xfId="29948"/>
    <cellStyle name="常规 2 8 17" xfId="29950"/>
    <cellStyle name="常规 2 8 18" xfId="29951"/>
    <cellStyle name="常规 2 8 19" xfId="29952"/>
    <cellStyle name="常规 2 8 2" xfId="29953"/>
    <cellStyle name="常规 2 8 2 10" xfId="15382"/>
    <cellStyle name="常规 2 8 2 2" xfId="29954"/>
    <cellStyle name="常规 2 8 2 2 2" xfId="26990"/>
    <cellStyle name="常规 2 8 2 2 2 2" xfId="26992"/>
    <cellStyle name="常规 2 8 2 2 2 2 2" xfId="29955"/>
    <cellStyle name="常规 2 8 2 2 2 2 2 2" xfId="29956"/>
    <cellStyle name="常规 2 8 2 2 2 2 3" xfId="29957"/>
    <cellStyle name="常规 2 8 2 2 2 2 4" xfId="22521"/>
    <cellStyle name="常规 2 8 2 2 2 2 5" xfId="22527"/>
    <cellStyle name="常规 2 8 2 2 2 3" xfId="26994"/>
    <cellStyle name="常规 2 8 2 2 2 3 2" xfId="11740"/>
    <cellStyle name="常规 2 8 2 2 2 3 3" xfId="29958"/>
    <cellStyle name="常规 2 8 2 2 2 4" xfId="29959"/>
    <cellStyle name="常规 2 8 2 2 2 5" xfId="29960"/>
    <cellStyle name="常规 2 8 2 2 2 6" xfId="29961"/>
    <cellStyle name="常规 2 8 2 2 3" xfId="26996"/>
    <cellStyle name="常规 2 8 2 2 3 2" xfId="418"/>
    <cellStyle name="常规 2 8 2 2 3 2 2" xfId="424"/>
    <cellStyle name="常规 2 8 2 2 3 3" xfId="356"/>
    <cellStyle name="常规 2 8 2 2 3 4" xfId="430"/>
    <cellStyle name="常规 2 8 2 2 3 5" xfId="434"/>
    <cellStyle name="常规 2 8 2 2 4" xfId="26999"/>
    <cellStyle name="常规 2 8 2 2 4 2" xfId="27002"/>
    <cellStyle name="常规 2 8 2 2 4 3" xfId="29962"/>
    <cellStyle name="常规 2 8 2 2 5" xfId="26324"/>
    <cellStyle name="常规 2 8 2 2 6" xfId="26331"/>
    <cellStyle name="常规 2 8 2 2 7" xfId="26337"/>
    <cellStyle name="常规 2 8 2 3" xfId="21614"/>
    <cellStyle name="常规 2 8 2 3 2" xfId="11651"/>
    <cellStyle name="常规 2 8 2 3 2 2" xfId="29963"/>
    <cellStyle name="常规 2 8 2 3 2 2 2" xfId="29964"/>
    <cellStyle name="常规 2 8 2 3 2 3" xfId="28496"/>
    <cellStyle name="常规 2 8 2 3 2 4" xfId="28499"/>
    <cellStyle name="常规 2 8 2 3 2 5" xfId="28502"/>
    <cellStyle name="常规 2 8 2 3 3" xfId="11653"/>
    <cellStyle name="常规 2 8 2 3 3 2" xfId="29965"/>
    <cellStyle name="常规 2 8 2 3 3 2 2" xfId="18237"/>
    <cellStyle name="常规 2 8 2 3 3 3" xfId="28505"/>
    <cellStyle name="常规 2 8 2 3 3 4" xfId="28509"/>
    <cellStyle name="常规 2 8 2 3 3 5" xfId="28512"/>
    <cellStyle name="常规 2 8 2 3 4" xfId="11655"/>
    <cellStyle name="常规 2 8 2 3 4 2" xfId="19150"/>
    <cellStyle name="常规 2 8 2 3 5" xfId="19152"/>
    <cellStyle name="常规 2 8 2 3 6" xfId="19155"/>
    <cellStyle name="常规 2 8 2 3 7" xfId="19158"/>
    <cellStyle name="常规 2 8 2 4" xfId="21616"/>
    <cellStyle name="常规 2 8 2 4 2" xfId="11690"/>
    <cellStyle name="常规 2 8 2 4 2 2" xfId="29966"/>
    <cellStyle name="常规 2 8 2 4 2 2 2" xfId="29152"/>
    <cellStyle name="常规 2 8 2 4 2 3" xfId="29967"/>
    <cellStyle name="常规 2 8 2 4 2 4" xfId="29968"/>
    <cellStyle name="常规 2 8 2 4 3" xfId="29969"/>
    <cellStyle name="常规 2 8 2 4 3 2" xfId="29970"/>
    <cellStyle name="常规 2 8 2 4 4" xfId="19162"/>
    <cellStyle name="常规 2 8 2 4 5" xfId="19165"/>
    <cellStyle name="常规 2 8 2 4 6" xfId="19168"/>
    <cellStyle name="常规 2 8 2 5" xfId="29971"/>
    <cellStyle name="常规 2 8 2 5 2" xfId="11709"/>
    <cellStyle name="常规 2 8 2 5 2 2" xfId="29972"/>
    <cellStyle name="常规 2 8 2 5 3" xfId="29973"/>
    <cellStyle name="常规 2 8 2 5 4" xfId="19174"/>
    <cellStyle name="常规 2 8 2 5 5" xfId="26360"/>
    <cellStyle name="常规 2 8 2 6" xfId="19095"/>
    <cellStyle name="常规 2 8 2 6 2" xfId="11730"/>
    <cellStyle name="常规 2 8 2 6 3" xfId="29974"/>
    <cellStyle name="常规 2 8 2 6 4" xfId="29975"/>
    <cellStyle name="常规 2 8 2 6 5" xfId="29976"/>
    <cellStyle name="常规 2 8 2 7" xfId="17946"/>
    <cellStyle name="常规 2 8 2 8" xfId="29977"/>
    <cellStyle name="常规 2 8 2 9" xfId="29978"/>
    <cellStyle name="常规 2 8 20" xfId="29943"/>
    <cellStyle name="常规 2 8 21" xfId="29946"/>
    <cellStyle name="常规 2 8 22" xfId="29949"/>
    <cellStyle name="常规 2 8 3" xfId="29979"/>
    <cellStyle name="常规 2 8 3 2" xfId="29980"/>
    <cellStyle name="常规 2 8 3 2 2" xfId="29981"/>
    <cellStyle name="常规 2 8 3 2 2 2" xfId="29982"/>
    <cellStyle name="常规 2 8 3 2 2 2 2" xfId="16849"/>
    <cellStyle name="常规 2 8 3 2 2 3" xfId="29983"/>
    <cellStyle name="常规 2 8 3 2 2 4" xfId="29984"/>
    <cellStyle name="常规 2 8 3 2 2 5" xfId="29985"/>
    <cellStyle name="常规 2 8 3 2 3" xfId="29986"/>
    <cellStyle name="常规 2 8 3 2 3 2" xfId="21283"/>
    <cellStyle name="常规 2 8 3 2 3 3" xfId="29987"/>
    <cellStyle name="常规 2 8 3 2 4" xfId="29988"/>
    <cellStyle name="常规 2 8 3 2 5" xfId="26371"/>
    <cellStyle name="常规 2 8 3 2 6" xfId="26373"/>
    <cellStyle name="常规 2 8 3 3" xfId="29989"/>
    <cellStyle name="常规 2 8 3 3 2" xfId="11810"/>
    <cellStyle name="常规 2 8 3 3 2 2" xfId="29990"/>
    <cellStyle name="常规 2 8 3 3 3" xfId="29991"/>
    <cellStyle name="常规 2 8 3 3 4" xfId="19180"/>
    <cellStyle name="常规 2 8 3 3 5" xfId="729"/>
    <cellStyle name="常规 2 8 3 4" xfId="29992"/>
    <cellStyle name="常规 2 8 3 4 2" xfId="11829"/>
    <cellStyle name="常规 2 8 3 4 3" xfId="16109"/>
    <cellStyle name="常规 2 8 3 5" xfId="29993"/>
    <cellStyle name="常规 2 8 3 6" xfId="29994"/>
    <cellStyle name="常规 2 8 3 7" xfId="29995"/>
    <cellStyle name="常规 2 8 4" xfId="29426"/>
    <cellStyle name="常规 2 8 4 2" xfId="29996"/>
    <cellStyle name="常规 2 8 4 2 2" xfId="25645"/>
    <cellStyle name="常规 2 8 4 2 2 2" xfId="25647"/>
    <cellStyle name="常规 2 8 4 2 2 3" xfId="25649"/>
    <cellStyle name="常规 2 8 4 2 3" xfId="25653"/>
    <cellStyle name="常规 2 8 4 2 3 2" xfId="25655"/>
    <cellStyle name="常规 2 8 4 2 4" xfId="25658"/>
    <cellStyle name="常规 2 8 4 2 5" xfId="25661"/>
    <cellStyle name="常规 2 8 4 3" xfId="29997"/>
    <cellStyle name="常规 2 8 4 3 2" xfId="11888"/>
    <cellStyle name="常规 2 8 4 3 2 2" xfId="10145"/>
    <cellStyle name="常规 2 8 4 3 3" xfId="25677"/>
    <cellStyle name="常规 2 8 4 3 4" xfId="19194"/>
    <cellStyle name="常规 2 8 4 3 5" xfId="3554"/>
    <cellStyle name="常规 2 8 4 4" xfId="137"/>
    <cellStyle name="常规 2 8 4 4 2" xfId="11909"/>
    <cellStyle name="常规 2 8 4 4 3" xfId="25692"/>
    <cellStyle name="常规 2 8 4 5" xfId="839"/>
    <cellStyle name="常规 2 8 4 6" xfId="29998"/>
    <cellStyle name="常规 2 8 4 7" xfId="29999"/>
    <cellStyle name="常规 2 8 5" xfId="30000"/>
    <cellStyle name="常规 2 8 5 2" xfId="30001"/>
    <cellStyle name="常规 2 8 5 2 2" xfId="25812"/>
    <cellStyle name="常规 2 8 5 2 2 2" xfId="25814"/>
    <cellStyle name="常规 2 8 5 2 2 3" xfId="24391"/>
    <cellStyle name="常规 2 8 5 2 3" xfId="25816"/>
    <cellStyle name="常规 2 8 5 2 3 2" xfId="25818"/>
    <cellStyle name="常规 2 8 5 2 4" xfId="25820"/>
    <cellStyle name="常规 2 8 5 2 5" xfId="25823"/>
    <cellStyle name="常规 2 8 5 3" xfId="30002"/>
    <cellStyle name="常规 2 8 5 3 2" xfId="25834"/>
    <cellStyle name="常规 2 8 5 3 2 2" xfId="25836"/>
    <cellStyle name="常规 2 8 5 3 3" xfId="25840"/>
    <cellStyle name="常规 2 8 5 3 4" xfId="19205"/>
    <cellStyle name="常规 2 8 5 3 5" xfId="3622"/>
    <cellStyle name="常规 2 8 5 4" xfId="30003"/>
    <cellStyle name="常规 2 8 5 4 2" xfId="25848"/>
    <cellStyle name="常规 2 8 5 4 3" xfId="25853"/>
    <cellStyle name="常规 2 8 5 5" xfId="30004"/>
    <cellStyle name="常规 2 8 5 6" xfId="30005"/>
    <cellStyle name="常规 2 8 5 7" xfId="30006"/>
    <cellStyle name="常规 2 8 6" xfId="30007"/>
    <cellStyle name="常规 2 8 6 2" xfId="30008"/>
    <cellStyle name="常规 2 8 6 2 2" xfId="25937"/>
    <cellStyle name="常规 2 8 6 2 2 2" xfId="25939"/>
    <cellStyle name="常规 2 8 6 2 3" xfId="25941"/>
    <cellStyle name="常规 2 8 6 2 4" xfId="25943"/>
    <cellStyle name="常规 2 8 6 2 5" xfId="25945"/>
    <cellStyle name="常规 2 8 6 3" xfId="30009"/>
    <cellStyle name="常规 2 8 6 3 2" xfId="25950"/>
    <cellStyle name="常规 2 8 6 3 2 2" xfId="30010"/>
    <cellStyle name="常规 2 8 6 3 3" xfId="25952"/>
    <cellStyle name="常规 2 8 6 3 4" xfId="19217"/>
    <cellStyle name="常规 2 8 6 3 5" xfId="3683"/>
    <cellStyle name="常规 2 8 6 4" xfId="30011"/>
    <cellStyle name="常规 2 8 6 4 2" xfId="25955"/>
    <cellStyle name="常规 2 8 6 5" xfId="25736"/>
    <cellStyle name="常规 2 8 6 6" xfId="25738"/>
    <cellStyle name="常规 2 8 6 7" xfId="25740"/>
    <cellStyle name="常规 2 8 7" xfId="30012"/>
    <cellStyle name="常规 2 8 7 2" xfId="30013"/>
    <cellStyle name="常规 2 8 7 2 2" xfId="496"/>
    <cellStyle name="常规 2 8 7 2 2 2" xfId="990"/>
    <cellStyle name="常规 2 8 7 2 3" xfId="1000"/>
    <cellStyle name="常规 2 8 7 2 4" xfId="1004"/>
    <cellStyle name="常规 2 8 7 2 5" xfId="26392"/>
    <cellStyle name="常规 2 8 7 3" xfId="10578"/>
    <cellStyle name="常规 2 8 7 3 2" xfId="30014"/>
    <cellStyle name="常规 2 8 7 3 2 2" xfId="30015"/>
    <cellStyle name="常规 2 8 7 3 3" xfId="30016"/>
    <cellStyle name="常规 2 8 7 3 4" xfId="19230"/>
    <cellStyle name="常规 2 8 7 3 5" xfId="3728"/>
    <cellStyle name="常规 2 8 7 4" xfId="30017"/>
    <cellStyle name="常规 2 8 7 4 2" xfId="30018"/>
    <cellStyle name="常规 2 8 7 5" xfId="25744"/>
    <cellStyle name="常规 2 8 7 6" xfId="25746"/>
    <cellStyle name="常规 2 8 7 7" xfId="30019"/>
    <cellStyle name="常规 2 8 8" xfId="30020"/>
    <cellStyle name="常规 2 8 8 2" xfId="30021"/>
    <cellStyle name="常规 2 8 8 2 2" xfId="26046"/>
    <cellStyle name="常规 2 8 8 2 3" xfId="26048"/>
    <cellStyle name="常规 2 8 8 3" xfId="30022"/>
    <cellStyle name="常规 2 8 8 3 2" xfId="30023"/>
    <cellStyle name="常规 2 8 8 4" xfId="30024"/>
    <cellStyle name="常规 2 8 8 5" xfId="30025"/>
    <cellStyle name="常规 2 8 9" xfId="30026"/>
    <cellStyle name="常规 2 8 9 2" xfId="26405"/>
    <cellStyle name="常规 2 8 9 2 2" xfId="30027"/>
    <cellStyle name="常规 2 8 9 2 3" xfId="30028"/>
    <cellStyle name="常规 2 8 9 3" xfId="26407"/>
    <cellStyle name="常规 2 8 9 3 2" xfId="30029"/>
    <cellStyle name="常规 2 8 9 4" xfId="30030"/>
    <cellStyle name="常规 2 8 9 5" xfId="15992"/>
    <cellStyle name="常规 2 9" xfId="23001"/>
    <cellStyle name="常规 2 9 10" xfId="11111"/>
    <cellStyle name="常规 2 9 10 2" xfId="11113"/>
    <cellStyle name="常规 2 9 10 3" xfId="11122"/>
    <cellStyle name="常规 2 9 10 4" xfId="956"/>
    <cellStyle name="常规 2 9 11" xfId="11142"/>
    <cellStyle name="常规 2 9 11 2" xfId="11144"/>
    <cellStyle name="常规 2 9 11 3" xfId="11151"/>
    <cellStyle name="常规 2 9 11 4" xfId="11167"/>
    <cellStyle name="常规 2 9 12" xfId="11185"/>
    <cellStyle name="常规 2 9 12 2" xfId="11187"/>
    <cellStyle name="常规 2 9 13" xfId="11201"/>
    <cellStyle name="常规 2 9 13 2" xfId="11204"/>
    <cellStyle name="常规 2 9 14" xfId="11215"/>
    <cellStyle name="常规 2 9 14 2" xfId="11218"/>
    <cellStyle name="常规 2 9 15" xfId="11227"/>
    <cellStyle name="常规 2 9 16" xfId="11230"/>
    <cellStyle name="常规 2 9 17" xfId="30031"/>
    <cellStyle name="常规 2 9 18" xfId="30032"/>
    <cellStyle name="常规 2 9 19" xfId="30033"/>
    <cellStyle name="常规 2 9 2" xfId="30034"/>
    <cellStyle name="常规 2 9 2 2" xfId="30035"/>
    <cellStyle name="常规 2 9 2 2 2" xfId="30036"/>
    <cellStyle name="常规 2 9 2 2 2 2" xfId="29551"/>
    <cellStyle name="常规 2 9 2 2 2 2 2" xfId="29553"/>
    <cellStyle name="常规 2 9 2 2 2 3" xfId="29555"/>
    <cellStyle name="常规 2 9 2 2 2 4" xfId="29557"/>
    <cellStyle name="常规 2 9 2 2 2 5" xfId="25156"/>
    <cellStyle name="常规 2 9 2 2 3" xfId="30037"/>
    <cellStyle name="常规 2 9 2 2 3 2" xfId="29572"/>
    <cellStyle name="常规 2 9 2 2 3 2 2" xfId="30038"/>
    <cellStyle name="常规 2 9 2 2 3 3" xfId="29574"/>
    <cellStyle name="常规 2 9 2 2 3 4" xfId="29576"/>
    <cellStyle name="常规 2 9 2 2 3 5" xfId="30039"/>
    <cellStyle name="常规 2 9 2 2 4" xfId="30040"/>
    <cellStyle name="常规 2 9 2 2 4 2" xfId="421"/>
    <cellStyle name="常规 2 9 2 2 5" xfId="26505"/>
    <cellStyle name="常规 2 9 2 2 6" xfId="26507"/>
    <cellStyle name="常规 2 9 2 2 7" xfId="26509"/>
    <cellStyle name="常规 2 9 2 3" xfId="21627"/>
    <cellStyle name="常规 2 9 2 3 2" xfId="12219"/>
    <cellStyle name="常规 2 9 2 3 2 2" xfId="541"/>
    <cellStyle name="常规 2 9 2 3 2 2 2" xfId="30041"/>
    <cellStyle name="常规 2 9 2 3 2 3" xfId="29598"/>
    <cellStyle name="常规 2 9 2 3 2 4" xfId="29600"/>
    <cellStyle name="常规 2 9 2 3 3" xfId="16395"/>
    <cellStyle name="常规 2 9 2 3 3 2" xfId="771"/>
    <cellStyle name="常规 2 9 2 3 4" xfId="30042"/>
    <cellStyle name="常规 2 9 2 3 5" xfId="26511"/>
    <cellStyle name="常规 2 9 2 3 6" xfId="26513"/>
    <cellStyle name="常规 2 9 2 4" xfId="21629"/>
    <cellStyle name="常规 2 9 2 4 2" xfId="12245"/>
    <cellStyle name="常规 2 9 2 4 2 2" xfId="29645"/>
    <cellStyle name="常规 2 9 2 4 3" xfId="16405"/>
    <cellStyle name="常规 2 9 2 4 4" xfId="30043"/>
    <cellStyle name="常规 2 9 2 4 5" xfId="30044"/>
    <cellStyle name="常规 2 9 2 5" xfId="30045"/>
    <cellStyle name="常规 2 9 2 5 2" xfId="16409"/>
    <cellStyle name="常规 2 9 2 5 3" xfId="30046"/>
    <cellStyle name="常规 2 9 2 5 4" xfId="30047"/>
    <cellStyle name="常规 2 9 2 5 5" xfId="30048"/>
    <cellStyle name="常规 2 9 2 6" xfId="19114"/>
    <cellStyle name="常规 2 9 2 7" xfId="30049"/>
    <cellStyle name="常规 2 9 2 8" xfId="29714"/>
    <cellStyle name="常规 2 9 2 9" xfId="29717"/>
    <cellStyle name="常规 2 9 20" xfId="11226"/>
    <cellStyle name="常规 2 9 3" xfId="30050"/>
    <cellStyle name="常规 2 9 3 2" xfId="30051"/>
    <cellStyle name="常规 2 9 3 2 2" xfId="23621"/>
    <cellStyle name="常规 2 9 3 2 2 2" xfId="24238"/>
    <cellStyle name="常规 2 9 3 2 2 3" xfId="24242"/>
    <cellStyle name="常规 2 9 3 2 3" xfId="2661"/>
    <cellStyle name="常规 2 9 3 2 3 2" xfId="2663"/>
    <cellStyle name="常规 2 9 3 2 4" xfId="2722"/>
    <cellStyle name="常规 2 9 3 2 5" xfId="2785"/>
    <cellStyle name="常规 2 9 3 3" xfId="30052"/>
    <cellStyle name="常规 2 9 3 3 2" xfId="30053"/>
    <cellStyle name="常规 2 9 3 3 2 2" xfId="24799"/>
    <cellStyle name="常规 2 9 3 3 3" xfId="2882"/>
    <cellStyle name="常规 2 9 3 3 4" xfId="2934"/>
    <cellStyle name="常规 2 9 3 3 5" xfId="2979"/>
    <cellStyle name="常规 2 9 3 4" xfId="30054"/>
    <cellStyle name="常规 2 9 3 4 2" xfId="30055"/>
    <cellStyle name="常规 2 9 3 4 3" xfId="3074"/>
    <cellStyle name="常规 2 9 3 5" xfId="30056"/>
    <cellStyle name="常规 2 9 3 6" xfId="30057"/>
    <cellStyle name="常规 2 9 3 7" xfId="30058"/>
    <cellStyle name="常规 2 9 4" xfId="10828"/>
    <cellStyle name="常规 2 9 4 2" xfId="30059"/>
    <cellStyle name="常规 2 9 4 2 2" xfId="26377"/>
    <cellStyle name="常规 2 9 4 2 2 2" xfId="25660"/>
    <cellStyle name="常规 2 9 4 2 3" xfId="3205"/>
    <cellStyle name="常规 2 9 4 2 4" xfId="3588"/>
    <cellStyle name="常规 2 9 4 2 5" xfId="3600"/>
    <cellStyle name="常规 2 9 4 3" xfId="30060"/>
    <cellStyle name="常规 2 9 4 3 2" xfId="26380"/>
    <cellStyle name="常规 2 9 4 3 2 2" xfId="25822"/>
    <cellStyle name="常规 2 9 4 3 3" xfId="3616"/>
    <cellStyle name="常规 2 9 4 3 4" xfId="3646"/>
    <cellStyle name="常规 2 9 4 3 5" xfId="3661"/>
    <cellStyle name="常规 2 9 4 4" xfId="30061"/>
    <cellStyle name="常规 2 9 4 4 2" xfId="26386"/>
    <cellStyle name="常规 2 9 4 5" xfId="30062"/>
    <cellStyle name="常规 2 9 4 6" xfId="30063"/>
    <cellStyle name="常规 2 9 4 7" xfId="30064"/>
    <cellStyle name="常规 2 9 5" xfId="30065"/>
    <cellStyle name="常规 2 9 5 2" xfId="30066"/>
    <cellStyle name="常规 2 9 5 2 2" xfId="26519"/>
    <cellStyle name="常规 2 9 5 2 2 2" xfId="3599"/>
    <cellStyle name="常规 2 9 5 2 3" xfId="3865"/>
    <cellStyle name="常规 2 9 5 2 4" xfId="3869"/>
    <cellStyle name="常规 2 9 5 2 5" xfId="3872"/>
    <cellStyle name="常规 2 9 5 3" xfId="30067"/>
    <cellStyle name="常规 2 9 5 3 2" xfId="26521"/>
    <cellStyle name="常规 2 9 5 3 3" xfId="3887"/>
    <cellStyle name="常规 2 9 5 4" xfId="30068"/>
    <cellStyle name="常规 2 9 5 5" xfId="30069"/>
    <cellStyle name="常规 2 9 5 6" xfId="30070"/>
    <cellStyle name="常规 2 9 6" xfId="30071"/>
    <cellStyle name="常规 2 9 6 2" xfId="11238"/>
    <cellStyle name="常规 2 9 6 2 2" xfId="26569"/>
    <cellStyle name="常规 2 9 6 2 3" xfId="3988"/>
    <cellStyle name="常规 2 9 6 3" xfId="30072"/>
    <cellStyle name="常规 2 9 6 3 2" xfId="26571"/>
    <cellStyle name="常规 2 9 6 4" xfId="19356"/>
    <cellStyle name="常规 2 9 6 5" xfId="19360"/>
    <cellStyle name="常规 2 9 7" xfId="30073"/>
    <cellStyle name="常规 2 9 7 2" xfId="30074"/>
    <cellStyle name="常规 2 9 7 2 2" xfId="26608"/>
    <cellStyle name="常规 2 9 7 2 3" xfId="4171"/>
    <cellStyle name="常规 2 9 7 3" xfId="30075"/>
    <cellStyle name="常规 2 9 7 3 2" xfId="30076"/>
    <cellStyle name="常规 2 9 7 4" xfId="19367"/>
    <cellStyle name="常规 2 9 7 5" xfId="19370"/>
    <cellStyle name="常规 2 9 8" xfId="30077"/>
    <cellStyle name="常规 2 9 8 2" xfId="30078"/>
    <cellStyle name="常规 2 9 8 2 2" xfId="26648"/>
    <cellStyle name="常规 2 9 8 3" xfId="30079"/>
    <cellStyle name="常规 2 9 8 3 2" xfId="30080"/>
    <cellStyle name="常规 2 9 8 4" xfId="19376"/>
    <cellStyle name="常规 2 9 8 5" xfId="19379"/>
    <cellStyle name="常规 2 9 9" xfId="30081"/>
    <cellStyle name="常规 2 9 9 2" xfId="30082"/>
    <cellStyle name="常规 2 9 9 2 2" xfId="30083"/>
    <cellStyle name="常规 2 9 9 3" xfId="30084"/>
    <cellStyle name="常规 2 9 9 3 2" xfId="30085"/>
    <cellStyle name="常规 2 9 9 4" xfId="19385"/>
    <cellStyle name="常规 3" xfId="30086"/>
    <cellStyle name="常规 3 2" xfId="30087"/>
    <cellStyle name="常规 3 3" xfId="20804"/>
    <cellStyle name="常规 3 4" xfId="20810"/>
    <cellStyle name="常规 3 5" xfId="20814"/>
    <cellStyle name="常规 4" xfId="23645"/>
    <cellStyle name="常规 4 2" xfId="30088"/>
    <cellStyle name="常规 4 3" xfId="20820"/>
    <cellStyle name="常规 4 4" xfId="20824"/>
    <cellStyle name="常规 5" xfId="23647"/>
    <cellStyle name="常规 6" xfId="30089"/>
    <cellStyle name="常规 7" xfId="30090"/>
    <cellStyle name="常规 8" xfId="30091"/>
    <cellStyle name="常规 9" xfId="29724"/>
    <cellStyle name="好 2" xfId="22882"/>
    <cellStyle name="货币[0] 2" xfId="30092"/>
    <cellStyle name="适中 2" xfId="1003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19050</xdr:rowOff>
    </xdr:from>
    <xdr:to>
      <xdr:col>1</xdr:col>
      <xdr:colOff>628650</xdr:colOff>
      <xdr:row>1</xdr:row>
      <xdr:rowOff>0</xdr:rowOff>
    </xdr:to>
    <xdr:cxnSp macro="">
      <xdr:nvCxnSpPr>
        <xdr:cNvPr id="2" name="直接连接符 1"/>
        <xdr:cNvCxnSpPr/>
      </xdr:nvCxnSpPr>
      <xdr:spPr>
        <a:xfrm>
          <a:off x="9525" y="19050"/>
          <a:ext cx="1209675" cy="400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76"/>
  <sheetViews>
    <sheetView workbookViewId="0">
      <pane ySplit="1" topLeftCell="A1767" activePane="bottomLeft" state="frozen"/>
      <selection pane="bottomLeft" activeCell="P1778" sqref="P1778"/>
    </sheetView>
  </sheetViews>
  <sheetFormatPr defaultColWidth="9" defaultRowHeight="14.25" x14ac:dyDescent="0.3"/>
  <cols>
    <col min="1" max="1" width="31.625" style="13" customWidth="1"/>
    <col min="2" max="3" width="9" style="13"/>
    <col min="4" max="4" width="15" style="13" customWidth="1"/>
    <col min="5" max="5" width="6.75" style="13" customWidth="1"/>
    <col min="6" max="16384" width="9" style="13"/>
  </cols>
  <sheetData>
    <row r="1" spans="1:11" x14ac:dyDescent="0.3">
      <c r="A1" s="94" t="s">
        <v>0</v>
      </c>
      <c r="B1" s="98" t="s">
        <v>1</v>
      </c>
      <c r="C1" s="98" t="s">
        <v>2</v>
      </c>
      <c r="D1" s="98" t="s">
        <v>3</v>
      </c>
      <c r="E1" s="98" t="s">
        <v>4</v>
      </c>
      <c r="F1" s="98" t="s">
        <v>1</v>
      </c>
      <c r="G1" s="98" t="s">
        <v>5</v>
      </c>
      <c r="H1" s="98" t="s">
        <v>6</v>
      </c>
      <c r="I1" s="98" t="s">
        <v>7</v>
      </c>
      <c r="J1" s="98" t="s">
        <v>8</v>
      </c>
      <c r="K1" s="98" t="s">
        <v>9</v>
      </c>
    </row>
    <row r="2" spans="1:11" x14ac:dyDescent="0.3">
      <c r="D2" s="13" t="s">
        <v>10</v>
      </c>
    </row>
    <row r="3" spans="1:11" x14ac:dyDescent="0.3">
      <c r="D3" s="13" t="s">
        <v>11</v>
      </c>
      <c r="E3" s="13">
        <v>256</v>
      </c>
    </row>
    <row r="4" spans="1:11" x14ac:dyDescent="0.3">
      <c r="D4" s="13" t="s">
        <v>12</v>
      </c>
      <c r="E4" s="13">
        <v>357</v>
      </c>
    </row>
    <row r="5" spans="1:11" x14ac:dyDescent="0.3">
      <c r="D5" s="13" t="s">
        <v>13</v>
      </c>
      <c r="E5" s="13">
        <v>500</v>
      </c>
    </row>
    <row r="6" spans="1:11" x14ac:dyDescent="0.3">
      <c r="D6" s="13" t="s">
        <v>14</v>
      </c>
      <c r="E6" s="13">
        <v>700</v>
      </c>
    </row>
    <row r="7" spans="1:11" x14ac:dyDescent="0.3">
      <c r="D7" s="13" t="s">
        <v>15</v>
      </c>
      <c r="E7" s="13">
        <v>980</v>
      </c>
    </row>
    <row r="8" spans="1:11" x14ac:dyDescent="0.3">
      <c r="D8" s="13" t="s">
        <v>16</v>
      </c>
      <c r="E8" s="13">
        <v>1375</v>
      </c>
    </row>
    <row r="9" spans="1:11" x14ac:dyDescent="0.3">
      <c r="A9" s="13" t="s">
        <v>17</v>
      </c>
      <c r="B9" s="13">
        <v>1</v>
      </c>
      <c r="C9" s="13">
        <v>100020</v>
      </c>
      <c r="D9" s="13" t="s">
        <v>17</v>
      </c>
      <c r="E9" s="13">
        <v>1E-3</v>
      </c>
      <c r="F9" s="13">
        <v>1</v>
      </c>
      <c r="G9" s="13">
        <v>4</v>
      </c>
      <c r="H9" s="13">
        <v>139139</v>
      </c>
      <c r="I9" s="13" t="s">
        <v>18</v>
      </c>
      <c r="J9" s="13">
        <v>140110</v>
      </c>
      <c r="K9" s="13" t="s">
        <v>19</v>
      </c>
    </row>
    <row r="10" spans="1:11" x14ac:dyDescent="0.3">
      <c r="A10" s="13" t="s">
        <v>20</v>
      </c>
      <c r="B10" s="13">
        <v>2</v>
      </c>
      <c r="C10" s="13">
        <v>100021</v>
      </c>
      <c r="D10" s="13" t="s">
        <v>20</v>
      </c>
      <c r="E10" s="13">
        <v>1</v>
      </c>
      <c r="F10" s="13">
        <v>2</v>
      </c>
      <c r="G10" s="13">
        <v>5</v>
      </c>
      <c r="H10" s="13">
        <v>139159</v>
      </c>
      <c r="I10" s="13" t="s">
        <v>21</v>
      </c>
      <c r="J10" s="13">
        <v>140109</v>
      </c>
      <c r="K10" s="13" t="s">
        <v>22</v>
      </c>
    </row>
    <row r="11" spans="1:11" x14ac:dyDescent="0.3">
      <c r="A11" s="13" t="s">
        <v>23</v>
      </c>
      <c r="B11" s="13">
        <v>3</v>
      </c>
      <c r="C11" s="13">
        <v>139126</v>
      </c>
      <c r="D11" s="13" t="s">
        <v>23</v>
      </c>
      <c r="E11" s="13">
        <v>0</v>
      </c>
      <c r="F11" s="13">
        <v>3</v>
      </c>
      <c r="G11" s="13">
        <v>5</v>
      </c>
      <c r="H11" s="13">
        <v>139160</v>
      </c>
      <c r="I11" s="13" t="s">
        <v>24</v>
      </c>
      <c r="J11" s="13">
        <v>140116</v>
      </c>
      <c r="K11" s="13" t="s">
        <v>25</v>
      </c>
    </row>
    <row r="12" spans="1:11" x14ac:dyDescent="0.3">
      <c r="A12" s="13" t="s">
        <v>26</v>
      </c>
      <c r="B12" s="13">
        <v>4</v>
      </c>
      <c r="C12" s="13">
        <v>139127</v>
      </c>
      <c r="D12" s="13" t="s">
        <v>26</v>
      </c>
      <c r="E12" s="13">
        <v>0.1</v>
      </c>
      <c r="F12" s="13">
        <v>4</v>
      </c>
      <c r="G12" s="13">
        <v>5</v>
      </c>
      <c r="H12" s="13">
        <v>139161</v>
      </c>
      <c r="I12" s="13" t="s">
        <v>27</v>
      </c>
      <c r="J12" s="13">
        <v>140112</v>
      </c>
      <c r="K12" s="13" t="s">
        <v>28</v>
      </c>
    </row>
    <row r="13" spans="1:11" x14ac:dyDescent="0.3">
      <c r="A13" s="13" t="s">
        <v>29</v>
      </c>
      <c r="B13" s="13">
        <v>5</v>
      </c>
      <c r="C13" s="13">
        <v>139128</v>
      </c>
      <c r="D13" s="13" t="s">
        <v>29</v>
      </c>
      <c r="E13" s="13">
        <v>0.1</v>
      </c>
      <c r="F13" s="13">
        <v>5</v>
      </c>
      <c r="G13" s="13">
        <v>5</v>
      </c>
      <c r="H13" s="13">
        <v>139162</v>
      </c>
      <c r="I13" s="13" t="s">
        <v>30</v>
      </c>
      <c r="J13" s="13">
        <v>140113</v>
      </c>
      <c r="K13" s="13" t="s">
        <v>31</v>
      </c>
    </row>
    <row r="14" spans="1:11" x14ac:dyDescent="0.3">
      <c r="A14" s="13" t="s">
        <v>32</v>
      </c>
      <c r="B14" s="13">
        <v>6</v>
      </c>
      <c r="C14" s="13">
        <v>139129</v>
      </c>
      <c r="D14" s="13" t="s">
        <v>32</v>
      </c>
      <c r="E14" s="13">
        <v>0.1</v>
      </c>
      <c r="F14" s="13">
        <v>6</v>
      </c>
      <c r="G14" s="13">
        <v>5</v>
      </c>
      <c r="H14" s="13">
        <v>139138</v>
      </c>
      <c r="I14" s="13" t="s">
        <v>33</v>
      </c>
      <c r="J14" s="13">
        <v>140114</v>
      </c>
      <c r="K14" s="13" t="s">
        <v>34</v>
      </c>
    </row>
    <row r="15" spans="1:11" x14ac:dyDescent="0.3">
      <c r="A15" s="13" t="s">
        <v>35</v>
      </c>
      <c r="B15" s="13">
        <v>7</v>
      </c>
      <c r="C15" s="13">
        <v>139157</v>
      </c>
      <c r="D15" s="13" t="s">
        <v>35</v>
      </c>
      <c r="E15" s="13">
        <v>0.1</v>
      </c>
      <c r="F15" s="13">
        <v>7</v>
      </c>
      <c r="G15" s="13">
        <v>5</v>
      </c>
      <c r="H15" s="13">
        <v>139158</v>
      </c>
      <c r="I15" s="13" t="s">
        <v>36</v>
      </c>
      <c r="J15" s="13">
        <v>140111</v>
      </c>
      <c r="K15" s="13" t="s">
        <v>37</v>
      </c>
    </row>
    <row r="16" spans="1:11" x14ac:dyDescent="0.3">
      <c r="A16" s="13" t="s">
        <v>38</v>
      </c>
      <c r="B16" s="13">
        <v>8</v>
      </c>
      <c r="C16" s="13">
        <v>139163</v>
      </c>
      <c r="D16" s="13" t="s">
        <v>38</v>
      </c>
      <c r="E16" s="13">
        <v>0.1</v>
      </c>
      <c r="F16" s="13">
        <v>8</v>
      </c>
      <c r="G16" s="13">
        <v>5</v>
      </c>
      <c r="H16" s="13">
        <v>145113</v>
      </c>
      <c r="I16" s="13" t="s">
        <v>39</v>
      </c>
      <c r="J16" s="13">
        <v>140115</v>
      </c>
      <c r="K16" s="13" t="s">
        <v>40</v>
      </c>
    </row>
    <row r="17" spans="1:11" x14ac:dyDescent="0.3">
      <c r="A17" s="13" t="s">
        <v>41</v>
      </c>
      <c r="B17" s="13">
        <v>9</v>
      </c>
      <c r="C17" s="13">
        <v>139164</v>
      </c>
      <c r="D17" s="13" t="s">
        <v>41</v>
      </c>
      <c r="E17" s="13">
        <v>0.1</v>
      </c>
      <c r="F17" s="13">
        <v>9</v>
      </c>
      <c r="G17" s="13">
        <v>4</v>
      </c>
      <c r="H17" s="13">
        <v>139165</v>
      </c>
      <c r="I17" s="13" t="s">
        <v>42</v>
      </c>
      <c r="J17" s="13">
        <v>140117</v>
      </c>
      <c r="K17" s="13" t="s">
        <v>43</v>
      </c>
    </row>
    <row r="18" spans="1:11" x14ac:dyDescent="0.3">
      <c r="A18" s="13" t="s">
        <v>44</v>
      </c>
      <c r="B18" s="13">
        <v>10</v>
      </c>
      <c r="C18" s="13">
        <v>617999</v>
      </c>
      <c r="D18" s="13" t="s">
        <v>45</v>
      </c>
      <c r="E18" s="13">
        <v>1</v>
      </c>
      <c r="F18" s="13">
        <v>10</v>
      </c>
      <c r="G18" s="13">
        <v>4</v>
      </c>
      <c r="H18" s="13">
        <v>617998</v>
      </c>
      <c r="I18" s="13" t="s">
        <v>46</v>
      </c>
      <c r="J18" s="13">
        <v>617997</v>
      </c>
      <c r="K18" s="13" t="s">
        <v>47</v>
      </c>
    </row>
    <row r="19" spans="1:11" x14ac:dyDescent="0.3">
      <c r="A19" s="13" t="s">
        <v>48</v>
      </c>
      <c r="B19" s="13">
        <v>11</v>
      </c>
      <c r="C19" s="13">
        <v>100026</v>
      </c>
      <c r="D19" s="13" t="s">
        <v>49</v>
      </c>
      <c r="E19" s="13">
        <v>1</v>
      </c>
      <c r="F19" s="13">
        <v>11</v>
      </c>
      <c r="G19" s="13">
        <v>5</v>
      </c>
      <c r="H19" s="13">
        <v>139168</v>
      </c>
      <c r="I19" s="13" t="s">
        <v>50</v>
      </c>
      <c r="J19" s="13">
        <v>139167</v>
      </c>
      <c r="K19" s="13" t="s">
        <v>51</v>
      </c>
    </row>
    <row r="20" spans="1:11" x14ac:dyDescent="0.3">
      <c r="A20" s="13" t="s">
        <v>52</v>
      </c>
      <c r="B20" s="13">
        <v>12</v>
      </c>
      <c r="C20" s="13">
        <v>139169</v>
      </c>
      <c r="D20" s="13" t="s">
        <v>52</v>
      </c>
      <c r="E20" s="13">
        <v>0.5</v>
      </c>
      <c r="F20" s="13">
        <v>12</v>
      </c>
      <c r="G20" s="13">
        <v>5</v>
      </c>
      <c r="H20" s="13">
        <v>139170</v>
      </c>
      <c r="I20" s="13" t="s">
        <v>27</v>
      </c>
      <c r="J20" s="13">
        <v>139171</v>
      </c>
      <c r="K20" s="13" t="s">
        <v>53</v>
      </c>
    </row>
    <row r="21" spans="1:11" x14ac:dyDescent="0.3">
      <c r="A21" s="13" t="s">
        <v>54</v>
      </c>
      <c r="B21" s="13">
        <v>20</v>
      </c>
      <c r="C21" s="13">
        <v>100846</v>
      </c>
      <c r="D21" s="13" t="s">
        <v>55</v>
      </c>
      <c r="E21" s="13" t="s">
        <v>10</v>
      </c>
      <c r="F21" s="13">
        <v>20</v>
      </c>
      <c r="G21" s="13">
        <v>5</v>
      </c>
      <c r="H21" s="13">
        <v>100893</v>
      </c>
      <c r="I21" s="13" t="s">
        <v>56</v>
      </c>
      <c r="J21" s="13">
        <v>0</v>
      </c>
      <c r="K21" s="13" t="e">
        <v>#N/A</v>
      </c>
    </row>
    <row r="22" spans="1:11" x14ac:dyDescent="0.3">
      <c r="A22" s="13" t="s">
        <v>57</v>
      </c>
      <c r="B22" s="13">
        <v>21</v>
      </c>
      <c r="C22" s="13">
        <v>100846</v>
      </c>
      <c r="D22" s="13" t="s">
        <v>55</v>
      </c>
      <c r="E22" s="13" t="s">
        <v>10</v>
      </c>
      <c r="F22" s="13">
        <v>21</v>
      </c>
      <c r="G22" s="13">
        <v>5</v>
      </c>
      <c r="H22" s="13">
        <v>100850</v>
      </c>
      <c r="I22" s="13" t="s">
        <v>58</v>
      </c>
      <c r="J22" s="13">
        <v>0</v>
      </c>
      <c r="K22" s="13" t="e">
        <v>#N/A</v>
      </c>
    </row>
    <row r="23" spans="1:11" x14ac:dyDescent="0.3">
      <c r="A23" s="13" t="s">
        <v>59</v>
      </c>
      <c r="B23" s="13">
        <v>22</v>
      </c>
      <c r="C23" s="13">
        <v>100929</v>
      </c>
      <c r="D23" s="13" t="s">
        <v>60</v>
      </c>
      <c r="E23" s="13" t="s">
        <v>10</v>
      </c>
      <c r="F23" s="13">
        <v>22</v>
      </c>
      <c r="G23" s="13">
        <v>5</v>
      </c>
      <c r="H23" s="13">
        <v>100933</v>
      </c>
      <c r="I23" s="13" t="s">
        <v>61</v>
      </c>
      <c r="J23" s="13">
        <v>0</v>
      </c>
      <c r="K23" s="13" t="e">
        <v>#N/A</v>
      </c>
    </row>
    <row r="24" spans="1:11" x14ac:dyDescent="0.3">
      <c r="A24" s="13" t="s">
        <v>62</v>
      </c>
      <c r="B24" s="13">
        <v>23</v>
      </c>
      <c r="C24" s="13">
        <v>100919</v>
      </c>
      <c r="D24" s="13" t="s">
        <v>63</v>
      </c>
      <c r="E24" s="13" t="s">
        <v>10</v>
      </c>
      <c r="F24" s="13">
        <v>23</v>
      </c>
      <c r="G24" s="13">
        <v>5</v>
      </c>
      <c r="H24" s="13">
        <v>100919</v>
      </c>
      <c r="I24" s="13" t="s">
        <v>63</v>
      </c>
      <c r="J24" s="13">
        <v>0</v>
      </c>
      <c r="K24" s="13" t="e">
        <v>#N/A</v>
      </c>
    </row>
    <row r="25" spans="1:11" x14ac:dyDescent="0.3">
      <c r="A25" s="13" t="s">
        <v>64</v>
      </c>
      <c r="B25" s="13">
        <v>24</v>
      </c>
      <c r="C25" s="13">
        <v>100920</v>
      </c>
      <c r="D25" s="13" t="s">
        <v>65</v>
      </c>
      <c r="E25" s="13" t="s">
        <v>10</v>
      </c>
      <c r="F25" s="13">
        <v>24</v>
      </c>
      <c r="G25" s="13">
        <v>5</v>
      </c>
      <c r="H25" s="13">
        <v>100920</v>
      </c>
      <c r="I25" s="13" t="s">
        <v>65</v>
      </c>
      <c r="J25" s="13">
        <v>0</v>
      </c>
      <c r="K25" s="13" t="e">
        <v>#N/A</v>
      </c>
    </row>
    <row r="26" spans="1:11" x14ac:dyDescent="0.3">
      <c r="A26" s="13" t="s">
        <v>66</v>
      </c>
      <c r="B26" s="13">
        <v>25</v>
      </c>
      <c r="C26" s="13">
        <v>100920</v>
      </c>
      <c r="D26" s="13" t="s">
        <v>65</v>
      </c>
      <c r="E26" s="13" t="s">
        <v>10</v>
      </c>
      <c r="F26" s="13">
        <v>25</v>
      </c>
      <c r="G26" s="13">
        <v>5</v>
      </c>
      <c r="H26" s="13">
        <v>100936</v>
      </c>
      <c r="I26" s="13" t="s">
        <v>67</v>
      </c>
      <c r="J26" s="13">
        <v>0</v>
      </c>
      <c r="K26" s="13" t="e">
        <v>#N/A</v>
      </c>
    </row>
    <row r="27" spans="1:11" x14ac:dyDescent="0.3">
      <c r="A27" s="13" t="s">
        <v>68</v>
      </c>
      <c r="B27" s="13">
        <v>26</v>
      </c>
      <c r="C27" s="13">
        <v>100937</v>
      </c>
      <c r="D27" s="13" t="s">
        <v>69</v>
      </c>
      <c r="E27" s="13" t="s">
        <v>10</v>
      </c>
      <c r="F27" s="13">
        <v>26</v>
      </c>
      <c r="G27" s="13">
        <v>5</v>
      </c>
      <c r="H27" s="13">
        <v>100937</v>
      </c>
      <c r="I27" s="13" t="s">
        <v>69</v>
      </c>
      <c r="J27" s="13">
        <v>0</v>
      </c>
      <c r="K27" s="13" t="e">
        <v>#N/A</v>
      </c>
    </row>
    <row r="28" spans="1:11" x14ac:dyDescent="0.3">
      <c r="A28" s="13" t="s">
        <v>70</v>
      </c>
      <c r="B28" s="13">
        <v>27</v>
      </c>
      <c r="C28" s="13">
        <v>404032</v>
      </c>
      <c r="D28" s="13" t="s">
        <v>71</v>
      </c>
      <c r="E28" s="13" t="s">
        <v>10</v>
      </c>
      <c r="F28" s="13">
        <v>27</v>
      </c>
      <c r="G28" s="13">
        <v>5</v>
      </c>
      <c r="H28" s="13">
        <v>100937</v>
      </c>
      <c r="I28" s="13" t="s">
        <v>69</v>
      </c>
      <c r="J28" s="13">
        <v>0</v>
      </c>
      <c r="K28" s="13" t="e">
        <v>#N/A</v>
      </c>
    </row>
    <row r="29" spans="1:11" x14ac:dyDescent="0.3">
      <c r="A29" s="13" t="s">
        <v>72</v>
      </c>
      <c r="B29" s="13">
        <v>28</v>
      </c>
      <c r="C29" s="13">
        <v>100846</v>
      </c>
      <c r="D29" s="13" t="s">
        <v>55</v>
      </c>
      <c r="E29" s="13" t="s">
        <v>10</v>
      </c>
      <c r="F29" s="13">
        <v>28</v>
      </c>
      <c r="G29" s="13">
        <v>5</v>
      </c>
      <c r="H29" s="13">
        <v>100937</v>
      </c>
      <c r="I29" s="13" t="s">
        <v>69</v>
      </c>
      <c r="J29" s="13">
        <v>0</v>
      </c>
      <c r="K29" s="13" t="e">
        <v>#N/A</v>
      </c>
    </row>
    <row r="30" spans="1:11" x14ac:dyDescent="0.3">
      <c r="A30" s="13" t="s">
        <v>73</v>
      </c>
      <c r="B30" s="13">
        <v>100</v>
      </c>
      <c r="C30" s="13">
        <v>123002</v>
      </c>
      <c r="D30" s="13" t="s">
        <v>74</v>
      </c>
      <c r="E30" s="13">
        <v>10</v>
      </c>
      <c r="F30" s="13">
        <v>100</v>
      </c>
      <c r="G30" s="13">
        <v>4</v>
      </c>
      <c r="H30" s="13">
        <v>123513</v>
      </c>
      <c r="I30" s="13" t="s">
        <v>75</v>
      </c>
      <c r="J30" s="13">
        <v>140321</v>
      </c>
      <c r="K30" s="13" t="s">
        <v>76</v>
      </c>
    </row>
    <row r="31" spans="1:11" x14ac:dyDescent="0.3">
      <c r="A31" s="13" t="s">
        <v>77</v>
      </c>
      <c r="B31" s="13">
        <v>101</v>
      </c>
      <c r="C31" s="13">
        <v>123003</v>
      </c>
      <c r="D31" s="13" t="s">
        <v>78</v>
      </c>
      <c r="E31" s="13">
        <v>10</v>
      </c>
      <c r="F31" s="13">
        <v>101</v>
      </c>
      <c r="G31" s="13">
        <v>4</v>
      </c>
      <c r="H31" s="13">
        <v>123513</v>
      </c>
      <c r="I31" s="13" t="s">
        <v>75</v>
      </c>
      <c r="J31" s="13">
        <v>140321</v>
      </c>
      <c r="K31" s="13" t="s">
        <v>76</v>
      </c>
    </row>
    <row r="32" spans="1:11" x14ac:dyDescent="0.3">
      <c r="A32" s="13" t="s">
        <v>79</v>
      </c>
      <c r="B32" s="13">
        <v>102</v>
      </c>
      <c r="C32" s="13">
        <v>123004</v>
      </c>
      <c r="D32" s="13" t="s">
        <v>80</v>
      </c>
      <c r="E32" s="13">
        <v>10</v>
      </c>
      <c r="F32" s="13">
        <v>102</v>
      </c>
      <c r="G32" s="13">
        <v>4</v>
      </c>
      <c r="H32" s="13">
        <v>123513</v>
      </c>
      <c r="I32" s="13" t="s">
        <v>75</v>
      </c>
      <c r="J32" s="13">
        <v>140321</v>
      </c>
      <c r="K32" s="13" t="s">
        <v>76</v>
      </c>
    </row>
    <row r="33" spans="1:11" x14ac:dyDescent="0.3">
      <c r="A33" s="13" t="s">
        <v>81</v>
      </c>
      <c r="B33" s="13">
        <v>103</v>
      </c>
      <c r="C33" s="13">
        <v>123005</v>
      </c>
      <c r="D33" s="13" t="s">
        <v>82</v>
      </c>
      <c r="E33" s="13">
        <v>10</v>
      </c>
      <c r="F33" s="13">
        <v>103</v>
      </c>
      <c r="G33" s="13">
        <v>5</v>
      </c>
      <c r="H33" s="13">
        <v>123513</v>
      </c>
      <c r="I33" s="13" t="s">
        <v>75</v>
      </c>
      <c r="J33" s="13">
        <v>210238</v>
      </c>
      <c r="K33" s="13" t="s">
        <v>83</v>
      </c>
    </row>
    <row r="34" spans="1:11" x14ac:dyDescent="0.3">
      <c r="A34" s="13" t="s">
        <v>84</v>
      </c>
      <c r="B34" s="13">
        <v>104</v>
      </c>
      <c r="C34" s="13">
        <v>123006</v>
      </c>
      <c r="D34" s="13" t="s">
        <v>85</v>
      </c>
      <c r="E34" s="13">
        <v>10</v>
      </c>
      <c r="F34" s="13">
        <v>104</v>
      </c>
      <c r="G34" s="13">
        <v>5</v>
      </c>
      <c r="H34" s="13">
        <v>123513</v>
      </c>
      <c r="I34" s="13" t="s">
        <v>75</v>
      </c>
      <c r="J34" s="13">
        <v>210238</v>
      </c>
      <c r="K34" s="13" t="s">
        <v>83</v>
      </c>
    </row>
    <row r="35" spans="1:11" x14ac:dyDescent="0.3">
      <c r="A35" s="13" t="s">
        <v>86</v>
      </c>
      <c r="B35" s="13">
        <v>105</v>
      </c>
      <c r="C35" s="13">
        <v>123007</v>
      </c>
      <c r="D35" s="13" t="s">
        <v>87</v>
      </c>
      <c r="E35" s="13">
        <v>10</v>
      </c>
      <c r="F35" s="13">
        <v>105</v>
      </c>
      <c r="G35" s="13">
        <v>6</v>
      </c>
      <c r="H35" s="13">
        <v>123513</v>
      </c>
      <c r="I35" s="13" t="s">
        <v>75</v>
      </c>
      <c r="J35" s="13">
        <v>210238</v>
      </c>
      <c r="K35" s="13" t="s">
        <v>83</v>
      </c>
    </row>
    <row r="36" spans="1:11" x14ac:dyDescent="0.3">
      <c r="A36" s="13" t="s">
        <v>88</v>
      </c>
      <c r="B36" s="13">
        <v>106</v>
      </c>
      <c r="C36" s="13">
        <v>123008</v>
      </c>
      <c r="D36" s="13" t="s">
        <v>89</v>
      </c>
      <c r="E36" s="13">
        <v>10</v>
      </c>
      <c r="F36" s="13">
        <v>106</v>
      </c>
      <c r="G36" s="13">
        <v>4</v>
      </c>
      <c r="H36" s="13">
        <v>123512</v>
      </c>
      <c r="I36" s="13" t="s">
        <v>75</v>
      </c>
      <c r="J36" s="13">
        <v>210238</v>
      </c>
      <c r="K36" s="13" t="s">
        <v>83</v>
      </c>
    </row>
    <row r="37" spans="1:11" x14ac:dyDescent="0.3">
      <c r="A37" s="13" t="s">
        <v>90</v>
      </c>
      <c r="B37" s="13">
        <v>107</v>
      </c>
      <c r="C37" s="13">
        <v>123009</v>
      </c>
      <c r="D37" s="13" t="s">
        <v>91</v>
      </c>
      <c r="E37" s="13">
        <v>10</v>
      </c>
      <c r="F37" s="13">
        <v>107</v>
      </c>
      <c r="G37" s="13">
        <v>5</v>
      </c>
      <c r="H37" s="13">
        <v>123512</v>
      </c>
      <c r="I37" s="13" t="s">
        <v>75</v>
      </c>
      <c r="J37" s="13">
        <v>210238</v>
      </c>
      <c r="K37" s="13" t="s">
        <v>83</v>
      </c>
    </row>
    <row r="38" spans="1:11" x14ac:dyDescent="0.3">
      <c r="A38" s="13" t="s">
        <v>92</v>
      </c>
      <c r="B38" s="13">
        <v>108</v>
      </c>
      <c r="C38" s="13">
        <v>123010</v>
      </c>
      <c r="D38" s="13" t="s">
        <v>93</v>
      </c>
      <c r="E38" s="13">
        <v>10</v>
      </c>
      <c r="F38" s="13">
        <v>108</v>
      </c>
      <c r="G38" s="13">
        <v>4</v>
      </c>
      <c r="H38" s="13">
        <v>123512</v>
      </c>
      <c r="I38" s="13" t="s">
        <v>75</v>
      </c>
      <c r="J38" s="13">
        <v>140321</v>
      </c>
      <c r="K38" s="13" t="s">
        <v>76</v>
      </c>
    </row>
    <row r="39" spans="1:11" x14ac:dyDescent="0.3">
      <c r="A39" s="13" t="s">
        <v>94</v>
      </c>
      <c r="B39" s="13">
        <v>109</v>
      </c>
      <c r="C39" s="13">
        <v>123011</v>
      </c>
      <c r="D39" s="13" t="s">
        <v>95</v>
      </c>
      <c r="E39" s="13">
        <v>10</v>
      </c>
      <c r="F39" s="13">
        <v>109</v>
      </c>
      <c r="G39" s="13">
        <v>5</v>
      </c>
      <c r="H39" s="13">
        <v>123512</v>
      </c>
      <c r="I39" s="13" t="s">
        <v>75</v>
      </c>
      <c r="J39" s="13">
        <v>140321</v>
      </c>
      <c r="K39" s="13" t="s">
        <v>76</v>
      </c>
    </row>
    <row r="40" spans="1:11" x14ac:dyDescent="0.3">
      <c r="A40" s="13" t="s">
        <v>96</v>
      </c>
      <c r="B40" s="13">
        <v>110</v>
      </c>
      <c r="C40" s="13">
        <v>123012</v>
      </c>
      <c r="D40" s="13" t="s">
        <v>97</v>
      </c>
      <c r="E40" s="13">
        <v>10</v>
      </c>
      <c r="F40" s="13">
        <v>110</v>
      </c>
      <c r="G40" s="13">
        <v>4</v>
      </c>
      <c r="H40" s="13">
        <v>123512</v>
      </c>
      <c r="I40" s="13" t="s">
        <v>75</v>
      </c>
      <c r="J40" s="13">
        <v>140321</v>
      </c>
      <c r="K40" s="13" t="s">
        <v>76</v>
      </c>
    </row>
    <row r="41" spans="1:11" x14ac:dyDescent="0.3">
      <c r="A41" s="13" t="s">
        <v>98</v>
      </c>
      <c r="B41" s="13">
        <v>111</v>
      </c>
      <c r="C41" s="13">
        <v>123013</v>
      </c>
      <c r="D41" s="13" t="s">
        <v>99</v>
      </c>
      <c r="E41" s="13">
        <v>10</v>
      </c>
      <c r="F41" s="13">
        <v>111</v>
      </c>
      <c r="G41" s="13">
        <v>5</v>
      </c>
      <c r="H41" s="13">
        <v>123512</v>
      </c>
      <c r="I41" s="13" t="s">
        <v>75</v>
      </c>
      <c r="J41" s="13">
        <v>140321</v>
      </c>
      <c r="K41" s="13" t="s">
        <v>76</v>
      </c>
    </row>
    <row r="42" spans="1:11" x14ac:dyDescent="0.3">
      <c r="A42" s="13" t="s">
        <v>100</v>
      </c>
      <c r="B42" s="13">
        <v>112</v>
      </c>
      <c r="C42" s="13">
        <v>123014</v>
      </c>
      <c r="D42" s="13" t="s">
        <v>101</v>
      </c>
      <c r="E42" s="13">
        <v>10</v>
      </c>
      <c r="F42" s="13">
        <v>112</v>
      </c>
      <c r="G42" s="13">
        <v>4</v>
      </c>
      <c r="H42" s="13">
        <v>123512</v>
      </c>
      <c r="I42" s="13" t="s">
        <v>75</v>
      </c>
      <c r="J42" s="13">
        <v>210238</v>
      </c>
      <c r="K42" s="13" t="s">
        <v>83</v>
      </c>
    </row>
    <row r="43" spans="1:11" x14ac:dyDescent="0.3">
      <c r="A43" s="13" t="s">
        <v>102</v>
      </c>
      <c r="B43" s="13">
        <v>113</v>
      </c>
      <c r="C43" s="13">
        <v>123015</v>
      </c>
      <c r="D43" s="13" t="s">
        <v>103</v>
      </c>
      <c r="E43" s="13">
        <v>10</v>
      </c>
      <c r="F43" s="13">
        <v>113</v>
      </c>
      <c r="G43" s="13">
        <v>5</v>
      </c>
      <c r="H43" s="13">
        <v>123512</v>
      </c>
      <c r="I43" s="13" t="s">
        <v>75</v>
      </c>
      <c r="J43" s="13">
        <v>210238</v>
      </c>
      <c r="K43" s="13" t="s">
        <v>83</v>
      </c>
    </row>
    <row r="44" spans="1:11" x14ac:dyDescent="0.3">
      <c r="A44" s="13" t="s">
        <v>104</v>
      </c>
      <c r="B44" s="13">
        <v>114</v>
      </c>
      <c r="C44" s="13">
        <v>123016</v>
      </c>
      <c r="D44" s="13" t="s">
        <v>105</v>
      </c>
      <c r="E44" s="13">
        <v>10</v>
      </c>
      <c r="F44" s="13">
        <v>114</v>
      </c>
      <c r="G44" s="13">
        <v>4</v>
      </c>
      <c r="H44" s="13">
        <v>123512</v>
      </c>
      <c r="I44" s="13" t="s">
        <v>75</v>
      </c>
      <c r="J44" s="13">
        <v>210238</v>
      </c>
      <c r="K44" s="13" t="s">
        <v>83</v>
      </c>
    </row>
    <row r="45" spans="1:11" x14ac:dyDescent="0.3">
      <c r="A45" s="13" t="s">
        <v>106</v>
      </c>
      <c r="B45" s="13">
        <v>115</v>
      </c>
      <c r="C45" s="13">
        <v>123017</v>
      </c>
      <c r="D45" s="13" t="s">
        <v>107</v>
      </c>
      <c r="E45" s="13">
        <v>10</v>
      </c>
      <c r="F45" s="13">
        <v>115</v>
      </c>
      <c r="G45" s="13">
        <v>5</v>
      </c>
      <c r="H45" s="13">
        <v>123512</v>
      </c>
      <c r="I45" s="13" t="s">
        <v>75</v>
      </c>
      <c r="J45" s="13">
        <v>210238</v>
      </c>
      <c r="K45" s="13" t="s">
        <v>83</v>
      </c>
    </row>
    <row r="46" spans="1:11" x14ac:dyDescent="0.3">
      <c r="A46" s="13" t="s">
        <v>108</v>
      </c>
      <c r="B46" s="13">
        <v>116</v>
      </c>
      <c r="C46" s="13">
        <v>123018</v>
      </c>
      <c r="D46" s="13" t="s">
        <v>109</v>
      </c>
      <c r="E46" s="13">
        <v>10</v>
      </c>
      <c r="F46" s="13">
        <v>116</v>
      </c>
      <c r="G46" s="13">
        <v>6</v>
      </c>
      <c r="H46" s="13">
        <v>123512</v>
      </c>
      <c r="I46" s="13" t="s">
        <v>75</v>
      </c>
      <c r="J46" s="13">
        <v>600572</v>
      </c>
      <c r="K46" s="13" t="s">
        <v>22</v>
      </c>
    </row>
    <row r="47" spans="1:11" x14ac:dyDescent="0.3">
      <c r="A47" s="13" t="s">
        <v>110</v>
      </c>
      <c r="B47" s="13">
        <v>117</v>
      </c>
      <c r="C47" s="13">
        <v>123019</v>
      </c>
      <c r="D47" s="13" t="s">
        <v>111</v>
      </c>
      <c r="E47" s="13">
        <v>10</v>
      </c>
      <c r="F47" s="13">
        <v>117</v>
      </c>
      <c r="G47" s="13">
        <v>6</v>
      </c>
      <c r="H47" s="13">
        <v>123512</v>
      </c>
      <c r="I47" s="13" t="s">
        <v>75</v>
      </c>
      <c r="J47" s="13">
        <v>600572</v>
      </c>
      <c r="K47" s="13" t="s">
        <v>22</v>
      </c>
    </row>
    <row r="48" spans="1:11" x14ac:dyDescent="0.3">
      <c r="A48" s="13" t="s">
        <v>112</v>
      </c>
      <c r="B48" s="13">
        <v>118</v>
      </c>
      <c r="C48" s="13">
        <v>123020</v>
      </c>
      <c r="D48" s="13" t="s">
        <v>113</v>
      </c>
      <c r="E48" s="13">
        <v>10</v>
      </c>
      <c r="F48" s="13">
        <v>118</v>
      </c>
      <c r="G48" s="13">
        <v>6</v>
      </c>
      <c r="H48" s="13">
        <v>123512</v>
      </c>
      <c r="I48" s="13" t="s">
        <v>75</v>
      </c>
      <c r="J48" s="13">
        <v>600572</v>
      </c>
      <c r="K48" s="13" t="s">
        <v>22</v>
      </c>
    </row>
    <row r="49" spans="1:12" x14ac:dyDescent="0.3">
      <c r="A49" s="13" t="s">
        <v>114</v>
      </c>
      <c r="B49" s="13">
        <v>119</v>
      </c>
      <c r="C49" s="13">
        <v>123022</v>
      </c>
      <c r="D49" s="13" t="s">
        <v>115</v>
      </c>
      <c r="E49" s="13">
        <v>10</v>
      </c>
      <c r="F49" s="13">
        <v>119</v>
      </c>
      <c r="G49" s="13">
        <v>5</v>
      </c>
      <c r="H49" s="13">
        <v>123512</v>
      </c>
      <c r="I49" s="13" t="s">
        <v>75</v>
      </c>
      <c r="J49" s="13">
        <v>600572</v>
      </c>
      <c r="K49" s="13" t="s">
        <v>22</v>
      </c>
    </row>
    <row r="50" spans="1:12" x14ac:dyDescent="0.3">
      <c r="A50" s="13" t="s">
        <v>116</v>
      </c>
      <c r="B50" s="13">
        <v>120</v>
      </c>
      <c r="C50" s="13">
        <v>123023</v>
      </c>
      <c r="D50" s="13" t="s">
        <v>117</v>
      </c>
      <c r="E50" s="13">
        <v>10</v>
      </c>
      <c r="F50" s="13">
        <v>120</v>
      </c>
      <c r="G50" s="13">
        <v>5</v>
      </c>
      <c r="H50" s="13">
        <v>123512</v>
      </c>
      <c r="I50" s="13" t="s">
        <v>75</v>
      </c>
      <c r="J50" s="13">
        <v>600572</v>
      </c>
      <c r="K50" s="13" t="s">
        <v>22</v>
      </c>
    </row>
    <row r="51" spans="1:12" x14ac:dyDescent="0.3">
      <c r="A51" s="13" t="s">
        <v>118</v>
      </c>
      <c r="B51" s="13">
        <v>121</v>
      </c>
      <c r="C51" s="13">
        <v>123024</v>
      </c>
      <c r="D51" s="13" t="s">
        <v>119</v>
      </c>
      <c r="E51" s="13">
        <v>10</v>
      </c>
      <c r="F51" s="13">
        <v>121</v>
      </c>
      <c r="G51" s="13">
        <v>5</v>
      </c>
      <c r="H51" s="13">
        <v>123512</v>
      </c>
      <c r="I51" s="13" t="s">
        <v>75</v>
      </c>
      <c r="J51" s="13">
        <v>600572</v>
      </c>
      <c r="K51" s="13" t="s">
        <v>22</v>
      </c>
    </row>
    <row r="52" spans="1:12" x14ac:dyDescent="0.3">
      <c r="A52" s="13" t="s">
        <v>120</v>
      </c>
      <c r="B52" s="13">
        <v>122</v>
      </c>
      <c r="C52" s="13">
        <v>123025</v>
      </c>
      <c r="D52" s="13" t="s">
        <v>121</v>
      </c>
      <c r="E52" s="13">
        <v>10</v>
      </c>
      <c r="F52" s="13">
        <v>122</v>
      </c>
      <c r="G52" s="13">
        <v>6</v>
      </c>
      <c r="H52" s="13">
        <v>123512</v>
      </c>
      <c r="I52" s="13" t="s">
        <v>75</v>
      </c>
      <c r="J52" s="13">
        <v>600572</v>
      </c>
      <c r="K52" s="13" t="s">
        <v>22</v>
      </c>
    </row>
    <row r="53" spans="1:12" x14ac:dyDescent="0.3">
      <c r="A53" s="13" t="s">
        <v>122</v>
      </c>
      <c r="B53" s="13">
        <v>123</v>
      </c>
      <c r="C53" s="13">
        <v>123026</v>
      </c>
      <c r="D53" s="13" t="s">
        <v>123</v>
      </c>
      <c r="E53" s="13">
        <v>10</v>
      </c>
      <c r="F53" s="13">
        <v>123</v>
      </c>
      <c r="G53" s="13">
        <v>6</v>
      </c>
      <c r="H53" s="13">
        <v>123512</v>
      </c>
      <c r="I53" s="13" t="s">
        <v>75</v>
      </c>
      <c r="J53" s="13">
        <v>600572</v>
      </c>
      <c r="K53" s="13" t="s">
        <v>22</v>
      </c>
    </row>
    <row r="54" spans="1:12" x14ac:dyDescent="0.3">
      <c r="A54" s="13" t="s">
        <v>124</v>
      </c>
      <c r="B54" s="13">
        <v>124</v>
      </c>
      <c r="C54" s="13">
        <v>123027</v>
      </c>
      <c r="D54" s="13" t="s">
        <v>125</v>
      </c>
      <c r="E54" s="13">
        <v>10</v>
      </c>
      <c r="F54" s="13">
        <v>124</v>
      </c>
      <c r="G54" s="13">
        <v>6</v>
      </c>
      <c r="H54" s="13">
        <v>123512</v>
      </c>
      <c r="I54" s="13" t="s">
        <v>75</v>
      </c>
      <c r="J54" s="13">
        <v>600572</v>
      </c>
      <c r="K54" s="13" t="s">
        <v>22</v>
      </c>
    </row>
    <row r="55" spans="1:12" x14ac:dyDescent="0.3">
      <c r="A55" s="13" t="s">
        <v>126</v>
      </c>
      <c r="B55" s="13">
        <v>125</v>
      </c>
      <c r="C55" s="13">
        <v>123028</v>
      </c>
      <c r="D55" s="13" t="s">
        <v>127</v>
      </c>
      <c r="E55" s="13">
        <v>10</v>
      </c>
      <c r="F55" s="13">
        <v>125</v>
      </c>
      <c r="G55" s="13">
        <v>6</v>
      </c>
      <c r="H55" s="13">
        <v>123512</v>
      </c>
      <c r="I55" s="13" t="s">
        <v>75</v>
      </c>
      <c r="J55" s="13">
        <v>600572</v>
      </c>
      <c r="K55" s="13" t="s">
        <v>22</v>
      </c>
      <c r="L55" s="13" t="s">
        <v>128</v>
      </c>
    </row>
    <row r="56" spans="1:12" x14ac:dyDescent="0.3">
      <c r="A56" s="13" t="s">
        <v>129</v>
      </c>
      <c r="B56" s="13">
        <v>126</v>
      </c>
      <c r="C56" s="13">
        <v>123029</v>
      </c>
      <c r="D56" s="13" t="s">
        <v>130</v>
      </c>
      <c r="E56" s="13">
        <v>10</v>
      </c>
      <c r="F56" s="13">
        <v>126</v>
      </c>
      <c r="G56" s="13">
        <v>6</v>
      </c>
      <c r="H56" s="13">
        <v>123512</v>
      </c>
      <c r="I56" s="13" t="s">
        <v>75</v>
      </c>
      <c r="J56" s="13">
        <v>600572</v>
      </c>
      <c r="K56" s="13" t="s">
        <v>22</v>
      </c>
    </row>
    <row r="57" spans="1:12" x14ac:dyDescent="0.3">
      <c r="A57" s="13" t="s">
        <v>131</v>
      </c>
      <c r="B57" s="13">
        <v>127</v>
      </c>
      <c r="C57" s="13">
        <v>123030</v>
      </c>
      <c r="D57" s="13" t="s">
        <v>132</v>
      </c>
      <c r="E57" s="13">
        <v>10</v>
      </c>
      <c r="F57" s="13">
        <v>127</v>
      </c>
      <c r="G57" s="13">
        <v>6</v>
      </c>
      <c r="H57" s="13">
        <v>123512</v>
      </c>
      <c r="I57" s="13" t="s">
        <v>75</v>
      </c>
      <c r="J57" s="13">
        <v>600572</v>
      </c>
      <c r="K57" s="13" t="s">
        <v>22</v>
      </c>
    </row>
    <row r="58" spans="1:12" x14ac:dyDescent="0.3">
      <c r="A58" s="13" t="s">
        <v>133</v>
      </c>
      <c r="B58" s="13">
        <v>100000</v>
      </c>
      <c r="C58" s="13">
        <v>100951</v>
      </c>
      <c r="D58" s="13" t="s">
        <v>133</v>
      </c>
      <c r="E58" s="13" t="s">
        <v>10</v>
      </c>
      <c r="F58" s="13">
        <v>100000</v>
      </c>
      <c r="G58" s="13">
        <v>5</v>
      </c>
      <c r="H58" s="13">
        <v>0</v>
      </c>
      <c r="I58" s="13" t="e">
        <v>#N/A</v>
      </c>
      <c r="J58" s="13">
        <v>0</v>
      </c>
      <c r="K58" s="13" t="e">
        <v>#N/A</v>
      </c>
    </row>
    <row r="59" spans="1:12" x14ac:dyDescent="0.3">
      <c r="A59" s="13" t="s">
        <v>134</v>
      </c>
      <c r="B59" s="13">
        <v>110000</v>
      </c>
      <c r="C59" s="13">
        <v>380000</v>
      </c>
      <c r="D59" s="13" t="s">
        <v>134</v>
      </c>
      <c r="E59" s="13" t="s">
        <v>10</v>
      </c>
      <c r="F59" s="13">
        <v>110000</v>
      </c>
      <c r="G59" s="13">
        <v>1</v>
      </c>
      <c r="H59" s="13">
        <v>100000</v>
      </c>
      <c r="I59" s="13" t="s">
        <v>135</v>
      </c>
      <c r="J59" s="13">
        <v>145115</v>
      </c>
      <c r="K59" s="13" t="s">
        <v>136</v>
      </c>
    </row>
    <row r="60" spans="1:12" x14ac:dyDescent="0.3">
      <c r="A60" s="13" t="s">
        <v>137</v>
      </c>
      <c r="B60" s="13">
        <v>110001</v>
      </c>
      <c r="C60" s="13">
        <v>100218</v>
      </c>
      <c r="D60" s="13" t="s">
        <v>137</v>
      </c>
      <c r="E60" s="13" t="s">
        <v>10</v>
      </c>
      <c r="F60" s="13">
        <v>110001</v>
      </c>
      <c r="G60" s="13">
        <v>1</v>
      </c>
      <c r="H60" s="13">
        <v>100000</v>
      </c>
      <c r="I60" s="13" t="s">
        <v>135</v>
      </c>
      <c r="J60" s="13">
        <v>145115</v>
      </c>
      <c r="K60" s="13" t="s">
        <v>136</v>
      </c>
    </row>
    <row r="61" spans="1:12" x14ac:dyDescent="0.3">
      <c r="A61" s="13" t="s">
        <v>138</v>
      </c>
      <c r="B61" s="13">
        <v>110002</v>
      </c>
      <c r="C61" s="13">
        <v>380001</v>
      </c>
      <c r="D61" s="13" t="s">
        <v>138</v>
      </c>
      <c r="E61" s="13" t="s">
        <v>10</v>
      </c>
      <c r="F61" s="13">
        <v>110002</v>
      </c>
      <c r="G61" s="13">
        <v>1</v>
      </c>
      <c r="H61" s="13">
        <v>100000</v>
      </c>
      <c r="I61" s="13" t="s">
        <v>135</v>
      </c>
      <c r="J61" s="13">
        <v>145115</v>
      </c>
      <c r="K61" s="13" t="s">
        <v>136</v>
      </c>
    </row>
    <row r="62" spans="1:12" x14ac:dyDescent="0.3">
      <c r="A62" s="13" t="s">
        <v>139</v>
      </c>
      <c r="B62" s="13">
        <v>110003</v>
      </c>
      <c r="C62" s="13">
        <v>380004</v>
      </c>
      <c r="D62" s="13" t="s">
        <v>139</v>
      </c>
      <c r="E62" s="13" t="s">
        <v>10</v>
      </c>
      <c r="F62" s="13">
        <v>110003</v>
      </c>
      <c r="G62" s="13">
        <v>1</v>
      </c>
      <c r="H62" s="13">
        <v>100000</v>
      </c>
      <c r="I62" s="13" t="s">
        <v>135</v>
      </c>
      <c r="J62" s="13">
        <v>145115</v>
      </c>
      <c r="K62" s="13" t="s">
        <v>136</v>
      </c>
    </row>
    <row r="63" spans="1:12" x14ac:dyDescent="0.3">
      <c r="A63" s="13" t="s">
        <v>140</v>
      </c>
      <c r="B63" s="13">
        <v>110004</v>
      </c>
      <c r="C63" s="13">
        <v>380002</v>
      </c>
      <c r="D63" s="13" t="s">
        <v>140</v>
      </c>
      <c r="E63" s="13" t="s">
        <v>10</v>
      </c>
      <c r="F63" s="13">
        <v>110004</v>
      </c>
      <c r="G63" s="13">
        <v>1</v>
      </c>
      <c r="H63" s="13">
        <v>100000</v>
      </c>
      <c r="I63" s="13" t="s">
        <v>135</v>
      </c>
      <c r="J63" s="13">
        <v>145115</v>
      </c>
      <c r="K63" s="13" t="s">
        <v>136</v>
      </c>
    </row>
    <row r="64" spans="1:12" x14ac:dyDescent="0.3">
      <c r="A64" s="13" t="s">
        <v>141</v>
      </c>
      <c r="B64" s="13">
        <v>110005</v>
      </c>
      <c r="C64" s="13">
        <v>380006</v>
      </c>
      <c r="D64" s="13" t="s">
        <v>141</v>
      </c>
      <c r="E64" s="13" t="s">
        <v>10</v>
      </c>
      <c r="F64" s="13">
        <v>110005</v>
      </c>
      <c r="G64" s="13">
        <v>1</v>
      </c>
      <c r="H64" s="13">
        <v>100000</v>
      </c>
      <c r="I64" s="13" t="s">
        <v>135</v>
      </c>
      <c r="J64" s="13">
        <v>145115</v>
      </c>
      <c r="K64" s="13" t="s">
        <v>136</v>
      </c>
    </row>
    <row r="65" spans="1:11" x14ac:dyDescent="0.3">
      <c r="A65" s="13" t="s">
        <v>142</v>
      </c>
      <c r="B65" s="13">
        <v>110006</v>
      </c>
      <c r="C65" s="13">
        <v>380007</v>
      </c>
      <c r="D65" s="13" t="s">
        <v>142</v>
      </c>
      <c r="E65" s="13" t="s">
        <v>10</v>
      </c>
      <c r="F65" s="13">
        <v>110006</v>
      </c>
      <c r="G65" s="13">
        <v>1</v>
      </c>
      <c r="H65" s="13">
        <v>100000</v>
      </c>
      <c r="I65" s="13" t="s">
        <v>135</v>
      </c>
      <c r="J65" s="13">
        <v>145115</v>
      </c>
      <c r="K65" s="13" t="s">
        <v>136</v>
      </c>
    </row>
    <row r="66" spans="1:11" x14ac:dyDescent="0.3">
      <c r="A66" s="13" t="s">
        <v>143</v>
      </c>
      <c r="B66" s="13">
        <v>110007</v>
      </c>
      <c r="C66" s="13">
        <v>380003</v>
      </c>
      <c r="D66" s="13" t="s">
        <v>143</v>
      </c>
      <c r="E66" s="13" t="s">
        <v>10</v>
      </c>
      <c r="F66" s="13">
        <v>110007</v>
      </c>
      <c r="G66" s="13">
        <v>1</v>
      </c>
      <c r="H66" s="13">
        <v>100000</v>
      </c>
      <c r="I66" s="13" t="s">
        <v>135</v>
      </c>
      <c r="J66" s="13">
        <v>145115</v>
      </c>
      <c r="K66" s="13" t="s">
        <v>136</v>
      </c>
    </row>
    <row r="67" spans="1:11" x14ac:dyDescent="0.3">
      <c r="A67" s="13" t="s">
        <v>144</v>
      </c>
      <c r="B67" s="13">
        <v>110008</v>
      </c>
      <c r="C67" s="13">
        <v>380008</v>
      </c>
      <c r="D67" s="13" t="s">
        <v>144</v>
      </c>
      <c r="E67" s="13" t="s">
        <v>10</v>
      </c>
      <c r="F67" s="13">
        <v>110008</v>
      </c>
      <c r="G67" s="13">
        <v>1</v>
      </c>
      <c r="H67" s="13">
        <v>100000</v>
      </c>
      <c r="I67" s="13" t="s">
        <v>135</v>
      </c>
      <c r="J67" s="13">
        <v>145115</v>
      </c>
      <c r="K67" s="13" t="s">
        <v>136</v>
      </c>
    </row>
    <row r="68" spans="1:11" x14ac:dyDescent="0.3">
      <c r="A68" s="13" t="s">
        <v>145</v>
      </c>
      <c r="B68" s="13">
        <v>110009</v>
      </c>
      <c r="C68" s="13">
        <v>380009</v>
      </c>
      <c r="D68" s="13" t="s">
        <v>145</v>
      </c>
      <c r="E68" s="13" t="s">
        <v>10</v>
      </c>
      <c r="F68" s="13">
        <v>110009</v>
      </c>
      <c r="G68" s="13">
        <v>1</v>
      </c>
      <c r="H68" s="13">
        <v>100000</v>
      </c>
      <c r="I68" s="13" t="s">
        <v>135</v>
      </c>
      <c r="J68" s="13">
        <v>145115</v>
      </c>
      <c r="K68" s="13" t="s">
        <v>136</v>
      </c>
    </row>
    <row r="69" spans="1:11" x14ac:dyDescent="0.3">
      <c r="A69" s="13" t="s">
        <v>146</v>
      </c>
      <c r="B69" s="13">
        <v>110010</v>
      </c>
      <c r="C69" s="13">
        <v>380010</v>
      </c>
      <c r="D69" s="13" t="s">
        <v>146</v>
      </c>
      <c r="E69" s="13" t="s">
        <v>10</v>
      </c>
      <c r="F69" s="13">
        <v>110010</v>
      </c>
      <c r="G69" s="13">
        <v>1</v>
      </c>
      <c r="H69" s="13">
        <v>100000</v>
      </c>
      <c r="I69" s="13" t="s">
        <v>135</v>
      </c>
      <c r="J69" s="13">
        <v>145115</v>
      </c>
      <c r="K69" s="13" t="s">
        <v>136</v>
      </c>
    </row>
    <row r="70" spans="1:11" x14ac:dyDescent="0.3">
      <c r="A70" s="13" t="s">
        <v>147</v>
      </c>
      <c r="B70" s="13">
        <v>110011</v>
      </c>
      <c r="C70" s="13">
        <v>380011</v>
      </c>
      <c r="D70" s="13" t="s">
        <v>147</v>
      </c>
      <c r="E70" s="13" t="s">
        <v>10</v>
      </c>
      <c r="F70" s="13">
        <v>110011</v>
      </c>
      <c r="G70" s="13">
        <v>1</v>
      </c>
      <c r="H70" s="13">
        <v>100000</v>
      </c>
      <c r="I70" s="13" t="s">
        <v>135</v>
      </c>
      <c r="J70" s="13">
        <v>145115</v>
      </c>
      <c r="K70" s="13" t="s">
        <v>136</v>
      </c>
    </row>
    <row r="71" spans="1:11" x14ac:dyDescent="0.3">
      <c r="A71" s="13" t="s">
        <v>148</v>
      </c>
      <c r="B71" s="13">
        <v>110012</v>
      </c>
      <c r="C71" s="13">
        <v>380012</v>
      </c>
      <c r="D71" s="13" t="s">
        <v>148</v>
      </c>
      <c r="E71" s="13" t="s">
        <v>10</v>
      </c>
      <c r="F71" s="13">
        <v>110012</v>
      </c>
      <c r="G71" s="13">
        <v>1</v>
      </c>
      <c r="H71" s="13">
        <v>100000</v>
      </c>
      <c r="I71" s="13" t="s">
        <v>135</v>
      </c>
      <c r="J71" s="13">
        <v>145115</v>
      </c>
      <c r="K71" s="13" t="s">
        <v>136</v>
      </c>
    </row>
    <row r="72" spans="1:11" x14ac:dyDescent="0.3">
      <c r="A72" s="13" t="s">
        <v>149</v>
      </c>
      <c r="B72" s="13">
        <v>110013</v>
      </c>
      <c r="C72" s="13">
        <v>390169</v>
      </c>
      <c r="D72" s="13" t="s">
        <v>149</v>
      </c>
      <c r="E72" s="13" t="s">
        <v>10</v>
      </c>
      <c r="F72" s="13">
        <v>110013</v>
      </c>
      <c r="G72" s="13">
        <v>1</v>
      </c>
      <c r="H72" s="13">
        <v>100000</v>
      </c>
      <c r="I72" s="13" t="s">
        <v>135</v>
      </c>
      <c r="J72" s="13">
        <v>145115</v>
      </c>
      <c r="K72" s="13" t="s">
        <v>136</v>
      </c>
    </row>
    <row r="73" spans="1:11" x14ac:dyDescent="0.3">
      <c r="A73" s="13" t="s">
        <v>150</v>
      </c>
      <c r="B73" s="13">
        <v>110014</v>
      </c>
      <c r="C73" s="13">
        <v>380014</v>
      </c>
      <c r="D73" s="13" t="s">
        <v>150</v>
      </c>
      <c r="E73" s="13" t="s">
        <v>10</v>
      </c>
      <c r="F73" s="13">
        <v>110014</v>
      </c>
      <c r="G73" s="13">
        <v>1</v>
      </c>
      <c r="H73" s="13">
        <v>100000</v>
      </c>
      <c r="I73" s="13" t="s">
        <v>135</v>
      </c>
      <c r="J73" s="13">
        <v>145115</v>
      </c>
      <c r="K73" s="13" t="s">
        <v>136</v>
      </c>
    </row>
    <row r="74" spans="1:11" x14ac:dyDescent="0.3">
      <c r="A74" s="13" t="s">
        <v>151</v>
      </c>
      <c r="B74" s="13">
        <v>110015</v>
      </c>
      <c r="C74" s="13">
        <v>380015</v>
      </c>
      <c r="D74" s="13" t="s">
        <v>151</v>
      </c>
      <c r="E74" s="13" t="s">
        <v>10</v>
      </c>
      <c r="F74" s="13">
        <v>110015</v>
      </c>
      <c r="G74" s="13">
        <v>1</v>
      </c>
      <c r="H74" s="13">
        <v>100000</v>
      </c>
      <c r="I74" s="13" t="s">
        <v>135</v>
      </c>
      <c r="J74" s="13">
        <v>145115</v>
      </c>
      <c r="K74" s="13" t="s">
        <v>136</v>
      </c>
    </row>
    <row r="75" spans="1:11" x14ac:dyDescent="0.3">
      <c r="A75" s="13" t="s">
        <v>152</v>
      </c>
      <c r="B75" s="13">
        <v>110016</v>
      </c>
      <c r="C75" s="13">
        <v>380016</v>
      </c>
      <c r="D75" s="13" t="s">
        <v>152</v>
      </c>
      <c r="E75" s="13" t="s">
        <v>10</v>
      </c>
      <c r="F75" s="13">
        <v>110016</v>
      </c>
      <c r="G75" s="13">
        <v>1</v>
      </c>
      <c r="H75" s="13">
        <v>100000</v>
      </c>
      <c r="I75" s="13" t="s">
        <v>135</v>
      </c>
      <c r="J75" s="13">
        <v>145115</v>
      </c>
      <c r="K75" s="13" t="s">
        <v>136</v>
      </c>
    </row>
    <row r="76" spans="1:11" x14ac:dyDescent="0.3">
      <c r="A76" s="13" t="s">
        <v>153</v>
      </c>
      <c r="B76" s="13">
        <v>110017</v>
      </c>
      <c r="C76" s="13">
        <v>380017</v>
      </c>
      <c r="D76" s="13" t="s">
        <v>153</v>
      </c>
      <c r="E76" s="13" t="s">
        <v>10</v>
      </c>
      <c r="F76" s="13">
        <v>110017</v>
      </c>
      <c r="G76" s="13">
        <v>1</v>
      </c>
      <c r="H76" s="13">
        <v>100000</v>
      </c>
      <c r="I76" s="13" t="s">
        <v>135</v>
      </c>
      <c r="J76" s="13">
        <v>145115</v>
      </c>
      <c r="K76" s="13" t="s">
        <v>136</v>
      </c>
    </row>
    <row r="77" spans="1:11" x14ac:dyDescent="0.3">
      <c r="A77" s="13" t="s">
        <v>154</v>
      </c>
      <c r="B77" s="13">
        <v>110018</v>
      </c>
      <c r="C77" s="13">
        <v>380018</v>
      </c>
      <c r="D77" s="13" t="s">
        <v>154</v>
      </c>
      <c r="E77" s="13" t="s">
        <v>10</v>
      </c>
      <c r="F77" s="13">
        <v>110018</v>
      </c>
      <c r="G77" s="13">
        <v>1</v>
      </c>
      <c r="H77" s="13">
        <v>100000</v>
      </c>
      <c r="I77" s="13" t="s">
        <v>135</v>
      </c>
      <c r="J77" s="13">
        <v>145115</v>
      </c>
      <c r="K77" s="13" t="s">
        <v>136</v>
      </c>
    </row>
    <row r="78" spans="1:11" x14ac:dyDescent="0.3">
      <c r="A78" s="13" t="s">
        <v>155</v>
      </c>
      <c r="B78" s="13">
        <v>110019</v>
      </c>
      <c r="C78" s="13">
        <v>390194</v>
      </c>
      <c r="D78" s="13" t="s">
        <v>155</v>
      </c>
      <c r="E78" s="13" t="s">
        <v>10</v>
      </c>
      <c r="F78" s="13">
        <v>110019</v>
      </c>
      <c r="G78" s="13">
        <v>1</v>
      </c>
      <c r="H78" s="13">
        <v>100000</v>
      </c>
      <c r="I78" s="13" t="s">
        <v>135</v>
      </c>
      <c r="J78" s="13">
        <v>145115</v>
      </c>
      <c r="K78" s="13" t="s">
        <v>136</v>
      </c>
    </row>
    <row r="79" spans="1:11" x14ac:dyDescent="0.3">
      <c r="A79" s="13" t="s">
        <v>156</v>
      </c>
      <c r="B79" s="13">
        <v>110020</v>
      </c>
      <c r="C79" s="13">
        <v>380019</v>
      </c>
      <c r="D79" s="13" t="s">
        <v>156</v>
      </c>
      <c r="E79" s="13" t="s">
        <v>10</v>
      </c>
      <c r="F79" s="13">
        <v>110020</v>
      </c>
      <c r="G79" s="13">
        <v>1</v>
      </c>
      <c r="H79" s="13">
        <v>100000</v>
      </c>
      <c r="I79" s="13" t="s">
        <v>135</v>
      </c>
      <c r="J79" s="13">
        <v>145115</v>
      </c>
      <c r="K79" s="13" t="s">
        <v>136</v>
      </c>
    </row>
    <row r="80" spans="1:11" x14ac:dyDescent="0.3">
      <c r="A80" s="13" t="s">
        <v>157</v>
      </c>
      <c r="B80" s="13">
        <v>110021</v>
      </c>
      <c r="C80" s="13">
        <v>380020</v>
      </c>
      <c r="D80" s="13" t="s">
        <v>157</v>
      </c>
      <c r="E80" s="13" t="s">
        <v>10</v>
      </c>
      <c r="F80" s="13">
        <v>110021</v>
      </c>
      <c r="G80" s="13">
        <v>1</v>
      </c>
      <c r="H80" s="13">
        <v>100000</v>
      </c>
      <c r="I80" s="13" t="s">
        <v>135</v>
      </c>
      <c r="J80" s="13">
        <v>145115</v>
      </c>
      <c r="K80" s="13" t="s">
        <v>136</v>
      </c>
    </row>
    <row r="81" spans="1:11" x14ac:dyDescent="0.3">
      <c r="A81" s="13" t="s">
        <v>158</v>
      </c>
      <c r="B81" s="13">
        <v>110022</v>
      </c>
      <c r="C81" s="13">
        <v>300207</v>
      </c>
      <c r="D81" s="13" t="s">
        <v>158</v>
      </c>
      <c r="E81" s="13" t="s">
        <v>10</v>
      </c>
      <c r="F81" s="13">
        <v>110022</v>
      </c>
      <c r="G81" s="13">
        <v>1</v>
      </c>
      <c r="H81" s="13">
        <v>100000</v>
      </c>
      <c r="I81" s="13" t="s">
        <v>135</v>
      </c>
      <c r="J81" s="13">
        <v>145115</v>
      </c>
      <c r="K81" s="13" t="s">
        <v>136</v>
      </c>
    </row>
    <row r="82" spans="1:11" x14ac:dyDescent="0.3">
      <c r="A82" s="13" t="s">
        <v>158</v>
      </c>
      <c r="B82" s="13">
        <v>110023</v>
      </c>
      <c r="C82" s="13">
        <v>300207</v>
      </c>
      <c r="D82" s="13" t="s">
        <v>158</v>
      </c>
      <c r="E82" s="13" t="s">
        <v>10</v>
      </c>
      <c r="F82" s="13">
        <v>110023</v>
      </c>
      <c r="G82" s="13">
        <v>1</v>
      </c>
      <c r="H82" s="13">
        <v>100000</v>
      </c>
      <c r="I82" s="13" t="s">
        <v>135</v>
      </c>
      <c r="J82" s="13">
        <v>145115</v>
      </c>
      <c r="K82" s="13" t="s">
        <v>136</v>
      </c>
    </row>
    <row r="83" spans="1:11" x14ac:dyDescent="0.3">
      <c r="A83" s="13" t="s">
        <v>159</v>
      </c>
      <c r="B83" s="13">
        <v>110024</v>
      </c>
      <c r="C83" s="13">
        <v>390363</v>
      </c>
      <c r="D83" s="13" t="s">
        <v>159</v>
      </c>
      <c r="E83" s="13" t="s">
        <v>10</v>
      </c>
      <c r="F83" s="13">
        <v>110024</v>
      </c>
      <c r="G83" s="13">
        <v>1</v>
      </c>
      <c r="H83" s="13">
        <v>100000</v>
      </c>
      <c r="I83" s="13" t="s">
        <v>135</v>
      </c>
      <c r="J83" s="13">
        <v>145115</v>
      </c>
      <c r="K83" s="13" t="s">
        <v>136</v>
      </c>
    </row>
    <row r="84" spans="1:11" x14ac:dyDescent="0.3">
      <c r="A84" s="13" t="s">
        <v>160</v>
      </c>
      <c r="B84" s="13">
        <v>110025</v>
      </c>
      <c r="C84" s="13">
        <v>380022</v>
      </c>
      <c r="D84" s="13" t="s">
        <v>160</v>
      </c>
      <c r="E84" s="13" t="s">
        <v>10</v>
      </c>
      <c r="F84" s="13">
        <v>110025</v>
      </c>
      <c r="G84" s="13">
        <v>1</v>
      </c>
      <c r="H84" s="13">
        <v>100000</v>
      </c>
      <c r="I84" s="13" t="s">
        <v>135</v>
      </c>
      <c r="J84" s="13">
        <v>145115</v>
      </c>
      <c r="K84" s="13" t="s">
        <v>136</v>
      </c>
    </row>
    <row r="85" spans="1:11" x14ac:dyDescent="0.3">
      <c r="A85" s="13" t="s">
        <v>161</v>
      </c>
      <c r="B85" s="13">
        <v>110026</v>
      </c>
      <c r="C85" s="13">
        <v>380021</v>
      </c>
      <c r="D85" s="13" t="s">
        <v>161</v>
      </c>
      <c r="E85" s="13" t="s">
        <v>10</v>
      </c>
      <c r="F85" s="13">
        <v>110026</v>
      </c>
      <c r="G85" s="13">
        <v>1</v>
      </c>
      <c r="H85" s="13">
        <v>100000</v>
      </c>
      <c r="I85" s="13" t="s">
        <v>135</v>
      </c>
      <c r="J85" s="13">
        <v>145115</v>
      </c>
      <c r="K85" s="13" t="s">
        <v>136</v>
      </c>
    </row>
    <row r="86" spans="1:11" x14ac:dyDescent="0.3">
      <c r="A86" s="13" t="s">
        <v>162</v>
      </c>
      <c r="B86" s="13">
        <v>110027</v>
      </c>
      <c r="C86" s="13">
        <v>380023</v>
      </c>
      <c r="D86" s="13" t="s">
        <v>162</v>
      </c>
      <c r="E86" s="13" t="s">
        <v>10</v>
      </c>
      <c r="F86" s="13">
        <v>110027</v>
      </c>
      <c r="G86" s="13">
        <v>1</v>
      </c>
      <c r="H86" s="13">
        <v>100000</v>
      </c>
      <c r="I86" s="13" t="s">
        <v>135</v>
      </c>
      <c r="J86" s="13">
        <v>145115</v>
      </c>
      <c r="K86" s="13" t="s">
        <v>136</v>
      </c>
    </row>
    <row r="87" spans="1:11" x14ac:dyDescent="0.3">
      <c r="A87" s="13" t="s">
        <v>163</v>
      </c>
      <c r="B87" s="13">
        <v>110028</v>
      </c>
      <c r="C87" s="13">
        <v>380024</v>
      </c>
      <c r="D87" s="13" t="s">
        <v>163</v>
      </c>
      <c r="E87" s="13" t="s">
        <v>10</v>
      </c>
      <c r="F87" s="13">
        <v>110028</v>
      </c>
      <c r="G87" s="13">
        <v>1</v>
      </c>
      <c r="H87" s="13">
        <v>100000</v>
      </c>
      <c r="I87" s="13" t="s">
        <v>135</v>
      </c>
      <c r="J87" s="13">
        <v>145115</v>
      </c>
      <c r="K87" s="13" t="s">
        <v>136</v>
      </c>
    </row>
    <row r="88" spans="1:11" x14ac:dyDescent="0.3">
      <c r="A88" s="13" t="s">
        <v>164</v>
      </c>
      <c r="B88" s="13">
        <v>110029</v>
      </c>
      <c r="C88" s="13">
        <v>380025</v>
      </c>
      <c r="D88" s="13" t="s">
        <v>164</v>
      </c>
      <c r="E88" s="13" t="s">
        <v>10</v>
      </c>
      <c r="F88" s="13">
        <v>110029</v>
      </c>
      <c r="G88" s="13">
        <v>1</v>
      </c>
      <c r="H88" s="13">
        <v>100000</v>
      </c>
      <c r="I88" s="13" t="s">
        <v>135</v>
      </c>
      <c r="J88" s="13">
        <v>145115</v>
      </c>
      <c r="K88" s="13" t="s">
        <v>136</v>
      </c>
    </row>
    <row r="89" spans="1:11" x14ac:dyDescent="0.3">
      <c r="A89" s="13" t="s">
        <v>165</v>
      </c>
      <c r="B89" s="13">
        <v>110030</v>
      </c>
      <c r="C89" s="13">
        <v>320057</v>
      </c>
      <c r="D89" s="13" t="s">
        <v>165</v>
      </c>
      <c r="E89" s="13" t="s">
        <v>10</v>
      </c>
      <c r="F89" s="13">
        <v>110030</v>
      </c>
      <c r="G89" s="13">
        <v>1</v>
      </c>
      <c r="H89" s="13">
        <v>100000</v>
      </c>
      <c r="I89" s="13" t="s">
        <v>135</v>
      </c>
      <c r="J89" s="13">
        <v>145115</v>
      </c>
      <c r="K89" s="13" t="s">
        <v>136</v>
      </c>
    </row>
    <row r="90" spans="1:11" x14ac:dyDescent="0.3">
      <c r="A90" s="13" t="s">
        <v>166</v>
      </c>
      <c r="B90" s="13">
        <v>110032</v>
      </c>
      <c r="C90" s="13">
        <v>320061</v>
      </c>
      <c r="D90" s="13" t="s">
        <v>166</v>
      </c>
      <c r="E90" s="13" t="s">
        <v>10</v>
      </c>
      <c r="F90" s="13">
        <v>110032</v>
      </c>
      <c r="G90" s="13">
        <v>1</v>
      </c>
      <c r="H90" s="13">
        <v>100000</v>
      </c>
      <c r="I90" s="13" t="s">
        <v>135</v>
      </c>
      <c r="J90" s="13">
        <v>145115</v>
      </c>
      <c r="K90" s="13" t="s">
        <v>136</v>
      </c>
    </row>
    <row r="91" spans="1:11" x14ac:dyDescent="0.3">
      <c r="A91" s="13" t="s">
        <v>167</v>
      </c>
      <c r="B91" s="13">
        <v>110034</v>
      </c>
      <c r="C91" s="13">
        <v>320065</v>
      </c>
      <c r="D91" s="13" t="s">
        <v>167</v>
      </c>
      <c r="E91" s="13" t="s">
        <v>10</v>
      </c>
      <c r="F91" s="13">
        <v>110034</v>
      </c>
      <c r="G91" s="13">
        <v>1</v>
      </c>
      <c r="H91" s="13">
        <v>100000</v>
      </c>
      <c r="I91" s="13" t="s">
        <v>135</v>
      </c>
      <c r="J91" s="13">
        <v>145115</v>
      </c>
      <c r="K91" s="13" t="s">
        <v>136</v>
      </c>
    </row>
    <row r="92" spans="1:11" x14ac:dyDescent="0.3">
      <c r="A92" s="13" t="s">
        <v>168</v>
      </c>
      <c r="B92" s="13">
        <v>110035</v>
      </c>
      <c r="C92" s="13">
        <v>320066</v>
      </c>
      <c r="D92" s="13" t="s">
        <v>168</v>
      </c>
      <c r="E92" s="13" t="s">
        <v>10</v>
      </c>
      <c r="F92" s="13">
        <v>110035</v>
      </c>
      <c r="G92" s="13">
        <v>1</v>
      </c>
      <c r="H92" s="13">
        <v>100000</v>
      </c>
      <c r="I92" s="13" t="s">
        <v>135</v>
      </c>
      <c r="J92" s="13">
        <v>145115</v>
      </c>
      <c r="K92" s="13" t="s">
        <v>136</v>
      </c>
    </row>
    <row r="93" spans="1:11" x14ac:dyDescent="0.3">
      <c r="A93" s="13" t="s">
        <v>169</v>
      </c>
      <c r="B93" s="13">
        <v>110036</v>
      </c>
      <c r="C93" s="13">
        <v>320067</v>
      </c>
      <c r="D93" s="13" t="s">
        <v>169</v>
      </c>
      <c r="E93" s="13" t="s">
        <v>10</v>
      </c>
      <c r="F93" s="13">
        <v>110036</v>
      </c>
      <c r="G93" s="13">
        <v>1</v>
      </c>
      <c r="H93" s="13">
        <v>100000</v>
      </c>
      <c r="I93" s="13" t="s">
        <v>135</v>
      </c>
      <c r="J93" s="13">
        <v>145115</v>
      </c>
      <c r="K93" s="13" t="s">
        <v>136</v>
      </c>
    </row>
    <row r="94" spans="1:11" x14ac:dyDescent="0.3">
      <c r="A94" s="13" t="s">
        <v>170</v>
      </c>
      <c r="B94" s="13">
        <v>110037</v>
      </c>
      <c r="C94" s="13">
        <v>320068</v>
      </c>
      <c r="D94" s="13" t="s">
        <v>170</v>
      </c>
      <c r="E94" s="13" t="s">
        <v>10</v>
      </c>
      <c r="F94" s="13">
        <v>110037</v>
      </c>
      <c r="G94" s="13">
        <v>1</v>
      </c>
      <c r="H94" s="13">
        <v>100000</v>
      </c>
      <c r="I94" s="13" t="s">
        <v>135</v>
      </c>
      <c r="J94" s="13">
        <v>145115</v>
      </c>
      <c r="K94" s="13" t="s">
        <v>136</v>
      </c>
    </row>
    <row r="95" spans="1:11" x14ac:dyDescent="0.3">
      <c r="A95" s="13" t="s">
        <v>171</v>
      </c>
      <c r="B95" s="13">
        <v>110038</v>
      </c>
      <c r="C95" s="13">
        <v>320146</v>
      </c>
      <c r="D95" s="13" t="s">
        <v>171</v>
      </c>
      <c r="E95" s="13" t="s">
        <v>10</v>
      </c>
      <c r="F95" s="13">
        <v>110038</v>
      </c>
      <c r="G95" s="13">
        <v>1</v>
      </c>
      <c r="H95" s="13">
        <v>100000</v>
      </c>
      <c r="I95" s="13" t="s">
        <v>135</v>
      </c>
      <c r="J95" s="13">
        <v>145115</v>
      </c>
      <c r="K95" s="13" t="s">
        <v>136</v>
      </c>
    </row>
    <row r="96" spans="1:11" x14ac:dyDescent="0.3">
      <c r="A96" s="13" t="s">
        <v>172</v>
      </c>
      <c r="B96" s="13">
        <v>110039</v>
      </c>
      <c r="C96" s="13">
        <v>320147</v>
      </c>
      <c r="D96" s="13" t="s">
        <v>172</v>
      </c>
      <c r="E96" s="13" t="s">
        <v>10</v>
      </c>
      <c r="F96" s="13">
        <v>110039</v>
      </c>
      <c r="G96" s="13">
        <v>1</v>
      </c>
      <c r="H96" s="13">
        <v>100000</v>
      </c>
      <c r="I96" s="13" t="s">
        <v>135</v>
      </c>
      <c r="J96" s="13">
        <v>145115</v>
      </c>
      <c r="K96" s="13" t="s">
        <v>136</v>
      </c>
    </row>
    <row r="97" spans="1:11" x14ac:dyDescent="0.3">
      <c r="A97" s="13" t="s">
        <v>173</v>
      </c>
      <c r="B97" s="13">
        <v>110040</v>
      </c>
      <c r="C97" s="13">
        <v>320174</v>
      </c>
      <c r="D97" s="13" t="s">
        <v>173</v>
      </c>
      <c r="E97" s="13" t="s">
        <v>10</v>
      </c>
      <c r="F97" s="13">
        <v>110040</v>
      </c>
      <c r="G97" s="13">
        <v>1</v>
      </c>
      <c r="H97" s="13">
        <v>100000</v>
      </c>
      <c r="I97" s="13" t="s">
        <v>135</v>
      </c>
      <c r="J97" s="13">
        <v>145115</v>
      </c>
      <c r="K97" s="13" t="s">
        <v>136</v>
      </c>
    </row>
    <row r="98" spans="1:11" x14ac:dyDescent="0.3">
      <c r="A98" s="13" t="s">
        <v>174</v>
      </c>
      <c r="B98" s="13">
        <v>110041</v>
      </c>
      <c r="C98" s="13">
        <v>320175</v>
      </c>
      <c r="D98" s="13" t="s">
        <v>174</v>
      </c>
      <c r="E98" s="13" t="s">
        <v>10</v>
      </c>
      <c r="F98" s="13">
        <v>110041</v>
      </c>
      <c r="G98" s="13">
        <v>1</v>
      </c>
      <c r="H98" s="13">
        <v>100000</v>
      </c>
      <c r="I98" s="13" t="s">
        <v>135</v>
      </c>
      <c r="J98" s="13">
        <v>145115</v>
      </c>
      <c r="K98" s="13" t="s">
        <v>136</v>
      </c>
    </row>
    <row r="99" spans="1:11" x14ac:dyDescent="0.3">
      <c r="A99" s="13" t="s">
        <v>175</v>
      </c>
      <c r="B99" s="13">
        <v>110042</v>
      </c>
      <c r="C99" s="13">
        <v>320176</v>
      </c>
      <c r="D99" s="13" t="s">
        <v>175</v>
      </c>
      <c r="E99" s="13" t="s">
        <v>10</v>
      </c>
      <c r="F99" s="13">
        <v>110042</v>
      </c>
      <c r="G99" s="13">
        <v>1</v>
      </c>
      <c r="H99" s="13">
        <v>100000</v>
      </c>
      <c r="I99" s="13" t="s">
        <v>135</v>
      </c>
      <c r="J99" s="13">
        <v>145115</v>
      </c>
      <c r="K99" s="13" t="s">
        <v>136</v>
      </c>
    </row>
    <row r="100" spans="1:11" x14ac:dyDescent="0.3">
      <c r="A100" s="13" t="s">
        <v>176</v>
      </c>
      <c r="B100" s="13">
        <v>110043</v>
      </c>
      <c r="C100" s="13">
        <v>100887</v>
      </c>
      <c r="D100" s="13" t="s">
        <v>176</v>
      </c>
      <c r="E100" s="13" t="s">
        <v>10</v>
      </c>
      <c r="F100" s="13">
        <v>110043</v>
      </c>
      <c r="G100" s="13">
        <v>1</v>
      </c>
      <c r="H100" s="13">
        <v>100000</v>
      </c>
      <c r="I100" s="13" t="s">
        <v>135</v>
      </c>
      <c r="J100" s="13">
        <v>145115</v>
      </c>
      <c r="K100" s="13" t="s">
        <v>136</v>
      </c>
    </row>
    <row r="101" spans="1:11" x14ac:dyDescent="0.3">
      <c r="A101" s="13" t="s">
        <v>177</v>
      </c>
      <c r="B101" s="13">
        <v>110044</v>
      </c>
      <c r="C101" s="13">
        <v>100889</v>
      </c>
      <c r="D101" s="13" t="s">
        <v>177</v>
      </c>
      <c r="E101" s="13" t="s">
        <v>10</v>
      </c>
      <c r="F101" s="13">
        <v>110044</v>
      </c>
      <c r="G101" s="13">
        <v>1</v>
      </c>
      <c r="H101" s="13">
        <v>100000</v>
      </c>
      <c r="I101" s="13" t="s">
        <v>135</v>
      </c>
      <c r="J101" s="13">
        <v>145115</v>
      </c>
      <c r="K101" s="13" t="s">
        <v>136</v>
      </c>
    </row>
    <row r="102" spans="1:11" x14ac:dyDescent="0.3">
      <c r="A102" s="13" t="s">
        <v>178</v>
      </c>
      <c r="B102" s="13">
        <v>110045</v>
      </c>
      <c r="C102" s="13">
        <v>100892</v>
      </c>
      <c r="D102" s="13" t="s">
        <v>178</v>
      </c>
      <c r="E102" s="13" t="s">
        <v>10</v>
      </c>
      <c r="F102" s="13">
        <v>110045</v>
      </c>
      <c r="G102" s="13">
        <v>1</v>
      </c>
      <c r="H102" s="13">
        <v>100000</v>
      </c>
      <c r="I102" s="13" t="s">
        <v>135</v>
      </c>
      <c r="J102" s="13">
        <v>145115</v>
      </c>
      <c r="K102" s="13" t="s">
        <v>136</v>
      </c>
    </row>
    <row r="103" spans="1:11" x14ac:dyDescent="0.3">
      <c r="A103" s="13" t="s">
        <v>152</v>
      </c>
      <c r="B103" s="13">
        <v>110046</v>
      </c>
      <c r="C103" s="13">
        <v>100894</v>
      </c>
      <c r="D103" s="13" t="s">
        <v>152</v>
      </c>
      <c r="E103" s="13" t="s">
        <v>10</v>
      </c>
      <c r="F103" s="13">
        <v>110046</v>
      </c>
      <c r="G103" s="13">
        <v>1</v>
      </c>
      <c r="H103" s="13">
        <v>100000</v>
      </c>
      <c r="I103" s="13" t="s">
        <v>135</v>
      </c>
      <c r="J103" s="13">
        <v>145115</v>
      </c>
      <c r="K103" s="13" t="s">
        <v>136</v>
      </c>
    </row>
    <row r="104" spans="1:11" x14ac:dyDescent="0.3">
      <c r="A104" s="13" t="s">
        <v>179</v>
      </c>
      <c r="B104" s="13">
        <v>110047</v>
      </c>
      <c r="C104" s="13">
        <v>100895</v>
      </c>
      <c r="D104" s="13" t="s">
        <v>179</v>
      </c>
      <c r="E104" s="13" t="s">
        <v>10</v>
      </c>
      <c r="F104" s="13">
        <v>110047</v>
      </c>
      <c r="G104" s="13">
        <v>1</v>
      </c>
      <c r="H104" s="13">
        <v>100000</v>
      </c>
      <c r="I104" s="13" t="s">
        <v>135</v>
      </c>
      <c r="J104" s="13">
        <v>145115</v>
      </c>
      <c r="K104" s="13" t="s">
        <v>136</v>
      </c>
    </row>
    <row r="105" spans="1:11" x14ac:dyDescent="0.3">
      <c r="A105" s="13" t="s">
        <v>180</v>
      </c>
      <c r="B105" s="13">
        <v>110048</v>
      </c>
      <c r="C105" s="13">
        <v>100896</v>
      </c>
      <c r="D105" s="13" t="s">
        <v>180</v>
      </c>
      <c r="E105" s="13" t="s">
        <v>10</v>
      </c>
      <c r="F105" s="13">
        <v>110048</v>
      </c>
      <c r="G105" s="13">
        <v>1</v>
      </c>
      <c r="H105" s="13">
        <v>100000</v>
      </c>
      <c r="I105" s="13" t="s">
        <v>135</v>
      </c>
      <c r="J105" s="13">
        <v>145115</v>
      </c>
      <c r="K105" s="13" t="s">
        <v>136</v>
      </c>
    </row>
    <row r="106" spans="1:11" x14ac:dyDescent="0.3">
      <c r="A106" s="13" t="s">
        <v>167</v>
      </c>
      <c r="B106" s="13">
        <v>110049</v>
      </c>
      <c r="C106" s="13">
        <v>100900</v>
      </c>
      <c r="D106" s="13" t="s">
        <v>167</v>
      </c>
      <c r="E106" s="13" t="s">
        <v>10</v>
      </c>
      <c r="F106" s="13">
        <v>110049</v>
      </c>
      <c r="G106" s="13">
        <v>1</v>
      </c>
      <c r="H106" s="13">
        <v>100000</v>
      </c>
      <c r="I106" s="13" t="s">
        <v>135</v>
      </c>
      <c r="J106" s="13">
        <v>145115</v>
      </c>
      <c r="K106" s="13" t="s">
        <v>136</v>
      </c>
    </row>
    <row r="107" spans="1:11" x14ac:dyDescent="0.3">
      <c r="A107" s="13" t="s">
        <v>181</v>
      </c>
      <c r="B107" s="13">
        <v>110050</v>
      </c>
      <c r="C107" s="13">
        <v>150000</v>
      </c>
      <c r="D107" s="13" t="s">
        <v>181</v>
      </c>
      <c r="E107" s="13" t="s">
        <v>10</v>
      </c>
      <c r="F107" s="13">
        <v>110050</v>
      </c>
      <c r="G107" s="13">
        <v>1</v>
      </c>
      <c r="H107" s="13">
        <v>100000</v>
      </c>
      <c r="I107" s="13" t="s">
        <v>135</v>
      </c>
      <c r="J107" s="13">
        <v>145115</v>
      </c>
      <c r="K107" s="13" t="s">
        <v>136</v>
      </c>
    </row>
    <row r="108" spans="1:11" x14ac:dyDescent="0.3">
      <c r="A108" s="13" t="s">
        <v>182</v>
      </c>
      <c r="B108" s="13">
        <v>110051</v>
      </c>
      <c r="C108" s="13">
        <v>100722</v>
      </c>
      <c r="D108" s="13" t="s">
        <v>182</v>
      </c>
      <c r="E108" s="13">
        <v>0</v>
      </c>
      <c r="F108" s="13">
        <v>110051</v>
      </c>
      <c r="G108" s="13">
        <v>4</v>
      </c>
      <c r="H108" s="13">
        <v>100723</v>
      </c>
      <c r="I108" s="13" t="s">
        <v>183</v>
      </c>
      <c r="J108" s="13">
        <v>114048</v>
      </c>
      <c r="K108" s="13" t="s">
        <v>22</v>
      </c>
    </row>
    <row r="109" spans="1:11" x14ac:dyDescent="0.3">
      <c r="A109" s="13" t="s">
        <v>184</v>
      </c>
      <c r="B109" s="13">
        <v>110052</v>
      </c>
      <c r="C109" s="13">
        <v>100721</v>
      </c>
      <c r="D109" s="13" t="s">
        <v>184</v>
      </c>
      <c r="E109" s="13">
        <v>0</v>
      </c>
      <c r="F109" s="13">
        <v>110052</v>
      </c>
      <c r="G109" s="13">
        <v>4</v>
      </c>
      <c r="H109" s="13">
        <v>100723</v>
      </c>
      <c r="I109" s="13" t="s">
        <v>183</v>
      </c>
      <c r="J109" s="13">
        <v>114048</v>
      </c>
      <c r="K109" s="13" t="s">
        <v>22</v>
      </c>
    </row>
    <row r="110" spans="1:11" x14ac:dyDescent="0.3">
      <c r="A110" s="13" t="s">
        <v>185</v>
      </c>
      <c r="B110" s="13">
        <v>110053</v>
      </c>
      <c r="C110" s="13">
        <v>100720</v>
      </c>
      <c r="D110" s="13" t="s">
        <v>185</v>
      </c>
      <c r="E110" s="13">
        <v>0</v>
      </c>
      <c r="F110" s="13">
        <v>110053</v>
      </c>
      <c r="G110" s="13">
        <v>4</v>
      </c>
      <c r="H110" s="13">
        <v>100723</v>
      </c>
      <c r="I110" s="13" t="s">
        <v>183</v>
      </c>
      <c r="J110" s="13">
        <v>114048</v>
      </c>
      <c r="K110" s="13" t="s">
        <v>22</v>
      </c>
    </row>
    <row r="111" spans="1:11" x14ac:dyDescent="0.3">
      <c r="A111" s="13" t="s">
        <v>186</v>
      </c>
      <c r="B111" s="13">
        <v>110054</v>
      </c>
      <c r="C111" s="13">
        <v>100719</v>
      </c>
      <c r="D111" s="13" t="s">
        <v>186</v>
      </c>
      <c r="E111" s="13">
        <v>0</v>
      </c>
      <c r="F111" s="13">
        <v>110054</v>
      </c>
      <c r="G111" s="13">
        <v>4</v>
      </c>
      <c r="H111" s="13">
        <v>100723</v>
      </c>
      <c r="I111" s="13" t="s">
        <v>183</v>
      </c>
      <c r="J111" s="13">
        <v>114048</v>
      </c>
      <c r="K111" s="13" t="s">
        <v>22</v>
      </c>
    </row>
    <row r="112" spans="1:11" x14ac:dyDescent="0.3">
      <c r="A112" s="13" t="s">
        <v>187</v>
      </c>
      <c r="B112" s="13">
        <v>110055</v>
      </c>
      <c r="C112" s="13">
        <v>100718</v>
      </c>
      <c r="D112" s="13" t="s">
        <v>187</v>
      </c>
      <c r="E112" s="13">
        <v>0</v>
      </c>
      <c r="F112" s="13">
        <v>110055</v>
      </c>
      <c r="G112" s="13">
        <v>4</v>
      </c>
      <c r="H112" s="13">
        <v>100723</v>
      </c>
      <c r="I112" s="13" t="s">
        <v>183</v>
      </c>
      <c r="J112" s="13">
        <v>114048</v>
      </c>
      <c r="K112" s="13" t="s">
        <v>22</v>
      </c>
    </row>
    <row r="113" spans="1:11" x14ac:dyDescent="0.3">
      <c r="A113" s="13" t="s">
        <v>188</v>
      </c>
      <c r="B113" s="13">
        <v>110056</v>
      </c>
      <c r="C113" s="13">
        <v>100717</v>
      </c>
      <c r="D113" s="13" t="s">
        <v>188</v>
      </c>
      <c r="E113" s="13">
        <v>0</v>
      </c>
      <c r="F113" s="13">
        <v>110056</v>
      </c>
      <c r="G113" s="13">
        <v>4</v>
      </c>
      <c r="H113" s="13">
        <v>100723</v>
      </c>
      <c r="I113" s="13" t="s">
        <v>183</v>
      </c>
      <c r="J113" s="13">
        <v>114048</v>
      </c>
      <c r="K113" s="13" t="s">
        <v>22</v>
      </c>
    </row>
    <row r="114" spans="1:11" x14ac:dyDescent="0.3">
      <c r="A114" s="13" t="s">
        <v>189</v>
      </c>
      <c r="B114" s="13">
        <v>110057</v>
      </c>
      <c r="C114" s="13">
        <v>100716</v>
      </c>
      <c r="D114" s="13" t="s">
        <v>189</v>
      </c>
      <c r="E114" s="13">
        <v>0</v>
      </c>
      <c r="F114" s="13">
        <v>110057</v>
      </c>
      <c r="G114" s="13">
        <v>4</v>
      </c>
      <c r="H114" s="13">
        <v>100723</v>
      </c>
      <c r="I114" s="13" t="s">
        <v>183</v>
      </c>
      <c r="J114" s="13">
        <v>114048</v>
      </c>
      <c r="K114" s="13" t="s">
        <v>22</v>
      </c>
    </row>
    <row r="115" spans="1:11" x14ac:dyDescent="0.3">
      <c r="A115" s="13" t="s">
        <v>190</v>
      </c>
      <c r="B115" s="13">
        <v>110058</v>
      </c>
      <c r="C115" s="13">
        <v>100729</v>
      </c>
      <c r="D115" s="13" t="s">
        <v>190</v>
      </c>
      <c r="E115" s="13">
        <v>1000</v>
      </c>
      <c r="F115" s="13">
        <v>110058</v>
      </c>
      <c r="G115" s="13">
        <v>4</v>
      </c>
      <c r="H115" s="13">
        <v>100730</v>
      </c>
      <c r="I115" s="13" t="s">
        <v>191</v>
      </c>
      <c r="J115" s="13">
        <v>145115</v>
      </c>
      <c r="K115" s="13" t="s">
        <v>136</v>
      </c>
    </row>
    <row r="116" spans="1:11" x14ac:dyDescent="0.3">
      <c r="A116" s="13" t="s">
        <v>192</v>
      </c>
      <c r="B116" s="13">
        <v>110059</v>
      </c>
      <c r="C116" s="13">
        <v>380026</v>
      </c>
      <c r="D116" s="13" t="s">
        <v>192</v>
      </c>
      <c r="E116" s="13" t="s">
        <v>10</v>
      </c>
      <c r="F116" s="13">
        <v>110059</v>
      </c>
      <c r="G116" s="13">
        <v>1</v>
      </c>
      <c r="H116" s="13">
        <v>100000</v>
      </c>
      <c r="I116" s="13" t="s">
        <v>135</v>
      </c>
      <c r="J116" s="13">
        <v>145115</v>
      </c>
      <c r="K116" s="13" t="s">
        <v>136</v>
      </c>
    </row>
    <row r="117" spans="1:11" x14ac:dyDescent="0.3">
      <c r="A117" s="13" t="s">
        <v>193</v>
      </c>
      <c r="B117" s="13">
        <v>110060</v>
      </c>
      <c r="C117" s="13">
        <v>900003</v>
      </c>
      <c r="D117" s="13" t="s">
        <v>193</v>
      </c>
      <c r="E117" s="13">
        <v>0</v>
      </c>
      <c r="F117" s="13">
        <v>110060</v>
      </c>
      <c r="G117" s="13">
        <v>4</v>
      </c>
      <c r="H117" s="13">
        <v>900004</v>
      </c>
      <c r="I117" s="13" t="s">
        <v>194</v>
      </c>
      <c r="J117" s="13">
        <v>114048</v>
      </c>
      <c r="K117" s="13" t="s">
        <v>22</v>
      </c>
    </row>
    <row r="118" spans="1:11" x14ac:dyDescent="0.3">
      <c r="A118" s="13" t="s">
        <v>195</v>
      </c>
      <c r="B118" s="13">
        <v>110061</v>
      </c>
      <c r="C118" s="13">
        <v>900002</v>
      </c>
      <c r="D118" s="13" t="s">
        <v>195</v>
      </c>
      <c r="E118" s="13">
        <v>0</v>
      </c>
      <c r="F118" s="13">
        <v>110061</v>
      </c>
      <c r="G118" s="13">
        <v>4</v>
      </c>
      <c r="H118" s="13">
        <v>900004</v>
      </c>
      <c r="I118" s="13" t="s">
        <v>194</v>
      </c>
      <c r="J118" s="13">
        <v>114048</v>
      </c>
      <c r="K118" s="13" t="s">
        <v>22</v>
      </c>
    </row>
    <row r="119" spans="1:11" x14ac:dyDescent="0.3">
      <c r="A119" s="13" t="s">
        <v>196</v>
      </c>
      <c r="B119" s="13">
        <v>110062</v>
      </c>
      <c r="C119" s="13">
        <v>900001</v>
      </c>
      <c r="D119" s="13" t="s">
        <v>196</v>
      </c>
      <c r="E119" s="13">
        <v>0</v>
      </c>
      <c r="F119" s="13">
        <v>110062</v>
      </c>
      <c r="G119" s="13">
        <v>4</v>
      </c>
      <c r="H119" s="13">
        <v>900004</v>
      </c>
      <c r="I119" s="13" t="s">
        <v>194</v>
      </c>
      <c r="J119" s="13">
        <v>114048</v>
      </c>
      <c r="K119" s="13" t="s">
        <v>22</v>
      </c>
    </row>
    <row r="120" spans="1:11" x14ac:dyDescent="0.3">
      <c r="A120" s="13" t="s">
        <v>197</v>
      </c>
      <c r="B120" s="13">
        <v>110063</v>
      </c>
      <c r="C120" s="13">
        <v>900000</v>
      </c>
      <c r="D120" s="13" t="s">
        <v>197</v>
      </c>
      <c r="E120" s="13">
        <v>0</v>
      </c>
      <c r="F120" s="13">
        <v>110063</v>
      </c>
      <c r="G120" s="13">
        <v>4</v>
      </c>
      <c r="H120" s="13">
        <v>900004</v>
      </c>
      <c r="I120" s="13" t="s">
        <v>194</v>
      </c>
      <c r="J120" s="13">
        <v>114048</v>
      </c>
      <c r="K120" s="13" t="s">
        <v>22</v>
      </c>
    </row>
    <row r="121" spans="1:11" x14ac:dyDescent="0.3">
      <c r="A121" s="13" t="s">
        <v>198</v>
      </c>
      <c r="B121" s="13">
        <v>110064</v>
      </c>
      <c r="C121" s="13">
        <v>900008</v>
      </c>
      <c r="D121" s="13" t="s">
        <v>198</v>
      </c>
      <c r="E121" s="13">
        <v>0</v>
      </c>
      <c r="F121" s="13">
        <v>110064</v>
      </c>
      <c r="G121" s="13">
        <v>4</v>
      </c>
      <c r="H121" s="13">
        <v>900009</v>
      </c>
      <c r="I121" s="13" t="s">
        <v>199</v>
      </c>
      <c r="J121" s="13">
        <v>114048</v>
      </c>
      <c r="K121" s="13" t="s">
        <v>22</v>
      </c>
    </row>
    <row r="122" spans="1:11" x14ac:dyDescent="0.3">
      <c r="A122" s="13" t="s">
        <v>200</v>
      </c>
      <c r="B122" s="13">
        <v>110065</v>
      </c>
      <c r="C122" s="13">
        <v>900007</v>
      </c>
      <c r="D122" s="13" t="s">
        <v>200</v>
      </c>
      <c r="E122" s="13">
        <v>0</v>
      </c>
      <c r="F122" s="13">
        <v>110065</v>
      </c>
      <c r="G122" s="13">
        <v>4</v>
      </c>
      <c r="H122" s="13">
        <v>900009</v>
      </c>
      <c r="I122" s="13" t="s">
        <v>199</v>
      </c>
      <c r="J122" s="13">
        <v>114048</v>
      </c>
      <c r="K122" s="13" t="s">
        <v>22</v>
      </c>
    </row>
    <row r="123" spans="1:11" x14ac:dyDescent="0.3">
      <c r="A123" s="13" t="s">
        <v>201</v>
      </c>
      <c r="B123" s="13">
        <v>110066</v>
      </c>
      <c r="C123" s="13">
        <v>900006</v>
      </c>
      <c r="D123" s="13" t="s">
        <v>201</v>
      </c>
      <c r="E123" s="13">
        <v>0</v>
      </c>
      <c r="F123" s="13">
        <v>110066</v>
      </c>
      <c r="G123" s="13">
        <v>4</v>
      </c>
      <c r="H123" s="13">
        <v>900009</v>
      </c>
      <c r="I123" s="13" t="s">
        <v>199</v>
      </c>
      <c r="J123" s="13">
        <v>114048</v>
      </c>
      <c r="K123" s="13" t="s">
        <v>22</v>
      </c>
    </row>
    <row r="124" spans="1:11" x14ac:dyDescent="0.3">
      <c r="A124" s="13" t="s">
        <v>202</v>
      </c>
      <c r="B124" s="13">
        <v>110067</v>
      </c>
      <c r="C124" s="13">
        <v>900005</v>
      </c>
      <c r="D124" s="13" t="s">
        <v>202</v>
      </c>
      <c r="E124" s="13">
        <v>0</v>
      </c>
      <c r="F124" s="13">
        <v>110067</v>
      </c>
      <c r="G124" s="13">
        <v>4</v>
      </c>
      <c r="H124" s="13">
        <v>900009</v>
      </c>
      <c r="I124" s="13" t="s">
        <v>199</v>
      </c>
      <c r="J124" s="13">
        <v>114048</v>
      </c>
      <c r="K124" s="13" t="s">
        <v>22</v>
      </c>
    </row>
    <row r="125" spans="1:11" x14ac:dyDescent="0.3">
      <c r="A125" s="13" t="s">
        <v>203</v>
      </c>
      <c r="B125" s="13">
        <v>110068</v>
      </c>
      <c r="C125" s="13">
        <v>900011</v>
      </c>
      <c r="D125" s="13" t="s">
        <v>203</v>
      </c>
      <c r="E125" s="13">
        <v>0</v>
      </c>
      <c r="F125" s="13">
        <v>110068</v>
      </c>
      <c r="G125" s="13">
        <v>4</v>
      </c>
      <c r="H125" s="13">
        <v>900013</v>
      </c>
      <c r="I125" s="13" t="s">
        <v>204</v>
      </c>
      <c r="J125" s="13">
        <v>900012</v>
      </c>
      <c r="K125" s="13" t="s">
        <v>205</v>
      </c>
    </row>
    <row r="126" spans="1:11" x14ac:dyDescent="0.3">
      <c r="A126" s="13" t="s">
        <v>206</v>
      </c>
      <c r="B126" s="13">
        <v>110069</v>
      </c>
      <c r="C126" s="13">
        <v>320316</v>
      </c>
      <c r="D126" s="13" t="s">
        <v>206</v>
      </c>
      <c r="E126" s="13" t="s">
        <v>10</v>
      </c>
      <c r="F126" s="13">
        <v>110069</v>
      </c>
      <c r="G126" s="13">
        <v>1</v>
      </c>
      <c r="H126" s="13">
        <v>100000</v>
      </c>
      <c r="I126" s="13" t="s">
        <v>135</v>
      </c>
      <c r="J126" s="13">
        <v>145115</v>
      </c>
      <c r="K126" s="13" t="s">
        <v>136</v>
      </c>
    </row>
    <row r="127" spans="1:11" x14ac:dyDescent="0.3">
      <c r="A127" s="13" t="s">
        <v>207</v>
      </c>
      <c r="B127" s="13">
        <v>110070</v>
      </c>
      <c r="C127" s="13">
        <v>320331</v>
      </c>
      <c r="D127" s="13" t="s">
        <v>207</v>
      </c>
      <c r="E127" s="13" t="s">
        <v>10</v>
      </c>
      <c r="F127" s="13">
        <v>110070</v>
      </c>
      <c r="G127" s="13">
        <v>1</v>
      </c>
      <c r="H127" s="13">
        <v>100000</v>
      </c>
      <c r="I127" s="13" t="s">
        <v>135</v>
      </c>
      <c r="J127" s="13">
        <v>145115</v>
      </c>
      <c r="K127" s="13" t="s">
        <v>136</v>
      </c>
    </row>
    <row r="128" spans="1:11" x14ac:dyDescent="0.3">
      <c r="A128" s="13" t="s">
        <v>179</v>
      </c>
      <c r="B128" s="13">
        <v>110071</v>
      </c>
      <c r="C128" s="13">
        <v>320332</v>
      </c>
      <c r="D128" s="13" t="s">
        <v>179</v>
      </c>
      <c r="E128" s="13" t="s">
        <v>10</v>
      </c>
      <c r="F128" s="13">
        <v>110071</v>
      </c>
      <c r="G128" s="13">
        <v>1</v>
      </c>
      <c r="H128" s="13">
        <v>100000</v>
      </c>
      <c r="I128" s="13" t="s">
        <v>135</v>
      </c>
      <c r="J128" s="13">
        <v>145115</v>
      </c>
      <c r="K128" s="13" t="s">
        <v>136</v>
      </c>
    </row>
    <row r="129" spans="1:11" x14ac:dyDescent="0.3">
      <c r="A129" s="13" t="s">
        <v>208</v>
      </c>
      <c r="B129" s="13">
        <v>110072</v>
      </c>
      <c r="C129" s="13">
        <v>320333</v>
      </c>
      <c r="D129" s="13" t="s">
        <v>208</v>
      </c>
      <c r="E129" s="13" t="s">
        <v>10</v>
      </c>
      <c r="F129" s="13">
        <v>110072</v>
      </c>
      <c r="G129" s="13">
        <v>1</v>
      </c>
      <c r="H129" s="13">
        <v>100000</v>
      </c>
      <c r="I129" s="13" t="s">
        <v>135</v>
      </c>
      <c r="J129" s="13">
        <v>145115</v>
      </c>
      <c r="K129" s="13" t="s">
        <v>136</v>
      </c>
    </row>
    <row r="130" spans="1:11" x14ac:dyDescent="0.3">
      <c r="A130" s="13" t="s">
        <v>209</v>
      </c>
      <c r="B130" s="13">
        <v>110073</v>
      </c>
      <c r="C130" s="13">
        <v>320335</v>
      </c>
      <c r="D130" s="13" t="s">
        <v>209</v>
      </c>
      <c r="E130" s="13" t="s">
        <v>10</v>
      </c>
      <c r="F130" s="13">
        <v>110073</v>
      </c>
      <c r="G130" s="13">
        <v>1</v>
      </c>
      <c r="H130" s="13">
        <v>100000</v>
      </c>
      <c r="I130" s="13" t="s">
        <v>135</v>
      </c>
      <c r="J130" s="13">
        <v>145115</v>
      </c>
      <c r="K130" s="13" t="s">
        <v>136</v>
      </c>
    </row>
    <row r="131" spans="1:11" x14ac:dyDescent="0.3">
      <c r="A131" s="13" t="s">
        <v>210</v>
      </c>
      <c r="B131" s="13">
        <v>110074</v>
      </c>
      <c r="C131" s="13">
        <v>900032</v>
      </c>
      <c r="D131" s="13" t="s">
        <v>210</v>
      </c>
      <c r="E131" s="13">
        <v>0</v>
      </c>
      <c r="F131" s="13">
        <v>110074</v>
      </c>
      <c r="G131" s="13">
        <v>4</v>
      </c>
      <c r="H131" s="13">
        <v>900034</v>
      </c>
      <c r="I131" s="13" t="s">
        <v>211</v>
      </c>
      <c r="J131" s="13">
        <v>114048</v>
      </c>
      <c r="K131" s="13" t="s">
        <v>22</v>
      </c>
    </row>
    <row r="132" spans="1:11" x14ac:dyDescent="0.3">
      <c r="A132" s="13" t="s">
        <v>212</v>
      </c>
      <c r="B132" s="13">
        <v>110075</v>
      </c>
      <c r="C132" s="13">
        <v>900033</v>
      </c>
      <c r="D132" s="13" t="s">
        <v>212</v>
      </c>
      <c r="E132" s="13">
        <v>0</v>
      </c>
      <c r="F132" s="13">
        <v>110075</v>
      </c>
      <c r="G132" s="13">
        <v>4</v>
      </c>
      <c r="H132" s="13">
        <v>900034</v>
      </c>
      <c r="I132" s="13" t="s">
        <v>211</v>
      </c>
      <c r="J132" s="13">
        <v>114048</v>
      </c>
      <c r="K132" s="13" t="s">
        <v>22</v>
      </c>
    </row>
    <row r="133" spans="1:11" x14ac:dyDescent="0.3">
      <c r="A133" s="13" t="s">
        <v>213</v>
      </c>
      <c r="B133" s="13">
        <v>110076</v>
      </c>
      <c r="C133" s="13">
        <v>900035</v>
      </c>
      <c r="D133" s="13" t="e">
        <v>#N/A</v>
      </c>
      <c r="E133" s="13">
        <v>0</v>
      </c>
      <c r="F133" s="13">
        <v>110076</v>
      </c>
      <c r="G133" s="13">
        <v>4</v>
      </c>
      <c r="H133" s="13">
        <v>900039</v>
      </c>
      <c r="I133" s="13" t="e">
        <v>#N/A</v>
      </c>
      <c r="J133" s="13">
        <v>114048</v>
      </c>
      <c r="K133" s="13" t="s">
        <v>22</v>
      </c>
    </row>
    <row r="134" spans="1:11" x14ac:dyDescent="0.3">
      <c r="A134" s="13" t="s">
        <v>214</v>
      </c>
      <c r="B134" s="13">
        <v>110077</v>
      </c>
      <c r="C134" s="13">
        <v>900036</v>
      </c>
      <c r="D134" s="13" t="e">
        <v>#N/A</v>
      </c>
      <c r="E134" s="13">
        <v>0</v>
      </c>
      <c r="F134" s="13">
        <v>110077</v>
      </c>
      <c r="G134" s="13">
        <v>4</v>
      </c>
      <c r="H134" s="13">
        <v>900039</v>
      </c>
      <c r="I134" s="13" t="e">
        <v>#N/A</v>
      </c>
      <c r="J134" s="13">
        <v>114048</v>
      </c>
      <c r="K134" s="13" t="s">
        <v>22</v>
      </c>
    </row>
    <row r="135" spans="1:11" x14ac:dyDescent="0.3">
      <c r="A135" s="13" t="s">
        <v>215</v>
      </c>
      <c r="B135" s="13">
        <v>110078</v>
      </c>
      <c r="C135" s="13">
        <v>900037</v>
      </c>
      <c r="D135" s="13" t="e">
        <v>#N/A</v>
      </c>
      <c r="E135" s="13">
        <v>20</v>
      </c>
      <c r="F135" s="13">
        <v>110078</v>
      </c>
      <c r="G135" s="13">
        <v>4</v>
      </c>
      <c r="H135" s="13">
        <v>900040</v>
      </c>
      <c r="I135" s="13" t="e">
        <v>#N/A</v>
      </c>
      <c r="J135" s="13">
        <v>114048</v>
      </c>
      <c r="K135" s="13" t="s">
        <v>22</v>
      </c>
    </row>
    <row r="136" spans="1:11" x14ac:dyDescent="0.3">
      <c r="A136" s="13" t="s">
        <v>216</v>
      </c>
      <c r="B136" s="13">
        <v>110079</v>
      </c>
      <c r="C136" s="13">
        <v>900038</v>
      </c>
      <c r="D136" s="13" t="e">
        <v>#N/A</v>
      </c>
      <c r="E136" s="13">
        <v>10</v>
      </c>
      <c r="F136" s="13">
        <v>110079</v>
      </c>
      <c r="G136" s="13">
        <v>4</v>
      </c>
      <c r="H136" s="13">
        <v>900041</v>
      </c>
      <c r="I136" s="13" t="e">
        <v>#N/A</v>
      </c>
      <c r="J136" s="13">
        <v>114048</v>
      </c>
      <c r="K136" s="13" t="s">
        <v>22</v>
      </c>
    </row>
    <row r="137" spans="1:11" x14ac:dyDescent="0.3">
      <c r="A137" s="13" t="s">
        <v>217</v>
      </c>
      <c r="B137" s="13">
        <v>119999</v>
      </c>
      <c r="C137" s="13">
        <v>115028</v>
      </c>
      <c r="D137" s="13" t="s">
        <v>218</v>
      </c>
      <c r="E137" s="13">
        <v>5</v>
      </c>
      <c r="F137" s="13">
        <v>119999</v>
      </c>
      <c r="G137" s="13">
        <v>4</v>
      </c>
      <c r="H137" s="13">
        <v>115029</v>
      </c>
      <c r="I137" s="13" t="s">
        <v>219</v>
      </c>
      <c r="J137" s="13">
        <v>140106</v>
      </c>
      <c r="K137" s="13" t="s">
        <v>220</v>
      </c>
    </row>
    <row r="138" spans="1:11" x14ac:dyDescent="0.3">
      <c r="A138" s="13" t="s">
        <v>221</v>
      </c>
      <c r="B138" s="13">
        <v>120000</v>
      </c>
      <c r="C138" s="13">
        <v>100001</v>
      </c>
      <c r="D138" s="13" t="s">
        <v>221</v>
      </c>
      <c r="E138" s="13" t="s">
        <v>10</v>
      </c>
      <c r="F138" s="13">
        <v>120000</v>
      </c>
      <c r="G138" s="13">
        <v>2</v>
      </c>
      <c r="H138" s="13">
        <v>100001</v>
      </c>
      <c r="I138" s="13" t="s">
        <v>221</v>
      </c>
      <c r="J138" s="13">
        <v>0</v>
      </c>
      <c r="K138" s="13" t="e">
        <v>#N/A</v>
      </c>
    </row>
    <row r="139" spans="1:11" x14ac:dyDescent="0.3">
      <c r="A139" s="13" t="s">
        <v>222</v>
      </c>
      <c r="B139" s="13">
        <v>120001</v>
      </c>
      <c r="C139" s="13">
        <v>100065</v>
      </c>
      <c r="D139" s="13" t="s">
        <v>222</v>
      </c>
      <c r="E139" s="13" t="s">
        <v>10</v>
      </c>
      <c r="F139" s="13">
        <v>120001</v>
      </c>
      <c r="G139" s="13">
        <v>2</v>
      </c>
      <c r="H139" s="13">
        <v>0</v>
      </c>
      <c r="I139" s="13" t="e">
        <v>#N/A</v>
      </c>
      <c r="J139" s="13">
        <v>0</v>
      </c>
      <c r="K139" s="13" t="e">
        <v>#N/A</v>
      </c>
    </row>
    <row r="140" spans="1:11" x14ac:dyDescent="0.3">
      <c r="A140" s="13" t="s">
        <v>223</v>
      </c>
      <c r="B140" s="13">
        <v>120002</v>
      </c>
      <c r="C140" s="13">
        <v>100066</v>
      </c>
      <c r="D140" s="13" t="s">
        <v>223</v>
      </c>
      <c r="E140" s="13" t="s">
        <v>10</v>
      </c>
      <c r="F140" s="13">
        <v>120002</v>
      </c>
      <c r="G140" s="13">
        <v>1</v>
      </c>
      <c r="H140" s="13">
        <v>100071</v>
      </c>
      <c r="I140" s="13" t="s">
        <v>224</v>
      </c>
      <c r="J140" s="13">
        <v>140108</v>
      </c>
      <c r="K140" s="13" t="s">
        <v>225</v>
      </c>
    </row>
    <row r="141" spans="1:11" x14ac:dyDescent="0.3">
      <c r="A141" s="13" t="s">
        <v>226</v>
      </c>
      <c r="B141" s="13">
        <v>120003</v>
      </c>
      <c r="C141" s="13">
        <v>100067</v>
      </c>
      <c r="D141" s="13" t="s">
        <v>226</v>
      </c>
      <c r="E141" s="13" t="s">
        <v>10</v>
      </c>
      <c r="F141" s="13">
        <v>120003</v>
      </c>
      <c r="G141" s="13">
        <v>1</v>
      </c>
      <c r="H141" s="13">
        <v>100072</v>
      </c>
      <c r="I141" s="13" t="s">
        <v>227</v>
      </c>
      <c r="J141" s="13">
        <v>140108</v>
      </c>
      <c r="K141" s="13" t="s">
        <v>225</v>
      </c>
    </row>
    <row r="142" spans="1:11" x14ac:dyDescent="0.3">
      <c r="A142" s="13" t="s">
        <v>228</v>
      </c>
      <c r="B142" s="13">
        <v>120004</v>
      </c>
      <c r="C142" s="13">
        <v>100068</v>
      </c>
      <c r="D142" s="13" t="s">
        <v>228</v>
      </c>
      <c r="E142" s="13" t="s">
        <v>10</v>
      </c>
      <c r="F142" s="13">
        <v>120004</v>
      </c>
      <c r="G142" s="13">
        <v>1</v>
      </c>
      <c r="H142" s="13">
        <v>100073</v>
      </c>
      <c r="I142" s="13" t="s">
        <v>229</v>
      </c>
      <c r="J142" s="13">
        <v>140108</v>
      </c>
      <c r="K142" s="13" t="s">
        <v>225</v>
      </c>
    </row>
    <row r="143" spans="1:11" x14ac:dyDescent="0.3">
      <c r="A143" s="13" t="s">
        <v>230</v>
      </c>
      <c r="B143" s="13">
        <v>120005</v>
      </c>
      <c r="C143" s="13">
        <v>100069</v>
      </c>
      <c r="D143" s="13" t="s">
        <v>230</v>
      </c>
      <c r="E143" s="13" t="s">
        <v>10</v>
      </c>
      <c r="F143" s="13">
        <v>120005</v>
      </c>
      <c r="G143" s="13">
        <v>1</v>
      </c>
      <c r="H143" s="13">
        <v>100074</v>
      </c>
      <c r="I143" s="13" t="s">
        <v>231</v>
      </c>
      <c r="J143" s="13">
        <v>140108</v>
      </c>
      <c r="K143" s="13" t="s">
        <v>225</v>
      </c>
    </row>
    <row r="144" spans="1:11" x14ac:dyDescent="0.3">
      <c r="A144" s="13" t="s">
        <v>232</v>
      </c>
      <c r="B144" s="13">
        <v>120006</v>
      </c>
      <c r="C144" s="13">
        <v>100667</v>
      </c>
      <c r="D144" s="13" t="s">
        <v>232</v>
      </c>
      <c r="E144" s="13" t="s">
        <v>10</v>
      </c>
      <c r="F144" s="13">
        <v>120006</v>
      </c>
      <c r="G144" s="13">
        <v>1</v>
      </c>
      <c r="H144" s="13">
        <v>100671</v>
      </c>
      <c r="I144" s="13" t="s">
        <v>233</v>
      </c>
      <c r="J144" s="13">
        <v>140108</v>
      </c>
      <c r="K144" s="13" t="s">
        <v>225</v>
      </c>
    </row>
    <row r="145" spans="1:11" x14ac:dyDescent="0.3">
      <c r="A145" s="13" t="s">
        <v>234</v>
      </c>
      <c r="B145" s="13">
        <v>120007</v>
      </c>
      <c r="C145" s="13">
        <v>100668</v>
      </c>
      <c r="D145" s="13" t="s">
        <v>234</v>
      </c>
      <c r="E145" s="13" t="s">
        <v>10</v>
      </c>
      <c r="F145" s="13">
        <v>120007</v>
      </c>
      <c r="G145" s="13">
        <v>1</v>
      </c>
      <c r="H145" s="13">
        <v>100672</v>
      </c>
      <c r="I145" s="13" t="s">
        <v>235</v>
      </c>
      <c r="J145" s="13">
        <v>140108</v>
      </c>
      <c r="K145" s="13" t="s">
        <v>225</v>
      </c>
    </row>
    <row r="146" spans="1:11" x14ac:dyDescent="0.3">
      <c r="A146" s="13" t="s">
        <v>236</v>
      </c>
      <c r="B146" s="13">
        <v>120008</v>
      </c>
      <c r="C146" s="13">
        <v>100669</v>
      </c>
      <c r="D146" s="13" t="s">
        <v>236</v>
      </c>
      <c r="E146" s="13" t="s">
        <v>10</v>
      </c>
      <c r="F146" s="13">
        <v>120008</v>
      </c>
      <c r="G146" s="13">
        <v>1</v>
      </c>
      <c r="H146" s="13">
        <v>100673</v>
      </c>
      <c r="I146" s="13" t="s">
        <v>237</v>
      </c>
      <c r="J146" s="13">
        <v>140108</v>
      </c>
      <c r="K146" s="13" t="s">
        <v>225</v>
      </c>
    </row>
    <row r="147" spans="1:11" x14ac:dyDescent="0.3">
      <c r="A147" s="13" t="s">
        <v>238</v>
      </c>
      <c r="B147" s="13">
        <v>120009</v>
      </c>
      <c r="C147" s="13">
        <v>100670</v>
      </c>
      <c r="D147" s="13" t="s">
        <v>238</v>
      </c>
      <c r="E147" s="13" t="s">
        <v>10</v>
      </c>
      <c r="F147" s="13">
        <v>120009</v>
      </c>
      <c r="G147" s="13">
        <v>1</v>
      </c>
      <c r="H147" s="13">
        <v>100674</v>
      </c>
      <c r="I147" s="13" t="s">
        <v>239</v>
      </c>
      <c r="J147" s="13">
        <v>140108</v>
      </c>
      <c r="K147" s="13" t="s">
        <v>225</v>
      </c>
    </row>
    <row r="148" spans="1:11" x14ac:dyDescent="0.3">
      <c r="A148" s="13" t="s">
        <v>240</v>
      </c>
      <c r="B148" s="13">
        <v>120010</v>
      </c>
      <c r="C148" s="13">
        <v>100675</v>
      </c>
      <c r="D148" s="13" t="s">
        <v>240</v>
      </c>
      <c r="E148" s="13" t="s">
        <v>10</v>
      </c>
      <c r="F148" s="13">
        <v>120010</v>
      </c>
      <c r="G148" s="13">
        <v>1</v>
      </c>
      <c r="H148" s="13">
        <v>100676</v>
      </c>
      <c r="I148" s="13" t="s">
        <v>241</v>
      </c>
      <c r="J148" s="13">
        <v>140108</v>
      </c>
      <c r="K148" s="13" t="s">
        <v>225</v>
      </c>
    </row>
    <row r="149" spans="1:11" x14ac:dyDescent="0.3">
      <c r="A149" s="13" t="s">
        <v>242</v>
      </c>
      <c r="B149" s="13">
        <v>120011</v>
      </c>
      <c r="C149" s="13">
        <v>100677</v>
      </c>
      <c r="D149" s="13" t="s">
        <v>242</v>
      </c>
      <c r="E149" s="13" t="s">
        <v>10</v>
      </c>
      <c r="F149" s="13">
        <v>120011</v>
      </c>
      <c r="G149" s="13">
        <v>1</v>
      </c>
      <c r="H149" s="13">
        <v>100678</v>
      </c>
      <c r="I149" s="13" t="s">
        <v>243</v>
      </c>
      <c r="J149" s="13">
        <v>140108</v>
      </c>
      <c r="K149" s="13" t="s">
        <v>225</v>
      </c>
    </row>
    <row r="150" spans="1:11" x14ac:dyDescent="0.3">
      <c r="A150" s="13" t="s">
        <v>244</v>
      </c>
      <c r="B150" s="13">
        <v>120012</v>
      </c>
      <c r="C150" s="13">
        <v>100688</v>
      </c>
      <c r="D150" s="13" t="s">
        <v>244</v>
      </c>
      <c r="E150" s="13" t="s">
        <v>10</v>
      </c>
      <c r="F150" s="13">
        <v>120012</v>
      </c>
      <c r="G150" s="13">
        <v>1</v>
      </c>
      <c r="H150" s="13">
        <v>100689</v>
      </c>
      <c r="I150" s="13" t="s">
        <v>245</v>
      </c>
      <c r="J150" s="13">
        <v>140108</v>
      </c>
      <c r="K150" s="13" t="s">
        <v>225</v>
      </c>
    </row>
    <row r="151" spans="1:11" x14ac:dyDescent="0.3">
      <c r="A151" s="13" t="s">
        <v>246</v>
      </c>
      <c r="B151" s="13">
        <v>120013</v>
      </c>
      <c r="C151" s="13">
        <v>100690</v>
      </c>
      <c r="D151" s="13" t="s">
        <v>246</v>
      </c>
      <c r="E151" s="13" t="s">
        <v>10</v>
      </c>
      <c r="F151" s="13">
        <v>120013</v>
      </c>
      <c r="G151" s="13">
        <v>1</v>
      </c>
      <c r="H151" s="13">
        <v>100691</v>
      </c>
      <c r="I151" s="13" t="s">
        <v>247</v>
      </c>
      <c r="J151" s="13">
        <v>140108</v>
      </c>
      <c r="K151" s="13" t="s">
        <v>225</v>
      </c>
    </row>
    <row r="152" spans="1:11" x14ac:dyDescent="0.3">
      <c r="A152" s="13" t="s">
        <v>248</v>
      </c>
      <c r="B152" s="13">
        <v>125001</v>
      </c>
      <c r="C152" s="13">
        <v>100801</v>
      </c>
      <c r="D152" s="13" t="s">
        <v>248</v>
      </c>
      <c r="E152" s="13">
        <v>5</v>
      </c>
      <c r="F152" s="13">
        <v>125001</v>
      </c>
      <c r="G152" s="13">
        <v>3</v>
      </c>
      <c r="H152" s="13">
        <v>145042</v>
      </c>
      <c r="I152" s="13" t="s">
        <v>249</v>
      </c>
      <c r="J152" s="13">
        <v>140042</v>
      </c>
      <c r="K152" s="13" t="s">
        <v>250</v>
      </c>
    </row>
    <row r="153" spans="1:11" x14ac:dyDescent="0.3">
      <c r="A153" s="13" t="s">
        <v>251</v>
      </c>
      <c r="B153" s="13">
        <v>125002</v>
      </c>
      <c r="C153" s="13">
        <v>100802</v>
      </c>
      <c r="D153" s="13" t="s">
        <v>251</v>
      </c>
      <c r="E153" s="13">
        <v>10</v>
      </c>
      <c r="F153" s="13">
        <v>125002</v>
      </c>
      <c r="G153" s="13">
        <v>4</v>
      </c>
      <c r="H153" s="13">
        <v>145043</v>
      </c>
      <c r="I153" s="13" t="s">
        <v>252</v>
      </c>
      <c r="J153" s="13">
        <v>140043</v>
      </c>
      <c r="K153" s="13" t="s">
        <v>253</v>
      </c>
    </row>
    <row r="154" spans="1:11" x14ac:dyDescent="0.3">
      <c r="A154" s="13" t="s">
        <v>254</v>
      </c>
      <c r="B154" s="13">
        <v>125003</v>
      </c>
      <c r="C154" s="13">
        <v>100803</v>
      </c>
      <c r="D154" s="13" t="s">
        <v>254</v>
      </c>
      <c r="E154" s="13">
        <v>20</v>
      </c>
      <c r="F154" s="13">
        <v>125003</v>
      </c>
      <c r="G154" s="13">
        <v>5</v>
      </c>
      <c r="H154" s="13">
        <v>145044</v>
      </c>
      <c r="I154" s="13" t="s">
        <v>255</v>
      </c>
      <c r="J154" s="13">
        <v>140044</v>
      </c>
      <c r="K154" s="13" t="s">
        <v>253</v>
      </c>
    </row>
    <row r="155" spans="1:11" x14ac:dyDescent="0.3">
      <c r="A155" s="13" t="s">
        <v>256</v>
      </c>
      <c r="B155" s="13">
        <v>125004</v>
      </c>
      <c r="C155" s="13">
        <v>100804</v>
      </c>
      <c r="D155" s="13" t="s">
        <v>256</v>
      </c>
      <c r="E155" s="13">
        <v>30</v>
      </c>
      <c r="F155" s="13">
        <v>125004</v>
      </c>
      <c r="G155" s="13">
        <v>5</v>
      </c>
      <c r="H155" s="13">
        <v>100812</v>
      </c>
      <c r="I155" s="13" t="s">
        <v>257</v>
      </c>
      <c r="J155" s="13">
        <v>140109</v>
      </c>
      <c r="K155" s="13" t="s">
        <v>22</v>
      </c>
    </row>
    <row r="156" spans="1:11" x14ac:dyDescent="0.3">
      <c r="A156" s="13" t="s">
        <v>258</v>
      </c>
      <c r="B156" s="13">
        <v>125005</v>
      </c>
      <c r="C156" s="13">
        <v>100805</v>
      </c>
      <c r="D156" s="13" t="s">
        <v>258</v>
      </c>
      <c r="E156" s="13">
        <v>40</v>
      </c>
      <c r="F156" s="13">
        <v>125005</v>
      </c>
      <c r="G156" s="13">
        <v>6</v>
      </c>
      <c r="H156" s="13">
        <v>100813</v>
      </c>
      <c r="I156" s="13" t="s">
        <v>259</v>
      </c>
      <c r="J156" s="13">
        <v>140109</v>
      </c>
      <c r="K156" s="13" t="s">
        <v>22</v>
      </c>
    </row>
    <row r="157" spans="1:11" x14ac:dyDescent="0.3">
      <c r="A157" s="13" t="s">
        <v>260</v>
      </c>
      <c r="B157" s="13">
        <v>125006</v>
      </c>
      <c r="C157" s="13">
        <v>100806</v>
      </c>
      <c r="D157" s="13" t="s">
        <v>260</v>
      </c>
      <c r="E157" s="13">
        <v>90</v>
      </c>
      <c r="F157" s="13">
        <v>125006</v>
      </c>
      <c r="G157" s="13">
        <v>6</v>
      </c>
      <c r="H157" s="13">
        <v>100814</v>
      </c>
      <c r="I157" s="13" t="s">
        <v>261</v>
      </c>
      <c r="J157" s="13">
        <v>140109</v>
      </c>
      <c r="K157" s="13" t="s">
        <v>22</v>
      </c>
    </row>
    <row r="158" spans="1:11" x14ac:dyDescent="0.3">
      <c r="A158" s="13" t="s">
        <v>262</v>
      </c>
      <c r="B158" s="13">
        <v>125007</v>
      </c>
      <c r="C158" s="13">
        <v>100807</v>
      </c>
      <c r="D158" s="13" t="s">
        <v>262</v>
      </c>
      <c r="E158" s="13">
        <v>140</v>
      </c>
      <c r="F158" s="13">
        <v>125007</v>
      </c>
      <c r="G158" s="13">
        <v>6</v>
      </c>
      <c r="H158" s="13">
        <v>100815</v>
      </c>
      <c r="I158" s="13" t="s">
        <v>263</v>
      </c>
      <c r="J158" s="13">
        <v>140109</v>
      </c>
      <c r="K158" s="13" t="s">
        <v>22</v>
      </c>
    </row>
    <row r="159" spans="1:11" x14ac:dyDescent="0.3">
      <c r="A159" s="13" t="s">
        <v>264</v>
      </c>
      <c r="B159" s="13">
        <v>125008</v>
      </c>
      <c r="C159" s="13">
        <v>100808</v>
      </c>
      <c r="D159" s="13" t="s">
        <v>264</v>
      </c>
      <c r="E159" s="13">
        <v>190</v>
      </c>
      <c r="F159" s="13">
        <v>125008</v>
      </c>
      <c r="G159" s="13">
        <v>6</v>
      </c>
      <c r="H159" s="13">
        <v>100816</v>
      </c>
      <c r="I159" s="13" t="s">
        <v>265</v>
      </c>
      <c r="J159" s="13">
        <v>140109</v>
      </c>
      <c r="K159" s="13" t="s">
        <v>22</v>
      </c>
    </row>
    <row r="160" spans="1:11" x14ac:dyDescent="0.3">
      <c r="A160" s="13" t="s">
        <v>266</v>
      </c>
      <c r="B160" s="13">
        <v>125009</v>
      </c>
      <c r="C160" s="13">
        <v>100817</v>
      </c>
      <c r="D160" s="13" t="s">
        <v>266</v>
      </c>
      <c r="E160" s="13">
        <v>5</v>
      </c>
      <c r="F160" s="13">
        <v>125009</v>
      </c>
      <c r="G160" s="13">
        <v>3</v>
      </c>
      <c r="H160" s="13">
        <v>100825</v>
      </c>
      <c r="I160" s="13" t="s">
        <v>267</v>
      </c>
      <c r="J160" s="13">
        <v>140045</v>
      </c>
      <c r="K160" s="13" t="s">
        <v>268</v>
      </c>
    </row>
    <row r="161" spans="1:11" x14ac:dyDescent="0.3">
      <c r="A161" s="13" t="s">
        <v>269</v>
      </c>
      <c r="B161" s="13">
        <v>125010</v>
      </c>
      <c r="C161" s="13">
        <v>100818</v>
      </c>
      <c r="D161" s="13" t="s">
        <v>269</v>
      </c>
      <c r="E161" s="13">
        <v>10</v>
      </c>
      <c r="F161" s="13">
        <v>125010</v>
      </c>
      <c r="G161" s="13">
        <v>4</v>
      </c>
      <c r="H161" s="13">
        <v>100826</v>
      </c>
      <c r="I161" s="13" t="s">
        <v>270</v>
      </c>
      <c r="J161" s="13">
        <v>140296</v>
      </c>
      <c r="K161" s="13" t="s">
        <v>271</v>
      </c>
    </row>
    <row r="162" spans="1:11" x14ac:dyDescent="0.3">
      <c r="A162" s="13" t="s">
        <v>272</v>
      </c>
      <c r="B162" s="13">
        <v>125011</v>
      </c>
      <c r="C162" s="13">
        <v>100819</v>
      </c>
      <c r="D162" s="13" t="s">
        <v>272</v>
      </c>
      <c r="E162" s="13">
        <v>20</v>
      </c>
      <c r="F162" s="13">
        <v>125011</v>
      </c>
      <c r="G162" s="13">
        <v>5</v>
      </c>
      <c r="H162" s="13">
        <v>100827</v>
      </c>
      <c r="I162" s="13" t="s">
        <v>273</v>
      </c>
      <c r="J162" s="13">
        <v>140109</v>
      </c>
      <c r="K162" s="13" t="s">
        <v>22</v>
      </c>
    </row>
    <row r="163" spans="1:11" x14ac:dyDescent="0.3">
      <c r="A163" s="13" t="s">
        <v>274</v>
      </c>
      <c r="B163" s="13">
        <v>125012</v>
      </c>
      <c r="C163" s="13">
        <v>100820</v>
      </c>
      <c r="D163" s="13" t="s">
        <v>274</v>
      </c>
      <c r="E163" s="13">
        <v>30</v>
      </c>
      <c r="F163" s="13">
        <v>125012</v>
      </c>
      <c r="G163" s="13">
        <v>5</v>
      </c>
      <c r="H163" s="13">
        <v>100828</v>
      </c>
      <c r="I163" s="13" t="s">
        <v>275</v>
      </c>
      <c r="J163" s="13">
        <v>140109</v>
      </c>
      <c r="K163" s="13" t="s">
        <v>22</v>
      </c>
    </row>
    <row r="164" spans="1:11" x14ac:dyDescent="0.3">
      <c r="A164" s="13" t="s">
        <v>276</v>
      </c>
      <c r="B164" s="13">
        <v>125013</v>
      </c>
      <c r="C164" s="13">
        <v>100821</v>
      </c>
      <c r="D164" s="13" t="s">
        <v>276</v>
      </c>
      <c r="E164" s="13">
        <v>40</v>
      </c>
      <c r="F164" s="13">
        <v>125013</v>
      </c>
      <c r="G164" s="13">
        <v>6</v>
      </c>
      <c r="H164" s="13">
        <v>100829</v>
      </c>
      <c r="I164" s="13" t="s">
        <v>277</v>
      </c>
      <c r="J164" s="13">
        <v>140109</v>
      </c>
      <c r="K164" s="13" t="s">
        <v>22</v>
      </c>
    </row>
    <row r="165" spans="1:11" x14ac:dyDescent="0.3">
      <c r="A165" s="13" t="s">
        <v>278</v>
      </c>
      <c r="B165" s="13">
        <v>125014</v>
      </c>
      <c r="C165" s="13">
        <v>100822</v>
      </c>
      <c r="D165" s="13" t="s">
        <v>278</v>
      </c>
      <c r="E165" s="13">
        <v>90</v>
      </c>
      <c r="F165" s="13">
        <v>125014</v>
      </c>
      <c r="G165" s="13">
        <v>6</v>
      </c>
      <c r="H165" s="13">
        <v>100830</v>
      </c>
      <c r="I165" s="13" t="s">
        <v>279</v>
      </c>
      <c r="J165" s="13">
        <v>140045</v>
      </c>
      <c r="K165" s="13" t="s">
        <v>268</v>
      </c>
    </row>
    <row r="166" spans="1:11" x14ac:dyDescent="0.3">
      <c r="A166" s="13" t="s">
        <v>280</v>
      </c>
      <c r="B166" s="13">
        <v>125015</v>
      </c>
      <c r="C166" s="13">
        <v>100823</v>
      </c>
      <c r="D166" s="13" t="s">
        <v>280</v>
      </c>
      <c r="E166" s="13">
        <v>140</v>
      </c>
      <c r="F166" s="13">
        <v>125015</v>
      </c>
      <c r="G166" s="13">
        <v>6</v>
      </c>
      <c r="H166" s="13">
        <v>100831</v>
      </c>
      <c r="I166" s="13" t="s">
        <v>281</v>
      </c>
      <c r="J166" s="13">
        <v>140045</v>
      </c>
      <c r="K166" s="13" t="s">
        <v>268</v>
      </c>
    </row>
    <row r="167" spans="1:11" x14ac:dyDescent="0.3">
      <c r="A167" s="13" t="s">
        <v>282</v>
      </c>
      <c r="B167" s="13">
        <v>125016</v>
      </c>
      <c r="C167" s="13">
        <v>100824</v>
      </c>
      <c r="D167" s="13" t="s">
        <v>282</v>
      </c>
      <c r="E167" s="13">
        <v>190</v>
      </c>
      <c r="F167" s="13">
        <v>125016</v>
      </c>
      <c r="G167" s="13">
        <v>6</v>
      </c>
      <c r="H167" s="13">
        <v>100832</v>
      </c>
      <c r="I167" s="13" t="s">
        <v>283</v>
      </c>
      <c r="J167" s="13">
        <v>140045</v>
      </c>
      <c r="K167" s="13" t="s">
        <v>268</v>
      </c>
    </row>
    <row r="168" spans="1:11" x14ac:dyDescent="0.3">
      <c r="A168" s="13" t="s">
        <v>284</v>
      </c>
      <c r="B168" s="13">
        <v>125017</v>
      </c>
      <c r="C168" s="13">
        <v>100833</v>
      </c>
      <c r="D168" s="13" t="s">
        <v>284</v>
      </c>
      <c r="E168" s="13">
        <v>10</v>
      </c>
      <c r="F168" s="13">
        <v>125017</v>
      </c>
      <c r="G168" s="13">
        <v>4</v>
      </c>
      <c r="H168" s="13">
        <v>145049</v>
      </c>
      <c r="I168" s="13" t="s">
        <v>285</v>
      </c>
      <c r="J168" s="13">
        <v>140049</v>
      </c>
      <c r="K168" s="13" t="s">
        <v>286</v>
      </c>
    </row>
    <row r="169" spans="1:11" x14ac:dyDescent="0.3">
      <c r="A169" s="13" t="s">
        <v>287</v>
      </c>
      <c r="B169" s="13">
        <v>125018</v>
      </c>
      <c r="C169" s="13">
        <v>100834</v>
      </c>
      <c r="D169" s="13" t="s">
        <v>287</v>
      </c>
      <c r="E169" s="13">
        <v>5</v>
      </c>
      <c r="F169" s="13">
        <v>125018</v>
      </c>
      <c r="G169" s="13">
        <v>4</v>
      </c>
      <c r="H169" s="13">
        <v>145050</v>
      </c>
      <c r="I169" s="13" t="s">
        <v>288</v>
      </c>
      <c r="J169" s="13">
        <v>140050</v>
      </c>
      <c r="K169" s="13" t="s">
        <v>286</v>
      </c>
    </row>
    <row r="170" spans="1:11" x14ac:dyDescent="0.3">
      <c r="A170" s="13" t="s">
        <v>289</v>
      </c>
      <c r="B170" s="13">
        <v>125019</v>
      </c>
      <c r="C170" s="13">
        <v>100835</v>
      </c>
      <c r="D170" s="13" t="s">
        <v>289</v>
      </c>
      <c r="E170" s="13">
        <v>10</v>
      </c>
      <c r="F170" s="13">
        <v>125019</v>
      </c>
      <c r="G170" s="13">
        <v>4</v>
      </c>
      <c r="H170" s="13">
        <v>100839</v>
      </c>
      <c r="I170" s="13" t="s">
        <v>290</v>
      </c>
      <c r="J170" s="13">
        <v>140109</v>
      </c>
      <c r="K170" s="13" t="s">
        <v>22</v>
      </c>
    </row>
    <row r="171" spans="1:11" x14ac:dyDescent="0.3">
      <c r="A171" s="13" t="s">
        <v>291</v>
      </c>
      <c r="B171" s="13">
        <v>125020</v>
      </c>
      <c r="C171" s="13">
        <v>100836</v>
      </c>
      <c r="D171" s="13" t="s">
        <v>291</v>
      </c>
      <c r="E171" s="13">
        <v>1000</v>
      </c>
      <c r="F171" s="13">
        <v>125020</v>
      </c>
      <c r="G171" s="13">
        <v>5</v>
      </c>
      <c r="H171" s="13">
        <v>100840</v>
      </c>
      <c r="I171" s="13" t="s">
        <v>292</v>
      </c>
      <c r="J171" s="13">
        <v>100483</v>
      </c>
      <c r="K171" s="13" t="s">
        <v>293</v>
      </c>
    </row>
    <row r="172" spans="1:11" x14ac:dyDescent="0.3">
      <c r="A172" s="13" t="s">
        <v>294</v>
      </c>
      <c r="B172" s="13">
        <v>125021</v>
      </c>
      <c r="C172" s="13">
        <v>100883</v>
      </c>
      <c r="D172" s="13" t="s">
        <v>294</v>
      </c>
      <c r="E172" s="13">
        <v>50</v>
      </c>
      <c r="F172" s="13">
        <v>125021</v>
      </c>
      <c r="G172" s="13">
        <v>4</v>
      </c>
      <c r="H172" s="13">
        <v>100885</v>
      </c>
      <c r="I172" s="13" t="s">
        <v>295</v>
      </c>
      <c r="J172" s="13">
        <v>140130</v>
      </c>
      <c r="K172" s="13" t="s">
        <v>296</v>
      </c>
    </row>
    <row r="173" spans="1:11" x14ac:dyDescent="0.3">
      <c r="A173" s="13" t="s">
        <v>297</v>
      </c>
      <c r="B173" s="13">
        <v>125022</v>
      </c>
      <c r="C173" s="13">
        <v>100884</v>
      </c>
      <c r="D173" s="13" t="s">
        <v>297</v>
      </c>
      <c r="E173" s="13">
        <v>50</v>
      </c>
      <c r="F173" s="13">
        <v>125022</v>
      </c>
      <c r="G173" s="13">
        <v>4</v>
      </c>
      <c r="H173" s="13">
        <v>100886</v>
      </c>
      <c r="I173" s="13" t="s">
        <v>298</v>
      </c>
      <c r="J173" s="13">
        <v>140131</v>
      </c>
      <c r="K173" s="13" t="s">
        <v>296</v>
      </c>
    </row>
    <row r="174" spans="1:11" x14ac:dyDescent="0.3">
      <c r="A174" s="13" t="s">
        <v>299</v>
      </c>
      <c r="B174" s="13">
        <v>125023</v>
      </c>
      <c r="C174" s="13">
        <v>100833</v>
      </c>
      <c r="D174" s="13" t="s">
        <v>284</v>
      </c>
      <c r="E174" s="13">
        <v>10</v>
      </c>
      <c r="F174" s="13">
        <v>125023</v>
      </c>
      <c r="G174" s="13">
        <v>4</v>
      </c>
      <c r="H174" s="13">
        <v>145124</v>
      </c>
      <c r="I174" s="13" t="s">
        <v>300</v>
      </c>
      <c r="J174" s="13">
        <v>140049</v>
      </c>
      <c r="K174" s="13" t="s">
        <v>286</v>
      </c>
    </row>
    <row r="175" spans="1:11" x14ac:dyDescent="0.3">
      <c r="A175" s="13" t="s">
        <v>301</v>
      </c>
      <c r="B175" s="13">
        <v>125024</v>
      </c>
      <c r="C175" s="13">
        <v>100834</v>
      </c>
      <c r="D175" s="13" t="s">
        <v>287</v>
      </c>
      <c r="E175" s="13">
        <v>5</v>
      </c>
      <c r="F175" s="13">
        <v>125024</v>
      </c>
      <c r="G175" s="13">
        <v>4</v>
      </c>
      <c r="H175" s="13">
        <v>145125</v>
      </c>
      <c r="I175" s="13" t="s">
        <v>302</v>
      </c>
      <c r="J175" s="13">
        <v>140050</v>
      </c>
      <c r="K175" s="13" t="s">
        <v>286</v>
      </c>
    </row>
    <row r="176" spans="1:11" x14ac:dyDescent="0.3">
      <c r="A176" s="13" t="s">
        <v>303</v>
      </c>
      <c r="B176" s="13">
        <v>125025</v>
      </c>
      <c r="C176" s="13">
        <v>100773</v>
      </c>
      <c r="D176" s="13" t="s">
        <v>304</v>
      </c>
      <c r="E176" s="13">
        <v>100</v>
      </c>
      <c r="F176" s="13">
        <v>125025</v>
      </c>
      <c r="G176" s="13">
        <v>4</v>
      </c>
      <c r="H176" s="13">
        <v>100774</v>
      </c>
      <c r="I176" s="13" t="s">
        <v>305</v>
      </c>
      <c r="J176" s="13">
        <v>100775</v>
      </c>
      <c r="K176" s="13" t="s">
        <v>306</v>
      </c>
    </row>
    <row r="177" spans="1:11" x14ac:dyDescent="0.3">
      <c r="A177" s="13" t="s">
        <v>307</v>
      </c>
      <c r="B177" s="13">
        <v>125026</v>
      </c>
      <c r="C177" s="13">
        <v>810430</v>
      </c>
      <c r="D177" s="13" t="s">
        <v>307</v>
      </c>
      <c r="E177" s="13">
        <v>100</v>
      </c>
      <c r="F177" s="13">
        <v>125026</v>
      </c>
      <c r="G177" s="13">
        <v>6</v>
      </c>
      <c r="H177" s="13">
        <v>900013</v>
      </c>
      <c r="I177" s="13" t="s">
        <v>204</v>
      </c>
      <c r="J177" s="13">
        <v>140027</v>
      </c>
      <c r="K177" s="13" t="s">
        <v>22</v>
      </c>
    </row>
    <row r="178" spans="1:11" x14ac:dyDescent="0.3">
      <c r="A178" s="13" t="s">
        <v>308</v>
      </c>
      <c r="B178" s="13">
        <v>125027</v>
      </c>
      <c r="C178" s="13">
        <v>810431</v>
      </c>
      <c r="D178" s="13" t="e">
        <v>#N/A</v>
      </c>
      <c r="E178" s="13">
        <v>0</v>
      </c>
      <c r="F178" s="13">
        <v>125027</v>
      </c>
      <c r="G178" s="13">
        <v>6</v>
      </c>
      <c r="H178" s="13">
        <v>900013</v>
      </c>
      <c r="I178" s="13" t="s">
        <v>204</v>
      </c>
      <c r="J178" s="13">
        <v>114048</v>
      </c>
      <c r="K178" s="13" t="s">
        <v>22</v>
      </c>
    </row>
    <row r="179" spans="1:11" x14ac:dyDescent="0.3">
      <c r="A179" s="13" t="s">
        <v>309</v>
      </c>
      <c r="B179" s="13">
        <v>130006</v>
      </c>
      <c r="C179" s="13">
        <v>100501</v>
      </c>
      <c r="D179" s="13" t="s">
        <v>309</v>
      </c>
      <c r="E179" s="13" t="s">
        <v>10</v>
      </c>
      <c r="F179" s="13">
        <v>130006</v>
      </c>
      <c r="G179" s="13">
        <v>4</v>
      </c>
      <c r="H179" s="13">
        <v>100502</v>
      </c>
      <c r="I179" s="13" t="s">
        <v>310</v>
      </c>
      <c r="J179" s="13">
        <v>100586</v>
      </c>
      <c r="K179" s="13" t="s">
        <v>253</v>
      </c>
    </row>
    <row r="180" spans="1:11" x14ac:dyDescent="0.3">
      <c r="A180" s="13" t="s">
        <v>311</v>
      </c>
      <c r="B180" s="13">
        <v>130007</v>
      </c>
      <c r="C180" s="13">
        <v>100503</v>
      </c>
      <c r="D180" s="13" t="s">
        <v>311</v>
      </c>
      <c r="E180" s="13" t="s">
        <v>10</v>
      </c>
      <c r="F180" s="13">
        <v>130007</v>
      </c>
      <c r="G180" s="13">
        <v>4</v>
      </c>
      <c r="H180" s="13">
        <v>100508</v>
      </c>
      <c r="I180" s="13" t="s">
        <v>312</v>
      </c>
      <c r="J180" s="13">
        <v>100584</v>
      </c>
      <c r="K180" s="13" t="s">
        <v>313</v>
      </c>
    </row>
    <row r="181" spans="1:11" x14ac:dyDescent="0.3">
      <c r="A181" s="13" t="s">
        <v>314</v>
      </c>
      <c r="B181" s="13">
        <v>130008</v>
      </c>
      <c r="C181" s="13">
        <v>100504</v>
      </c>
      <c r="D181" s="13" t="s">
        <v>314</v>
      </c>
      <c r="E181" s="13" t="s">
        <v>10</v>
      </c>
      <c r="F181" s="13">
        <v>130008</v>
      </c>
      <c r="G181" s="13">
        <v>4</v>
      </c>
      <c r="H181" s="13">
        <v>100509</v>
      </c>
      <c r="I181" s="13" t="s">
        <v>315</v>
      </c>
      <c r="J181" s="13">
        <v>100584</v>
      </c>
      <c r="K181" s="13" t="s">
        <v>313</v>
      </c>
    </row>
    <row r="182" spans="1:11" x14ac:dyDescent="0.3">
      <c r="A182" s="13" t="s">
        <v>316</v>
      </c>
      <c r="B182" s="13">
        <v>130009</v>
      </c>
      <c r="C182" s="13">
        <v>100505</v>
      </c>
      <c r="D182" s="13" t="s">
        <v>316</v>
      </c>
      <c r="E182" s="13" t="s">
        <v>10</v>
      </c>
      <c r="F182" s="13">
        <v>130009</v>
      </c>
      <c r="G182" s="13">
        <v>4</v>
      </c>
      <c r="H182" s="13">
        <v>100510</v>
      </c>
      <c r="I182" s="13" t="s">
        <v>317</v>
      </c>
      <c r="J182" s="13">
        <v>100584</v>
      </c>
      <c r="K182" s="13" t="s">
        <v>313</v>
      </c>
    </row>
    <row r="183" spans="1:11" x14ac:dyDescent="0.3">
      <c r="A183" s="13" t="s">
        <v>318</v>
      </c>
      <c r="B183" s="13">
        <v>130010</v>
      </c>
      <c r="C183" s="13">
        <v>100506</v>
      </c>
      <c r="D183" s="13" t="s">
        <v>319</v>
      </c>
      <c r="E183" s="13" t="s">
        <v>10</v>
      </c>
      <c r="F183" s="13">
        <v>130010</v>
      </c>
      <c r="G183" s="13">
        <v>4</v>
      </c>
      <c r="H183" s="13">
        <v>100511</v>
      </c>
      <c r="I183" s="13" t="s">
        <v>320</v>
      </c>
      <c r="J183" s="13">
        <v>100584</v>
      </c>
      <c r="K183" s="13" t="s">
        <v>313</v>
      </c>
    </row>
    <row r="184" spans="1:11" x14ac:dyDescent="0.3">
      <c r="A184" s="13" t="s">
        <v>321</v>
      </c>
      <c r="B184" s="13">
        <v>130011</v>
      </c>
      <c r="C184" s="13">
        <v>100507</v>
      </c>
      <c r="D184" s="13" t="s">
        <v>321</v>
      </c>
      <c r="E184" s="13" t="s">
        <v>10</v>
      </c>
      <c r="F184" s="13">
        <v>130011</v>
      </c>
      <c r="G184" s="13">
        <v>4</v>
      </c>
      <c r="H184" s="13">
        <v>100512</v>
      </c>
      <c r="I184" s="13" t="s">
        <v>322</v>
      </c>
      <c r="J184" s="13">
        <v>100584</v>
      </c>
      <c r="K184" s="13" t="s">
        <v>313</v>
      </c>
    </row>
    <row r="185" spans="1:11" x14ac:dyDescent="0.3">
      <c r="A185" s="13" t="s">
        <v>323</v>
      </c>
      <c r="B185" s="13">
        <v>130012</v>
      </c>
      <c r="C185" s="13">
        <v>100513</v>
      </c>
      <c r="D185" s="13" t="s">
        <v>323</v>
      </c>
      <c r="E185" s="13" t="s">
        <v>10</v>
      </c>
      <c r="F185" s="13">
        <v>130012</v>
      </c>
      <c r="G185" s="13">
        <v>4</v>
      </c>
      <c r="H185" s="13">
        <v>100522</v>
      </c>
      <c r="I185" s="13" t="s">
        <v>324</v>
      </c>
      <c r="J185" s="13">
        <v>100585</v>
      </c>
      <c r="K185" s="13" t="s">
        <v>325</v>
      </c>
    </row>
    <row r="186" spans="1:11" x14ac:dyDescent="0.3">
      <c r="A186" s="13" t="s">
        <v>326</v>
      </c>
      <c r="B186" s="13">
        <v>130013</v>
      </c>
      <c r="C186" s="13">
        <v>100514</v>
      </c>
      <c r="D186" s="13" t="s">
        <v>326</v>
      </c>
      <c r="E186" s="13" t="s">
        <v>10</v>
      </c>
      <c r="F186" s="13">
        <v>130013</v>
      </c>
      <c r="G186" s="13">
        <v>5</v>
      </c>
      <c r="H186" s="13">
        <v>100523</v>
      </c>
      <c r="I186" s="13" t="s">
        <v>324</v>
      </c>
      <c r="J186" s="13">
        <v>100585</v>
      </c>
      <c r="K186" s="13" t="s">
        <v>325</v>
      </c>
    </row>
    <row r="187" spans="1:11" x14ac:dyDescent="0.3">
      <c r="A187" s="13" t="s">
        <v>327</v>
      </c>
      <c r="B187" s="13">
        <v>130014</v>
      </c>
      <c r="C187" s="13">
        <v>100515</v>
      </c>
      <c r="D187" s="13" t="s">
        <v>327</v>
      </c>
      <c r="E187" s="13" t="s">
        <v>10</v>
      </c>
      <c r="F187" s="13">
        <v>130014</v>
      </c>
      <c r="G187" s="13">
        <v>6</v>
      </c>
      <c r="H187" s="13">
        <v>100524</v>
      </c>
      <c r="I187" s="13" t="s">
        <v>324</v>
      </c>
      <c r="J187" s="13">
        <v>100585</v>
      </c>
      <c r="K187" s="13" t="s">
        <v>325</v>
      </c>
    </row>
    <row r="188" spans="1:11" x14ac:dyDescent="0.3">
      <c r="A188" s="13" t="s">
        <v>328</v>
      </c>
      <c r="B188" s="13">
        <v>130015</v>
      </c>
      <c r="C188" s="13">
        <v>100680</v>
      </c>
      <c r="D188" s="13" t="s">
        <v>329</v>
      </c>
      <c r="E188" s="13" t="s">
        <v>10</v>
      </c>
      <c r="F188" s="13">
        <v>130015</v>
      </c>
      <c r="G188" s="13">
        <v>4</v>
      </c>
      <c r="H188" s="13">
        <v>100511</v>
      </c>
      <c r="I188" s="13" t="s">
        <v>320</v>
      </c>
      <c r="J188" s="13">
        <v>100584</v>
      </c>
      <c r="K188" s="13" t="s">
        <v>313</v>
      </c>
    </row>
    <row r="189" spans="1:11" x14ac:dyDescent="0.3">
      <c r="A189" s="13" t="s">
        <v>330</v>
      </c>
      <c r="B189" s="13">
        <v>130016</v>
      </c>
      <c r="C189" s="13">
        <v>100681</v>
      </c>
      <c r="D189" s="13" t="s">
        <v>331</v>
      </c>
      <c r="E189" s="13" t="s">
        <v>10</v>
      </c>
      <c r="F189" s="13">
        <v>130016</v>
      </c>
      <c r="G189" s="13">
        <v>4</v>
      </c>
      <c r="H189" s="13">
        <v>100511</v>
      </c>
      <c r="I189" s="13" t="s">
        <v>320</v>
      </c>
      <c r="J189" s="13">
        <v>100584</v>
      </c>
      <c r="K189" s="13" t="s">
        <v>313</v>
      </c>
    </row>
    <row r="190" spans="1:11" x14ac:dyDescent="0.3">
      <c r="A190" s="13" t="s">
        <v>332</v>
      </c>
      <c r="B190" s="13">
        <v>130017</v>
      </c>
      <c r="C190" s="13">
        <v>100682</v>
      </c>
      <c r="D190" s="13" t="s">
        <v>333</v>
      </c>
      <c r="E190" s="13" t="s">
        <v>10</v>
      </c>
      <c r="F190" s="13">
        <v>130017</v>
      </c>
      <c r="G190" s="13">
        <v>4</v>
      </c>
      <c r="H190" s="13">
        <v>100511</v>
      </c>
      <c r="I190" s="13" t="s">
        <v>320</v>
      </c>
      <c r="J190" s="13">
        <v>100584</v>
      </c>
      <c r="K190" s="13" t="s">
        <v>313</v>
      </c>
    </row>
    <row r="191" spans="1:11" x14ac:dyDescent="0.3">
      <c r="A191" s="13" t="s">
        <v>334</v>
      </c>
      <c r="B191" s="13">
        <v>130025</v>
      </c>
      <c r="C191" s="13">
        <v>100559</v>
      </c>
      <c r="D191" s="13" t="s">
        <v>334</v>
      </c>
      <c r="E191" s="13">
        <v>20</v>
      </c>
      <c r="F191" s="13">
        <v>130025</v>
      </c>
      <c r="G191" s="13">
        <v>4</v>
      </c>
      <c r="H191" s="13">
        <v>0</v>
      </c>
      <c r="I191" s="13" t="e">
        <v>#N/A</v>
      </c>
      <c r="J191" s="13">
        <v>140005</v>
      </c>
      <c r="K191" s="13" t="s">
        <v>335</v>
      </c>
    </row>
    <row r="192" spans="1:11" x14ac:dyDescent="0.3">
      <c r="A192" s="13" t="s">
        <v>336</v>
      </c>
      <c r="B192" s="13">
        <v>130028</v>
      </c>
      <c r="C192" s="13">
        <v>100563</v>
      </c>
      <c r="D192" s="13" t="s">
        <v>336</v>
      </c>
      <c r="E192" s="13">
        <v>467</v>
      </c>
      <c r="F192" s="13">
        <v>130028</v>
      </c>
      <c r="G192" s="13">
        <v>5</v>
      </c>
      <c r="H192" s="13">
        <v>0</v>
      </c>
      <c r="I192" s="13" t="e">
        <v>#N/A</v>
      </c>
      <c r="J192" s="13">
        <v>100562</v>
      </c>
      <c r="K192" s="13" t="s">
        <v>337</v>
      </c>
    </row>
    <row r="193" spans="1:11" x14ac:dyDescent="0.3">
      <c r="A193" s="13" t="s">
        <v>338</v>
      </c>
      <c r="B193" s="13">
        <v>130029</v>
      </c>
      <c r="C193" s="13">
        <v>100564</v>
      </c>
      <c r="D193" s="13" t="s">
        <v>339</v>
      </c>
      <c r="E193" s="13">
        <v>30</v>
      </c>
      <c r="F193" s="13">
        <v>130029</v>
      </c>
      <c r="G193" s="13">
        <v>3</v>
      </c>
      <c r="H193" s="13">
        <v>0</v>
      </c>
      <c r="I193" s="13" t="e">
        <v>#N/A</v>
      </c>
      <c r="J193" s="13">
        <v>140268</v>
      </c>
      <c r="K193" s="13" t="s">
        <v>340</v>
      </c>
    </row>
    <row r="194" spans="1:11" x14ac:dyDescent="0.3">
      <c r="A194" s="13" t="s">
        <v>341</v>
      </c>
      <c r="B194" s="13">
        <v>130030</v>
      </c>
      <c r="C194" s="13">
        <v>100565</v>
      </c>
      <c r="D194" s="13" t="s">
        <v>342</v>
      </c>
      <c r="E194" s="13">
        <v>90</v>
      </c>
      <c r="F194" s="13">
        <v>130030</v>
      </c>
      <c r="G194" s="13">
        <v>3</v>
      </c>
      <c r="H194" s="13">
        <v>0</v>
      </c>
      <c r="I194" s="13" t="e">
        <v>#N/A</v>
      </c>
      <c r="J194" s="13">
        <v>140269</v>
      </c>
      <c r="K194" s="13" t="s">
        <v>343</v>
      </c>
    </row>
    <row r="195" spans="1:11" x14ac:dyDescent="0.3">
      <c r="A195" s="13" t="s">
        <v>344</v>
      </c>
      <c r="B195" s="13">
        <v>130031</v>
      </c>
      <c r="C195" s="13">
        <v>100566</v>
      </c>
      <c r="D195" s="13" t="s">
        <v>345</v>
      </c>
      <c r="E195" s="13">
        <v>270</v>
      </c>
      <c r="F195" s="13">
        <v>130031</v>
      </c>
      <c r="G195" s="13">
        <v>4</v>
      </c>
      <c r="H195" s="13">
        <v>0</v>
      </c>
      <c r="I195" s="13" t="e">
        <v>#N/A</v>
      </c>
      <c r="J195" s="13">
        <v>140270</v>
      </c>
      <c r="K195" s="13" t="s">
        <v>22</v>
      </c>
    </row>
    <row r="196" spans="1:11" x14ac:dyDescent="0.3">
      <c r="A196" s="13" t="s">
        <v>346</v>
      </c>
      <c r="B196" s="13">
        <v>130032</v>
      </c>
      <c r="C196" s="13">
        <v>100567</v>
      </c>
      <c r="D196" s="13" t="s">
        <v>347</v>
      </c>
      <c r="E196" s="13">
        <v>810</v>
      </c>
      <c r="F196" s="13">
        <v>130032</v>
      </c>
      <c r="G196" s="13">
        <v>4</v>
      </c>
      <c r="H196" s="13">
        <v>0</v>
      </c>
      <c r="I196" s="13" t="e">
        <v>#N/A</v>
      </c>
      <c r="J196" s="13">
        <v>140271</v>
      </c>
      <c r="K196" s="13" t="s">
        <v>22</v>
      </c>
    </row>
    <row r="197" spans="1:11" x14ac:dyDescent="0.3">
      <c r="A197" s="13" t="s">
        <v>348</v>
      </c>
      <c r="B197" s="13">
        <v>130033</v>
      </c>
      <c r="C197" s="13">
        <v>100568</v>
      </c>
      <c r="D197" s="13" t="s">
        <v>348</v>
      </c>
      <c r="E197" s="13" t="s">
        <v>10</v>
      </c>
      <c r="F197" s="13">
        <v>130033</v>
      </c>
      <c r="G197" s="13">
        <v>4</v>
      </c>
      <c r="H197" s="13">
        <v>0</v>
      </c>
      <c r="I197" s="13" t="e">
        <v>#N/A</v>
      </c>
      <c r="J197" s="13">
        <v>140277</v>
      </c>
      <c r="K197" s="13" t="s">
        <v>349</v>
      </c>
    </row>
    <row r="198" spans="1:11" x14ac:dyDescent="0.3">
      <c r="A198" s="13" t="s">
        <v>350</v>
      </c>
      <c r="B198" s="13">
        <v>130034</v>
      </c>
      <c r="C198" s="13">
        <v>100570</v>
      </c>
      <c r="D198" s="13" t="s">
        <v>351</v>
      </c>
      <c r="E198" s="13">
        <v>130</v>
      </c>
      <c r="F198" s="13">
        <v>130034</v>
      </c>
      <c r="G198" s="13">
        <v>2</v>
      </c>
      <c r="H198" s="13">
        <v>0</v>
      </c>
      <c r="I198" s="13" t="e">
        <v>#N/A</v>
      </c>
      <c r="J198" s="13">
        <v>140139</v>
      </c>
      <c r="K198" s="13" t="s">
        <v>352</v>
      </c>
    </row>
    <row r="199" spans="1:11" x14ac:dyDescent="0.3">
      <c r="A199" s="13" t="s">
        <v>353</v>
      </c>
      <c r="B199" s="13">
        <v>130035</v>
      </c>
      <c r="C199" s="13">
        <v>100571</v>
      </c>
      <c r="D199" s="13" t="s">
        <v>354</v>
      </c>
      <c r="E199" s="13">
        <v>182</v>
      </c>
      <c r="F199" s="13">
        <v>130035</v>
      </c>
      <c r="G199" s="13">
        <v>2</v>
      </c>
      <c r="H199" s="13">
        <v>0</v>
      </c>
      <c r="I199" s="13" t="e">
        <v>#N/A</v>
      </c>
      <c r="J199" s="13">
        <v>140139</v>
      </c>
      <c r="K199" s="13" t="s">
        <v>352</v>
      </c>
    </row>
    <row r="200" spans="1:11" x14ac:dyDescent="0.3">
      <c r="A200" s="13" t="s">
        <v>355</v>
      </c>
      <c r="B200" s="13">
        <v>130036</v>
      </c>
      <c r="C200" s="13">
        <v>100572</v>
      </c>
      <c r="D200" s="13" t="s">
        <v>356</v>
      </c>
      <c r="E200" s="13">
        <v>256</v>
      </c>
      <c r="F200" s="13">
        <v>130036</v>
      </c>
      <c r="G200" s="13">
        <v>3</v>
      </c>
      <c r="H200" s="13">
        <v>0</v>
      </c>
      <c r="I200" s="13" t="e">
        <v>#N/A</v>
      </c>
      <c r="J200" s="13">
        <v>140139</v>
      </c>
      <c r="K200" s="13" t="s">
        <v>352</v>
      </c>
    </row>
    <row r="201" spans="1:11" x14ac:dyDescent="0.3">
      <c r="A201" s="13" t="s">
        <v>357</v>
      </c>
      <c r="B201" s="13">
        <v>130037</v>
      </c>
      <c r="C201" s="13">
        <v>100573</v>
      </c>
      <c r="D201" s="13" t="s">
        <v>358</v>
      </c>
      <c r="E201" s="13">
        <v>357</v>
      </c>
      <c r="F201" s="13">
        <v>130037</v>
      </c>
      <c r="G201" s="13">
        <v>3</v>
      </c>
      <c r="H201" s="13">
        <v>0</v>
      </c>
      <c r="I201" s="13" t="e">
        <v>#N/A</v>
      </c>
      <c r="J201" s="13">
        <v>140139</v>
      </c>
      <c r="K201" s="13" t="s">
        <v>352</v>
      </c>
    </row>
    <row r="202" spans="1:11" x14ac:dyDescent="0.3">
      <c r="A202" s="13" t="s">
        <v>359</v>
      </c>
      <c r="B202" s="13">
        <v>130038</v>
      </c>
      <c r="C202" s="13">
        <v>100574</v>
      </c>
      <c r="D202" s="13" t="s">
        <v>360</v>
      </c>
      <c r="E202" s="13">
        <v>500</v>
      </c>
      <c r="F202" s="13">
        <v>130038</v>
      </c>
      <c r="G202" s="13">
        <v>4</v>
      </c>
      <c r="H202" s="13">
        <v>0</v>
      </c>
      <c r="I202" s="13" t="e">
        <v>#N/A</v>
      </c>
      <c r="J202" s="13">
        <v>140139</v>
      </c>
      <c r="K202" s="13" t="s">
        <v>352</v>
      </c>
    </row>
    <row r="203" spans="1:11" x14ac:dyDescent="0.3">
      <c r="A203" s="13" t="s">
        <v>361</v>
      </c>
      <c r="B203" s="13">
        <v>130039</v>
      </c>
      <c r="C203" s="13">
        <v>100575</v>
      </c>
      <c r="D203" s="13" t="s">
        <v>362</v>
      </c>
      <c r="E203" s="13">
        <v>700</v>
      </c>
      <c r="F203" s="13">
        <v>130039</v>
      </c>
      <c r="G203" s="13">
        <v>4</v>
      </c>
      <c r="H203" s="13">
        <v>0</v>
      </c>
      <c r="I203" s="13" t="e">
        <v>#N/A</v>
      </c>
      <c r="J203" s="13">
        <v>140139</v>
      </c>
      <c r="K203" s="13" t="s">
        <v>352</v>
      </c>
    </row>
    <row r="204" spans="1:11" x14ac:dyDescent="0.3">
      <c r="A204" s="13" t="s">
        <v>363</v>
      </c>
      <c r="B204" s="13">
        <v>130040</v>
      </c>
      <c r="C204" s="13">
        <v>100576</v>
      </c>
      <c r="D204" s="13" t="s">
        <v>364</v>
      </c>
      <c r="E204" s="13">
        <v>980</v>
      </c>
      <c r="F204" s="13">
        <v>130040</v>
      </c>
      <c r="G204" s="13">
        <v>5</v>
      </c>
      <c r="H204" s="13">
        <v>0</v>
      </c>
      <c r="I204" s="13" t="e">
        <v>#N/A</v>
      </c>
      <c r="J204" s="13">
        <v>140139</v>
      </c>
      <c r="K204" s="13" t="s">
        <v>352</v>
      </c>
    </row>
    <row r="205" spans="1:11" x14ac:dyDescent="0.3">
      <c r="A205" s="13" t="s">
        <v>365</v>
      </c>
      <c r="B205" s="13">
        <v>130041</v>
      </c>
      <c r="C205" s="13">
        <v>100577</v>
      </c>
      <c r="D205" s="13" t="s">
        <v>366</v>
      </c>
      <c r="E205" s="13">
        <v>1375</v>
      </c>
      <c r="F205" s="13">
        <v>130041</v>
      </c>
      <c r="G205" s="13">
        <v>5</v>
      </c>
      <c r="H205" s="13">
        <v>0</v>
      </c>
      <c r="I205" s="13" t="e">
        <v>#N/A</v>
      </c>
      <c r="J205" s="13">
        <v>140109</v>
      </c>
      <c r="K205" s="13" t="s">
        <v>22</v>
      </c>
    </row>
    <row r="206" spans="1:11" x14ac:dyDescent="0.3">
      <c r="A206" s="13" t="s">
        <v>367</v>
      </c>
      <c r="B206" s="13">
        <v>130042</v>
      </c>
      <c r="C206" s="13">
        <v>100578</v>
      </c>
      <c r="D206" s="13" t="s">
        <v>368</v>
      </c>
      <c r="E206" s="13">
        <v>1925</v>
      </c>
      <c r="F206" s="13">
        <v>130042</v>
      </c>
      <c r="G206" s="13">
        <v>6</v>
      </c>
      <c r="H206" s="13">
        <v>0</v>
      </c>
      <c r="I206" s="13" t="e">
        <v>#N/A</v>
      </c>
      <c r="J206" s="13">
        <v>140109</v>
      </c>
      <c r="K206" s="13" t="s">
        <v>22</v>
      </c>
    </row>
    <row r="207" spans="1:11" x14ac:dyDescent="0.3">
      <c r="A207" s="13" t="s">
        <v>369</v>
      </c>
      <c r="B207" s="13">
        <v>130043</v>
      </c>
      <c r="C207" s="13">
        <v>100579</v>
      </c>
      <c r="D207" s="13" t="s">
        <v>370</v>
      </c>
      <c r="E207" s="13">
        <v>2695</v>
      </c>
      <c r="F207" s="13">
        <v>130043</v>
      </c>
      <c r="G207" s="13">
        <v>6</v>
      </c>
      <c r="H207" s="13">
        <v>0</v>
      </c>
      <c r="I207" s="13" t="e">
        <v>#N/A</v>
      </c>
      <c r="J207" s="13">
        <v>140109</v>
      </c>
      <c r="K207" s="13" t="s">
        <v>22</v>
      </c>
    </row>
    <row r="208" spans="1:11" x14ac:dyDescent="0.3">
      <c r="A208" s="13" t="s">
        <v>371</v>
      </c>
      <c r="B208" s="13">
        <v>130044</v>
      </c>
      <c r="C208" s="13">
        <v>100482</v>
      </c>
      <c r="D208" s="13" t="s">
        <v>371</v>
      </c>
      <c r="E208" s="13">
        <v>2562</v>
      </c>
      <c r="F208" s="13">
        <v>130044</v>
      </c>
      <c r="G208" s="13">
        <v>6</v>
      </c>
      <c r="H208" s="13">
        <v>0</v>
      </c>
      <c r="I208" s="13" t="e">
        <v>#N/A</v>
      </c>
      <c r="J208" s="13">
        <v>140109</v>
      </c>
      <c r="K208" s="13" t="s">
        <v>22</v>
      </c>
    </row>
    <row r="209" spans="1:11" x14ac:dyDescent="0.3">
      <c r="A209" s="13" t="s">
        <v>372</v>
      </c>
      <c r="B209" s="13">
        <v>130045</v>
      </c>
      <c r="C209" s="13">
        <v>100484</v>
      </c>
      <c r="D209" s="13" t="s">
        <v>372</v>
      </c>
      <c r="E209" s="13">
        <v>10</v>
      </c>
      <c r="F209" s="13">
        <v>130045</v>
      </c>
      <c r="G209" s="13">
        <v>3</v>
      </c>
      <c r="H209" s="13">
        <v>0</v>
      </c>
      <c r="I209" s="13" t="e">
        <v>#N/A</v>
      </c>
      <c r="J209" s="13">
        <v>140267</v>
      </c>
      <c r="K209" s="13" t="s">
        <v>340</v>
      </c>
    </row>
    <row r="210" spans="1:11" x14ac:dyDescent="0.3">
      <c r="A210" s="13" t="s">
        <v>373</v>
      </c>
      <c r="B210" s="13">
        <v>130046</v>
      </c>
      <c r="C210" s="13">
        <v>100485</v>
      </c>
      <c r="D210" s="13" t="s">
        <v>374</v>
      </c>
      <c r="E210" s="13">
        <v>30</v>
      </c>
      <c r="F210" s="13">
        <v>130046</v>
      </c>
      <c r="G210" s="13">
        <v>4</v>
      </c>
      <c r="H210" s="13">
        <v>0</v>
      </c>
      <c r="I210" s="13" t="e">
        <v>#N/A</v>
      </c>
      <c r="J210" s="13">
        <v>100562</v>
      </c>
      <c r="K210" s="13" t="s">
        <v>337</v>
      </c>
    </row>
    <row r="211" spans="1:11" x14ac:dyDescent="0.3">
      <c r="A211" s="13" t="s">
        <v>375</v>
      </c>
      <c r="B211" s="13">
        <v>130055</v>
      </c>
      <c r="C211" s="13">
        <v>100582</v>
      </c>
      <c r="D211" s="13" t="s">
        <v>376</v>
      </c>
      <c r="E211" s="13" t="s">
        <v>10</v>
      </c>
      <c r="F211" s="13">
        <v>130055</v>
      </c>
      <c r="G211" s="13">
        <v>4</v>
      </c>
      <c r="H211" s="13">
        <v>0</v>
      </c>
      <c r="I211" s="13" t="e">
        <v>#N/A</v>
      </c>
      <c r="J211" s="13">
        <v>140264</v>
      </c>
      <c r="K211" s="13" t="s">
        <v>377</v>
      </c>
    </row>
    <row r="212" spans="1:11" x14ac:dyDescent="0.3">
      <c r="A212" s="13" t="s">
        <v>378</v>
      </c>
      <c r="B212" s="13">
        <v>130056</v>
      </c>
      <c r="C212" s="13">
        <v>100902</v>
      </c>
      <c r="D212" s="13" t="s">
        <v>379</v>
      </c>
      <c r="E212" s="13" t="s">
        <v>10</v>
      </c>
      <c r="F212" s="13">
        <v>130056</v>
      </c>
      <c r="G212" s="13">
        <v>4</v>
      </c>
      <c r="H212" s="13">
        <v>0</v>
      </c>
      <c r="I212" s="13" t="e">
        <v>#N/A</v>
      </c>
      <c r="J212" s="13">
        <v>100916</v>
      </c>
      <c r="K212" s="13" t="s">
        <v>380</v>
      </c>
    </row>
    <row r="213" spans="1:11" x14ac:dyDescent="0.3">
      <c r="A213" s="13" t="s">
        <v>381</v>
      </c>
      <c r="B213" s="13">
        <v>130057</v>
      </c>
      <c r="C213" s="13">
        <v>100902</v>
      </c>
      <c r="D213" s="13" t="s">
        <v>379</v>
      </c>
      <c r="E213" s="13" t="s">
        <v>10</v>
      </c>
      <c r="F213" s="13">
        <v>130057</v>
      </c>
      <c r="G213" s="13">
        <v>4</v>
      </c>
      <c r="H213" s="13">
        <v>0</v>
      </c>
      <c r="I213" s="13" t="e">
        <v>#N/A</v>
      </c>
      <c r="J213" s="13">
        <v>100916</v>
      </c>
      <c r="K213" s="13" t="s">
        <v>380</v>
      </c>
    </row>
    <row r="214" spans="1:11" x14ac:dyDescent="0.3">
      <c r="A214" s="13" t="s">
        <v>382</v>
      </c>
      <c r="B214" s="13">
        <v>130058</v>
      </c>
      <c r="C214" s="13">
        <v>100902</v>
      </c>
      <c r="D214" s="13" t="s">
        <v>379</v>
      </c>
      <c r="E214" s="13" t="s">
        <v>10</v>
      </c>
      <c r="F214" s="13">
        <v>130058</v>
      </c>
      <c r="G214" s="13">
        <v>4</v>
      </c>
      <c r="H214" s="13">
        <v>0</v>
      </c>
      <c r="I214" s="13" t="e">
        <v>#N/A</v>
      </c>
      <c r="J214" s="13">
        <v>100916</v>
      </c>
      <c r="K214" s="13" t="s">
        <v>380</v>
      </c>
    </row>
    <row r="215" spans="1:11" x14ac:dyDescent="0.3">
      <c r="A215" s="13" t="s">
        <v>383</v>
      </c>
      <c r="B215" s="13">
        <v>130059</v>
      </c>
      <c r="C215" s="13">
        <v>100902</v>
      </c>
      <c r="D215" s="13" t="s">
        <v>379</v>
      </c>
      <c r="E215" s="13" t="s">
        <v>10</v>
      </c>
      <c r="F215" s="13">
        <v>130059</v>
      </c>
      <c r="G215" s="13">
        <v>4</v>
      </c>
      <c r="H215" s="13">
        <v>0</v>
      </c>
      <c r="I215" s="13" t="e">
        <v>#N/A</v>
      </c>
      <c r="J215" s="13">
        <v>100916</v>
      </c>
      <c r="K215" s="13" t="s">
        <v>380</v>
      </c>
    </row>
    <row r="216" spans="1:11" x14ac:dyDescent="0.3">
      <c r="A216" s="13" t="s">
        <v>384</v>
      </c>
      <c r="B216" s="13">
        <v>130060</v>
      </c>
      <c r="C216" s="13">
        <v>100902</v>
      </c>
      <c r="D216" s="13" t="s">
        <v>379</v>
      </c>
      <c r="E216" s="13" t="s">
        <v>10</v>
      </c>
      <c r="F216" s="13">
        <v>130060</v>
      </c>
      <c r="G216" s="13">
        <v>4</v>
      </c>
      <c r="H216" s="13">
        <v>0</v>
      </c>
      <c r="I216" s="13" t="e">
        <v>#N/A</v>
      </c>
      <c r="J216" s="13">
        <v>100916</v>
      </c>
      <c r="K216" s="13" t="s">
        <v>380</v>
      </c>
    </row>
    <row r="217" spans="1:11" x14ac:dyDescent="0.3">
      <c r="A217" s="13" t="s">
        <v>385</v>
      </c>
      <c r="B217" s="13">
        <v>130061</v>
      </c>
      <c r="C217" s="13">
        <v>100902</v>
      </c>
      <c r="D217" s="13" t="s">
        <v>379</v>
      </c>
      <c r="E217" s="13" t="s">
        <v>10</v>
      </c>
      <c r="F217" s="13">
        <v>130061</v>
      </c>
      <c r="G217" s="13">
        <v>4</v>
      </c>
      <c r="H217" s="13">
        <v>0</v>
      </c>
      <c r="I217" s="13" t="e">
        <v>#N/A</v>
      </c>
      <c r="J217" s="13">
        <v>100916</v>
      </c>
      <c r="K217" s="13" t="s">
        <v>380</v>
      </c>
    </row>
    <row r="218" spans="1:11" x14ac:dyDescent="0.3">
      <c r="A218" s="13" t="s">
        <v>386</v>
      </c>
      <c r="B218" s="13">
        <v>130062</v>
      </c>
      <c r="C218" s="13">
        <v>100903</v>
      </c>
      <c r="D218" s="13" t="s">
        <v>387</v>
      </c>
      <c r="E218" s="13" t="s">
        <v>10</v>
      </c>
      <c r="F218" s="13">
        <v>130062</v>
      </c>
      <c r="G218" s="13">
        <v>4</v>
      </c>
      <c r="H218" s="13">
        <v>0</v>
      </c>
      <c r="I218" s="13" t="e">
        <v>#N/A</v>
      </c>
      <c r="J218" s="13">
        <v>100916</v>
      </c>
      <c r="K218" s="13" t="s">
        <v>380</v>
      </c>
    </row>
    <row r="219" spans="1:11" x14ac:dyDescent="0.3">
      <c r="A219" s="13" t="s">
        <v>388</v>
      </c>
      <c r="B219" s="13">
        <v>130063</v>
      </c>
      <c r="C219" s="13">
        <v>100903</v>
      </c>
      <c r="D219" s="13" t="s">
        <v>387</v>
      </c>
      <c r="E219" s="13" t="s">
        <v>10</v>
      </c>
      <c r="F219" s="13">
        <v>130063</v>
      </c>
      <c r="G219" s="13">
        <v>4</v>
      </c>
      <c r="H219" s="13">
        <v>0</v>
      </c>
      <c r="I219" s="13" t="e">
        <v>#N/A</v>
      </c>
      <c r="J219" s="13">
        <v>100916</v>
      </c>
      <c r="K219" s="13" t="s">
        <v>380</v>
      </c>
    </row>
    <row r="220" spans="1:11" x14ac:dyDescent="0.3">
      <c r="A220" s="13" t="s">
        <v>389</v>
      </c>
      <c r="B220" s="13">
        <v>130064</v>
      </c>
      <c r="C220" s="13">
        <v>100903</v>
      </c>
      <c r="D220" s="13" t="s">
        <v>387</v>
      </c>
      <c r="E220" s="13" t="s">
        <v>10</v>
      </c>
      <c r="F220" s="13">
        <v>130064</v>
      </c>
      <c r="G220" s="13">
        <v>4</v>
      </c>
      <c r="H220" s="13">
        <v>0</v>
      </c>
      <c r="I220" s="13" t="e">
        <v>#N/A</v>
      </c>
      <c r="J220" s="13">
        <v>100916</v>
      </c>
      <c r="K220" s="13" t="s">
        <v>380</v>
      </c>
    </row>
    <row r="221" spans="1:11" x14ac:dyDescent="0.3">
      <c r="A221" s="13" t="s">
        <v>390</v>
      </c>
      <c r="B221" s="13">
        <v>130065</v>
      </c>
      <c r="C221" s="13">
        <v>100903</v>
      </c>
      <c r="D221" s="13" t="s">
        <v>387</v>
      </c>
      <c r="E221" s="13" t="s">
        <v>10</v>
      </c>
      <c r="F221" s="13">
        <v>130065</v>
      </c>
      <c r="G221" s="13">
        <v>4</v>
      </c>
      <c r="H221" s="13">
        <v>0</v>
      </c>
      <c r="I221" s="13" t="e">
        <v>#N/A</v>
      </c>
      <c r="J221" s="13">
        <v>100916</v>
      </c>
      <c r="K221" s="13" t="s">
        <v>380</v>
      </c>
    </row>
    <row r="222" spans="1:11" x14ac:dyDescent="0.3">
      <c r="A222" s="13" t="s">
        <v>391</v>
      </c>
      <c r="B222" s="13">
        <v>130066</v>
      </c>
      <c r="C222" s="13">
        <v>100903</v>
      </c>
      <c r="D222" s="13" t="s">
        <v>387</v>
      </c>
      <c r="E222" s="13" t="s">
        <v>10</v>
      </c>
      <c r="F222" s="13">
        <v>130066</v>
      </c>
      <c r="G222" s="13">
        <v>4</v>
      </c>
      <c r="H222" s="13">
        <v>0</v>
      </c>
      <c r="I222" s="13" t="e">
        <v>#N/A</v>
      </c>
      <c r="J222" s="13">
        <v>100916</v>
      </c>
      <c r="K222" s="13" t="s">
        <v>380</v>
      </c>
    </row>
    <row r="223" spans="1:11" x14ac:dyDescent="0.3">
      <c r="A223" s="13" t="s">
        <v>392</v>
      </c>
      <c r="B223" s="13">
        <v>130067</v>
      </c>
      <c r="C223" s="13">
        <v>100903</v>
      </c>
      <c r="D223" s="13" t="s">
        <v>387</v>
      </c>
      <c r="E223" s="13" t="s">
        <v>10</v>
      </c>
      <c r="F223" s="13">
        <v>130067</v>
      </c>
      <c r="G223" s="13">
        <v>4</v>
      </c>
      <c r="H223" s="13">
        <v>0</v>
      </c>
      <c r="I223" s="13" t="e">
        <v>#N/A</v>
      </c>
      <c r="J223" s="13">
        <v>100916</v>
      </c>
      <c r="K223" s="13" t="s">
        <v>380</v>
      </c>
    </row>
    <row r="224" spans="1:11" x14ac:dyDescent="0.3">
      <c r="A224" s="13" t="s">
        <v>393</v>
      </c>
      <c r="B224" s="13">
        <v>130068</v>
      </c>
      <c r="C224" s="13">
        <v>100904</v>
      </c>
      <c r="D224" s="13" t="s">
        <v>394</v>
      </c>
      <c r="E224" s="13" t="s">
        <v>10</v>
      </c>
      <c r="F224" s="13">
        <v>130068</v>
      </c>
      <c r="G224" s="13">
        <v>4</v>
      </c>
      <c r="H224" s="13">
        <v>0</v>
      </c>
      <c r="I224" s="13" t="e">
        <v>#N/A</v>
      </c>
      <c r="J224" s="13">
        <v>100916</v>
      </c>
      <c r="K224" s="13" t="s">
        <v>380</v>
      </c>
    </row>
    <row r="225" spans="1:11" x14ac:dyDescent="0.3">
      <c r="A225" s="13" t="s">
        <v>395</v>
      </c>
      <c r="B225" s="13">
        <v>130069</v>
      </c>
      <c r="C225" s="13">
        <v>100904</v>
      </c>
      <c r="D225" s="13" t="s">
        <v>394</v>
      </c>
      <c r="E225" s="13" t="s">
        <v>10</v>
      </c>
      <c r="F225" s="13">
        <v>130069</v>
      </c>
      <c r="G225" s="13">
        <v>4</v>
      </c>
      <c r="H225" s="13">
        <v>0</v>
      </c>
      <c r="I225" s="13" t="e">
        <v>#N/A</v>
      </c>
      <c r="J225" s="13">
        <v>100916</v>
      </c>
      <c r="K225" s="13" t="s">
        <v>380</v>
      </c>
    </row>
    <row r="226" spans="1:11" x14ac:dyDescent="0.3">
      <c r="A226" s="13" t="s">
        <v>396</v>
      </c>
      <c r="B226" s="13">
        <v>130070</v>
      </c>
      <c r="C226" s="13">
        <v>100904</v>
      </c>
      <c r="D226" s="13" t="s">
        <v>394</v>
      </c>
      <c r="E226" s="13" t="s">
        <v>10</v>
      </c>
      <c r="F226" s="13">
        <v>130070</v>
      </c>
      <c r="G226" s="13">
        <v>4</v>
      </c>
      <c r="H226" s="13">
        <v>0</v>
      </c>
      <c r="I226" s="13" t="e">
        <v>#N/A</v>
      </c>
      <c r="J226" s="13">
        <v>100916</v>
      </c>
      <c r="K226" s="13" t="s">
        <v>380</v>
      </c>
    </row>
    <row r="227" spans="1:11" x14ac:dyDescent="0.3">
      <c r="A227" s="13" t="s">
        <v>397</v>
      </c>
      <c r="B227" s="13">
        <v>130071</v>
      </c>
      <c r="C227" s="13">
        <v>100904</v>
      </c>
      <c r="D227" s="13" t="s">
        <v>394</v>
      </c>
      <c r="E227" s="13" t="s">
        <v>10</v>
      </c>
      <c r="F227" s="13">
        <v>130071</v>
      </c>
      <c r="G227" s="13">
        <v>4</v>
      </c>
      <c r="H227" s="13">
        <v>0</v>
      </c>
      <c r="I227" s="13" t="e">
        <v>#N/A</v>
      </c>
      <c r="J227" s="13">
        <v>100916</v>
      </c>
      <c r="K227" s="13" t="s">
        <v>380</v>
      </c>
    </row>
    <row r="228" spans="1:11" x14ac:dyDescent="0.3">
      <c r="A228" s="13" t="s">
        <v>398</v>
      </c>
      <c r="B228" s="13">
        <v>130072</v>
      </c>
      <c r="C228" s="13">
        <v>100904</v>
      </c>
      <c r="D228" s="13" t="s">
        <v>394</v>
      </c>
      <c r="E228" s="13" t="s">
        <v>10</v>
      </c>
      <c r="F228" s="13">
        <v>130072</v>
      </c>
      <c r="G228" s="13">
        <v>4</v>
      </c>
      <c r="H228" s="13">
        <v>0</v>
      </c>
      <c r="I228" s="13" t="e">
        <v>#N/A</v>
      </c>
      <c r="J228" s="13">
        <v>100916</v>
      </c>
      <c r="K228" s="13" t="s">
        <v>380</v>
      </c>
    </row>
    <row r="229" spans="1:11" x14ac:dyDescent="0.3">
      <c r="A229" s="13" t="s">
        <v>399</v>
      </c>
      <c r="B229" s="13">
        <v>130073</v>
      </c>
      <c r="C229" s="13">
        <v>100904</v>
      </c>
      <c r="D229" s="13" t="s">
        <v>394</v>
      </c>
      <c r="E229" s="13" t="s">
        <v>10</v>
      </c>
      <c r="F229" s="13">
        <v>130073</v>
      </c>
      <c r="G229" s="13">
        <v>4</v>
      </c>
      <c r="H229" s="13">
        <v>0</v>
      </c>
      <c r="I229" s="13" t="e">
        <v>#N/A</v>
      </c>
      <c r="J229" s="13">
        <v>100916</v>
      </c>
      <c r="K229" s="13" t="s">
        <v>380</v>
      </c>
    </row>
    <row r="230" spans="1:11" x14ac:dyDescent="0.3">
      <c r="A230" s="13" t="s">
        <v>400</v>
      </c>
      <c r="B230" s="13">
        <v>130074</v>
      </c>
      <c r="C230" s="13">
        <v>100905</v>
      </c>
      <c r="D230" s="13" t="s">
        <v>401</v>
      </c>
      <c r="E230" s="13" t="s">
        <v>10</v>
      </c>
      <c r="F230" s="13">
        <v>130074</v>
      </c>
      <c r="G230" s="13">
        <v>4</v>
      </c>
      <c r="H230" s="13">
        <v>0</v>
      </c>
      <c r="I230" s="13" t="e">
        <v>#N/A</v>
      </c>
      <c r="J230" s="13">
        <v>140290</v>
      </c>
      <c r="K230" s="13" t="s">
        <v>402</v>
      </c>
    </row>
    <row r="231" spans="1:11" x14ac:dyDescent="0.3">
      <c r="A231" s="13" t="s">
        <v>403</v>
      </c>
      <c r="B231" s="13">
        <v>130075</v>
      </c>
      <c r="C231" s="13">
        <v>100905</v>
      </c>
      <c r="D231" s="13" t="s">
        <v>401</v>
      </c>
      <c r="E231" s="13" t="s">
        <v>10</v>
      </c>
      <c r="F231" s="13">
        <v>130075</v>
      </c>
      <c r="G231" s="13">
        <v>4</v>
      </c>
      <c r="H231" s="13">
        <v>0</v>
      </c>
      <c r="I231" s="13" t="e">
        <v>#N/A</v>
      </c>
      <c r="J231" s="13">
        <v>140290</v>
      </c>
      <c r="K231" s="13" t="s">
        <v>402</v>
      </c>
    </row>
    <row r="232" spans="1:11" x14ac:dyDescent="0.3">
      <c r="A232" s="13" t="s">
        <v>404</v>
      </c>
      <c r="B232" s="13">
        <v>130076</v>
      </c>
      <c r="C232" s="13">
        <v>100906</v>
      </c>
      <c r="D232" s="13" t="s">
        <v>405</v>
      </c>
      <c r="E232" s="13" t="s">
        <v>10</v>
      </c>
      <c r="F232" s="13">
        <v>130076</v>
      </c>
      <c r="G232" s="13">
        <v>4</v>
      </c>
      <c r="H232" s="13">
        <v>0</v>
      </c>
      <c r="I232" s="13" t="e">
        <v>#N/A</v>
      </c>
      <c r="J232" s="13">
        <v>140290</v>
      </c>
      <c r="K232" s="13" t="s">
        <v>402</v>
      </c>
    </row>
    <row r="233" spans="1:11" x14ac:dyDescent="0.3">
      <c r="A233" s="13" t="s">
        <v>406</v>
      </c>
      <c r="B233" s="13">
        <v>130077</v>
      </c>
      <c r="C233" s="13">
        <v>100906</v>
      </c>
      <c r="D233" s="13" t="s">
        <v>405</v>
      </c>
      <c r="E233" s="13" t="s">
        <v>10</v>
      </c>
      <c r="F233" s="13">
        <v>130077</v>
      </c>
      <c r="G233" s="13">
        <v>4</v>
      </c>
      <c r="H233" s="13">
        <v>0</v>
      </c>
      <c r="I233" s="13" t="e">
        <v>#N/A</v>
      </c>
      <c r="J233" s="13">
        <v>140290</v>
      </c>
      <c r="K233" s="13" t="s">
        <v>402</v>
      </c>
    </row>
    <row r="234" spans="1:11" x14ac:dyDescent="0.3">
      <c r="A234" s="13" t="s">
        <v>407</v>
      </c>
      <c r="B234" s="13">
        <v>130078</v>
      </c>
      <c r="C234" s="13">
        <v>100907</v>
      </c>
      <c r="D234" s="13" t="s">
        <v>408</v>
      </c>
      <c r="E234" s="13" t="s">
        <v>10</v>
      </c>
      <c r="F234" s="13">
        <v>130078</v>
      </c>
      <c r="G234" s="13">
        <v>4</v>
      </c>
      <c r="H234" s="13">
        <v>0</v>
      </c>
      <c r="I234" s="13" t="e">
        <v>#N/A</v>
      </c>
      <c r="J234" s="13">
        <v>140290</v>
      </c>
      <c r="K234" s="13" t="s">
        <v>402</v>
      </c>
    </row>
    <row r="235" spans="1:11" x14ac:dyDescent="0.3">
      <c r="A235" s="13" t="s">
        <v>409</v>
      </c>
      <c r="B235" s="13">
        <v>130079</v>
      </c>
      <c r="C235" s="13">
        <v>100907</v>
      </c>
      <c r="D235" s="13" t="s">
        <v>408</v>
      </c>
      <c r="E235" s="13" t="s">
        <v>10</v>
      </c>
      <c r="F235" s="13">
        <v>130079</v>
      </c>
      <c r="G235" s="13">
        <v>4</v>
      </c>
      <c r="H235" s="13">
        <v>0</v>
      </c>
      <c r="I235" s="13" t="e">
        <v>#N/A</v>
      </c>
      <c r="J235" s="13">
        <v>140290</v>
      </c>
      <c r="K235" s="13" t="s">
        <v>402</v>
      </c>
    </row>
    <row r="236" spans="1:11" x14ac:dyDescent="0.3">
      <c r="A236" s="13" t="s">
        <v>410</v>
      </c>
      <c r="B236" s="13">
        <v>130080</v>
      </c>
      <c r="C236" s="13">
        <v>100908</v>
      </c>
      <c r="D236" s="13" t="s">
        <v>410</v>
      </c>
      <c r="E236" s="13" t="s">
        <v>10</v>
      </c>
      <c r="F236" s="13">
        <v>130080</v>
      </c>
      <c r="G236" s="13">
        <v>4</v>
      </c>
      <c r="H236" s="13">
        <v>0</v>
      </c>
      <c r="I236" s="13" t="e">
        <v>#N/A</v>
      </c>
      <c r="J236" s="13">
        <v>140266</v>
      </c>
      <c r="K236" s="13" t="s">
        <v>411</v>
      </c>
    </row>
    <row r="237" spans="1:11" x14ac:dyDescent="0.3">
      <c r="A237" s="13" t="s">
        <v>412</v>
      </c>
      <c r="B237" s="13">
        <v>130081</v>
      </c>
      <c r="C237" s="13">
        <v>100921</v>
      </c>
      <c r="D237" s="13" t="s">
        <v>412</v>
      </c>
      <c r="E237" s="13">
        <v>7</v>
      </c>
      <c r="F237" s="13">
        <v>130081</v>
      </c>
      <c r="G237" s="13">
        <v>4</v>
      </c>
      <c r="H237" s="13">
        <v>0</v>
      </c>
      <c r="I237" s="13" t="e">
        <v>#N/A</v>
      </c>
      <c r="J237" s="13">
        <v>140266</v>
      </c>
      <c r="K237" s="13" t="s">
        <v>411</v>
      </c>
    </row>
    <row r="238" spans="1:11" x14ac:dyDescent="0.3">
      <c r="A238" s="13" t="s">
        <v>413</v>
      </c>
      <c r="B238" s="13">
        <v>130082</v>
      </c>
      <c r="C238" s="13">
        <v>100922</v>
      </c>
      <c r="D238" s="13" t="s">
        <v>413</v>
      </c>
      <c r="E238" s="13">
        <v>15</v>
      </c>
      <c r="F238" s="13">
        <v>130082</v>
      </c>
      <c r="G238" s="13">
        <v>4</v>
      </c>
      <c r="H238" s="13">
        <v>0</v>
      </c>
      <c r="I238" s="13" t="e">
        <v>#N/A</v>
      </c>
      <c r="J238" s="13">
        <v>140266</v>
      </c>
      <c r="K238" s="13" t="s">
        <v>411</v>
      </c>
    </row>
    <row r="239" spans="1:11" x14ac:dyDescent="0.3">
      <c r="A239" s="13" t="s">
        <v>414</v>
      </c>
      <c r="B239" s="13">
        <v>130083</v>
      </c>
      <c r="C239" s="13">
        <v>100923</v>
      </c>
      <c r="D239" s="13" t="s">
        <v>414</v>
      </c>
      <c r="E239" s="13">
        <v>30</v>
      </c>
      <c r="F239" s="13">
        <v>130083</v>
      </c>
      <c r="G239" s="13">
        <v>4</v>
      </c>
      <c r="H239" s="13">
        <v>0</v>
      </c>
      <c r="I239" s="13" t="e">
        <v>#N/A</v>
      </c>
      <c r="J239" s="13">
        <v>140266</v>
      </c>
      <c r="K239" s="13" t="s">
        <v>411</v>
      </c>
    </row>
    <row r="240" spans="1:11" x14ac:dyDescent="0.3">
      <c r="A240" s="13" t="s">
        <v>415</v>
      </c>
      <c r="B240" s="13">
        <v>130084</v>
      </c>
      <c r="C240" s="13">
        <v>100924</v>
      </c>
      <c r="D240" s="13" t="s">
        <v>415</v>
      </c>
      <c r="E240" s="13">
        <v>60</v>
      </c>
      <c r="F240" s="13">
        <v>130084</v>
      </c>
      <c r="G240" s="13">
        <v>4</v>
      </c>
      <c r="H240" s="13">
        <v>0</v>
      </c>
      <c r="I240" s="13" t="e">
        <v>#N/A</v>
      </c>
      <c r="J240" s="13">
        <v>140266</v>
      </c>
      <c r="K240" s="13" t="s">
        <v>411</v>
      </c>
    </row>
    <row r="241" spans="1:11" x14ac:dyDescent="0.3">
      <c r="A241" s="13" t="s">
        <v>416</v>
      </c>
      <c r="B241" s="13">
        <v>130085</v>
      </c>
      <c r="C241" s="13">
        <v>100525</v>
      </c>
      <c r="D241" s="13" t="s">
        <v>416</v>
      </c>
      <c r="E241" s="13" t="s">
        <v>10</v>
      </c>
      <c r="F241" s="13">
        <v>130085</v>
      </c>
      <c r="G241" s="13">
        <v>4</v>
      </c>
      <c r="H241" s="13">
        <v>0</v>
      </c>
      <c r="I241" s="13" t="e">
        <v>#N/A</v>
      </c>
      <c r="J241" s="13">
        <v>140263</v>
      </c>
      <c r="K241" s="13" t="s">
        <v>417</v>
      </c>
    </row>
    <row r="242" spans="1:11" x14ac:dyDescent="0.3">
      <c r="A242" s="13" t="s">
        <v>418</v>
      </c>
      <c r="B242" s="13">
        <v>130086</v>
      </c>
      <c r="C242" s="13">
        <v>100526</v>
      </c>
      <c r="D242" s="13" t="s">
        <v>418</v>
      </c>
      <c r="E242" s="13" t="s">
        <v>10</v>
      </c>
      <c r="F242" s="13">
        <v>130086</v>
      </c>
      <c r="G242" s="13">
        <v>4</v>
      </c>
      <c r="H242" s="13">
        <v>0</v>
      </c>
      <c r="I242" s="13" t="e">
        <v>#N/A</v>
      </c>
      <c r="J242" s="13">
        <v>140263</v>
      </c>
      <c r="K242" s="13" t="s">
        <v>417</v>
      </c>
    </row>
    <row r="243" spans="1:11" x14ac:dyDescent="0.3">
      <c r="A243" s="13" t="s">
        <v>419</v>
      </c>
      <c r="B243" s="13">
        <v>130087</v>
      </c>
      <c r="C243" s="13">
        <v>100527</v>
      </c>
      <c r="D243" s="13" t="s">
        <v>419</v>
      </c>
      <c r="E243" s="13" t="s">
        <v>10</v>
      </c>
      <c r="F243" s="13">
        <v>130087</v>
      </c>
      <c r="G243" s="13">
        <v>4</v>
      </c>
      <c r="H243" s="13">
        <v>0</v>
      </c>
      <c r="I243" s="13" t="e">
        <v>#N/A</v>
      </c>
      <c r="J243" s="13">
        <v>140263</v>
      </c>
      <c r="K243" s="13" t="s">
        <v>417</v>
      </c>
    </row>
    <row r="244" spans="1:11" x14ac:dyDescent="0.3">
      <c r="A244" s="13" t="s">
        <v>420</v>
      </c>
      <c r="B244" s="13">
        <v>130088</v>
      </c>
      <c r="C244" s="13">
        <v>100528</v>
      </c>
      <c r="D244" s="13" t="s">
        <v>420</v>
      </c>
      <c r="E244" s="13" t="s">
        <v>10</v>
      </c>
      <c r="F244" s="13">
        <v>130088</v>
      </c>
      <c r="G244" s="13">
        <v>4</v>
      </c>
      <c r="H244" s="13">
        <v>0</v>
      </c>
      <c r="I244" s="13" t="e">
        <v>#N/A</v>
      </c>
      <c r="J244" s="13">
        <v>140263</v>
      </c>
      <c r="K244" s="13" t="s">
        <v>417</v>
      </c>
    </row>
    <row r="245" spans="1:11" x14ac:dyDescent="0.3">
      <c r="A245" s="13" t="s">
        <v>421</v>
      </c>
      <c r="B245" s="13">
        <v>130089</v>
      </c>
      <c r="C245" s="13">
        <v>100529</v>
      </c>
      <c r="D245" s="13" t="s">
        <v>421</v>
      </c>
      <c r="E245" s="13" t="s">
        <v>10</v>
      </c>
      <c r="F245" s="13">
        <v>130089</v>
      </c>
      <c r="G245" s="13">
        <v>4</v>
      </c>
      <c r="H245" s="13">
        <v>0</v>
      </c>
      <c r="I245" s="13" t="e">
        <v>#N/A</v>
      </c>
      <c r="J245" s="13">
        <v>140263</v>
      </c>
      <c r="K245" s="13" t="s">
        <v>417</v>
      </c>
    </row>
    <row r="246" spans="1:11" x14ac:dyDescent="0.3">
      <c r="A246" s="13" t="s">
        <v>422</v>
      </c>
      <c r="B246" s="13">
        <v>130090</v>
      </c>
      <c r="C246" s="13">
        <v>100530</v>
      </c>
      <c r="D246" s="13" t="s">
        <v>422</v>
      </c>
      <c r="E246" s="13" t="s">
        <v>10</v>
      </c>
      <c r="F246" s="13">
        <v>130090</v>
      </c>
      <c r="G246" s="13">
        <v>4</v>
      </c>
      <c r="H246" s="13">
        <v>0</v>
      </c>
      <c r="I246" s="13" t="e">
        <v>#N/A</v>
      </c>
      <c r="J246" s="13">
        <v>140263</v>
      </c>
      <c r="K246" s="13" t="s">
        <v>417</v>
      </c>
    </row>
    <row r="247" spans="1:11" x14ac:dyDescent="0.3">
      <c r="A247" s="13" t="s">
        <v>423</v>
      </c>
      <c r="B247" s="13">
        <v>130091</v>
      </c>
      <c r="C247" s="13">
        <v>100531</v>
      </c>
      <c r="D247" s="13" t="s">
        <v>423</v>
      </c>
      <c r="E247" s="13" t="s">
        <v>10</v>
      </c>
      <c r="F247" s="13">
        <v>130091</v>
      </c>
      <c r="G247" s="13">
        <v>4</v>
      </c>
      <c r="H247" s="13">
        <v>0</v>
      </c>
      <c r="I247" s="13" t="e">
        <v>#N/A</v>
      </c>
      <c r="J247" s="13">
        <v>140263</v>
      </c>
      <c r="K247" s="13" t="s">
        <v>417</v>
      </c>
    </row>
    <row r="248" spans="1:11" x14ac:dyDescent="0.3">
      <c r="A248" s="13" t="s">
        <v>424</v>
      </c>
      <c r="B248" s="13">
        <v>130092</v>
      </c>
      <c r="C248" s="13">
        <v>100532</v>
      </c>
      <c r="D248" s="13" t="s">
        <v>424</v>
      </c>
      <c r="E248" s="13" t="s">
        <v>10</v>
      </c>
      <c r="F248" s="13">
        <v>130092</v>
      </c>
      <c r="G248" s="13">
        <v>4</v>
      </c>
      <c r="H248" s="13">
        <v>0</v>
      </c>
      <c r="I248" s="13" t="e">
        <v>#N/A</v>
      </c>
      <c r="J248" s="13">
        <v>140263</v>
      </c>
      <c r="K248" s="13" t="s">
        <v>417</v>
      </c>
    </row>
    <row r="249" spans="1:11" x14ac:dyDescent="0.3">
      <c r="A249" s="13" t="s">
        <v>425</v>
      </c>
      <c r="B249" s="13">
        <v>130093</v>
      </c>
      <c r="C249" s="13">
        <v>100533</v>
      </c>
      <c r="D249" s="13" t="s">
        <v>425</v>
      </c>
      <c r="E249" s="13" t="s">
        <v>10</v>
      </c>
      <c r="F249" s="13">
        <v>130093</v>
      </c>
      <c r="G249" s="13">
        <v>4</v>
      </c>
      <c r="H249" s="13">
        <v>0</v>
      </c>
      <c r="I249" s="13" t="e">
        <v>#N/A</v>
      </c>
      <c r="J249" s="13">
        <v>140263</v>
      </c>
      <c r="K249" s="13" t="s">
        <v>417</v>
      </c>
    </row>
    <row r="250" spans="1:11" x14ac:dyDescent="0.3">
      <c r="A250" s="13" t="s">
        <v>426</v>
      </c>
      <c r="B250" s="13">
        <v>130094</v>
      </c>
      <c r="C250" s="13">
        <v>100534</v>
      </c>
      <c r="D250" s="13" t="s">
        <v>426</v>
      </c>
      <c r="E250" s="13" t="s">
        <v>10</v>
      </c>
      <c r="F250" s="13">
        <v>130094</v>
      </c>
      <c r="G250" s="13">
        <v>4</v>
      </c>
      <c r="H250" s="13">
        <v>0</v>
      </c>
      <c r="I250" s="13" t="e">
        <v>#N/A</v>
      </c>
      <c r="J250" s="13">
        <v>140263</v>
      </c>
      <c r="K250" s="13" t="s">
        <v>417</v>
      </c>
    </row>
    <row r="251" spans="1:11" x14ac:dyDescent="0.3">
      <c r="A251" s="13" t="s">
        <v>427</v>
      </c>
      <c r="B251" s="13">
        <v>130095</v>
      </c>
      <c r="C251" s="13">
        <v>100587</v>
      </c>
      <c r="D251" s="13" t="s">
        <v>427</v>
      </c>
      <c r="E251" s="13" t="s">
        <v>10</v>
      </c>
      <c r="F251" s="13">
        <v>130095</v>
      </c>
      <c r="G251" s="13">
        <v>4</v>
      </c>
      <c r="H251" s="13">
        <v>0</v>
      </c>
      <c r="I251" s="13" t="e">
        <v>#N/A</v>
      </c>
      <c r="J251" s="13">
        <v>140263</v>
      </c>
      <c r="K251" s="13" t="s">
        <v>417</v>
      </c>
    </row>
    <row r="252" spans="1:11" x14ac:dyDescent="0.3">
      <c r="A252" s="13" t="s">
        <v>428</v>
      </c>
      <c r="B252" s="13">
        <v>130096</v>
      </c>
      <c r="C252" s="13">
        <v>100588</v>
      </c>
      <c r="D252" s="13" t="s">
        <v>428</v>
      </c>
      <c r="E252" s="13" t="s">
        <v>10</v>
      </c>
      <c r="F252" s="13">
        <v>130096</v>
      </c>
      <c r="G252" s="13">
        <v>4</v>
      </c>
      <c r="H252" s="13">
        <v>0</v>
      </c>
      <c r="I252" s="13" t="e">
        <v>#N/A</v>
      </c>
      <c r="J252" s="13">
        <v>140263</v>
      </c>
      <c r="K252" s="13" t="s">
        <v>417</v>
      </c>
    </row>
    <row r="253" spans="1:11" x14ac:dyDescent="0.3">
      <c r="A253" s="13" t="s">
        <v>429</v>
      </c>
      <c r="B253" s="13">
        <v>130097</v>
      </c>
      <c r="C253" s="13">
        <v>100589</v>
      </c>
      <c r="D253" s="13" t="s">
        <v>429</v>
      </c>
      <c r="E253" s="13" t="s">
        <v>10</v>
      </c>
      <c r="F253" s="13">
        <v>130097</v>
      </c>
      <c r="G253" s="13">
        <v>4</v>
      </c>
      <c r="H253" s="13">
        <v>0</v>
      </c>
      <c r="I253" s="13" t="e">
        <v>#N/A</v>
      </c>
      <c r="J253" s="13">
        <v>140263</v>
      </c>
      <c r="K253" s="13" t="s">
        <v>417</v>
      </c>
    </row>
    <row r="254" spans="1:11" x14ac:dyDescent="0.3">
      <c r="A254" s="13" t="s">
        <v>430</v>
      </c>
      <c r="B254" s="13">
        <v>130098</v>
      </c>
      <c r="C254" s="13">
        <v>100590</v>
      </c>
      <c r="D254" s="13" t="s">
        <v>430</v>
      </c>
      <c r="E254" s="13" t="s">
        <v>10</v>
      </c>
      <c r="F254" s="13">
        <v>130098</v>
      </c>
      <c r="G254" s="13">
        <v>4</v>
      </c>
      <c r="H254" s="13">
        <v>0</v>
      </c>
      <c r="I254" s="13" t="e">
        <v>#N/A</v>
      </c>
      <c r="J254" s="13">
        <v>140263</v>
      </c>
      <c r="K254" s="13" t="s">
        <v>417</v>
      </c>
    </row>
    <row r="255" spans="1:11" x14ac:dyDescent="0.3">
      <c r="A255" s="13" t="s">
        <v>431</v>
      </c>
      <c r="B255" s="13">
        <v>130099</v>
      </c>
      <c r="C255" s="13">
        <v>100591</v>
      </c>
      <c r="D255" s="13" t="s">
        <v>431</v>
      </c>
      <c r="E255" s="13" t="s">
        <v>10</v>
      </c>
      <c r="F255" s="13">
        <v>130099</v>
      </c>
      <c r="G255" s="13">
        <v>4</v>
      </c>
      <c r="H255" s="13">
        <v>0</v>
      </c>
      <c r="I255" s="13" t="e">
        <v>#N/A</v>
      </c>
      <c r="J255" s="13">
        <v>140263</v>
      </c>
      <c r="K255" s="13" t="s">
        <v>417</v>
      </c>
    </row>
    <row r="256" spans="1:11" x14ac:dyDescent="0.3">
      <c r="A256" s="13" t="s">
        <v>432</v>
      </c>
      <c r="B256" s="13">
        <v>130100</v>
      </c>
      <c r="C256" s="13">
        <v>100592</v>
      </c>
      <c r="D256" s="13" t="s">
        <v>432</v>
      </c>
      <c r="E256" s="13" t="s">
        <v>10</v>
      </c>
      <c r="F256" s="13">
        <v>130100</v>
      </c>
      <c r="G256" s="13">
        <v>4</v>
      </c>
      <c r="H256" s="13">
        <v>0</v>
      </c>
      <c r="I256" s="13" t="e">
        <v>#N/A</v>
      </c>
      <c r="J256" s="13">
        <v>140263</v>
      </c>
      <c r="K256" s="13" t="s">
        <v>417</v>
      </c>
    </row>
    <row r="257" spans="1:11" x14ac:dyDescent="0.3">
      <c r="A257" s="13" t="s">
        <v>433</v>
      </c>
      <c r="B257" s="13">
        <v>130101</v>
      </c>
      <c r="C257" s="13">
        <v>100593</v>
      </c>
      <c r="D257" s="13" t="s">
        <v>433</v>
      </c>
      <c r="E257" s="13" t="s">
        <v>10</v>
      </c>
      <c r="F257" s="13">
        <v>130101</v>
      </c>
      <c r="G257" s="13">
        <v>4</v>
      </c>
      <c r="H257" s="13">
        <v>0</v>
      </c>
      <c r="I257" s="13" t="e">
        <v>#N/A</v>
      </c>
      <c r="J257" s="13">
        <v>140263</v>
      </c>
      <c r="K257" s="13" t="s">
        <v>417</v>
      </c>
    </row>
    <row r="258" spans="1:11" x14ac:dyDescent="0.3">
      <c r="A258" s="13" t="s">
        <v>434</v>
      </c>
      <c r="B258" s="13">
        <v>130102</v>
      </c>
      <c r="C258" s="13">
        <v>100594</v>
      </c>
      <c r="D258" s="13" t="s">
        <v>434</v>
      </c>
      <c r="E258" s="13" t="s">
        <v>10</v>
      </c>
      <c r="F258" s="13">
        <v>130102</v>
      </c>
      <c r="G258" s="13">
        <v>4</v>
      </c>
      <c r="H258" s="13">
        <v>0</v>
      </c>
      <c r="I258" s="13" t="e">
        <v>#N/A</v>
      </c>
      <c r="J258" s="13">
        <v>140263</v>
      </c>
      <c r="K258" s="13" t="s">
        <v>417</v>
      </c>
    </row>
    <row r="259" spans="1:11" x14ac:dyDescent="0.3">
      <c r="A259" s="13" t="s">
        <v>435</v>
      </c>
      <c r="B259" s="13">
        <v>130103</v>
      </c>
      <c r="C259" s="13">
        <v>100595</v>
      </c>
      <c r="D259" s="13" t="s">
        <v>435</v>
      </c>
      <c r="E259" s="13" t="s">
        <v>10</v>
      </c>
      <c r="F259" s="13">
        <v>130103</v>
      </c>
      <c r="G259" s="13">
        <v>4</v>
      </c>
      <c r="H259" s="13">
        <v>0</v>
      </c>
      <c r="I259" s="13" t="e">
        <v>#N/A</v>
      </c>
      <c r="J259" s="13">
        <v>140263</v>
      </c>
      <c r="K259" s="13" t="s">
        <v>417</v>
      </c>
    </row>
    <row r="260" spans="1:11" x14ac:dyDescent="0.3">
      <c r="A260" s="13" t="s">
        <v>436</v>
      </c>
      <c r="B260" s="13">
        <v>130104</v>
      </c>
      <c r="C260" s="13">
        <v>100596</v>
      </c>
      <c r="D260" s="13" t="s">
        <v>436</v>
      </c>
      <c r="E260" s="13" t="s">
        <v>10</v>
      </c>
      <c r="F260" s="13">
        <v>130104</v>
      </c>
      <c r="G260" s="13">
        <v>4</v>
      </c>
      <c r="H260" s="13">
        <v>0</v>
      </c>
      <c r="I260" s="13" t="e">
        <v>#N/A</v>
      </c>
      <c r="J260" s="13">
        <v>140263</v>
      </c>
      <c r="K260" s="13" t="s">
        <v>417</v>
      </c>
    </row>
    <row r="261" spans="1:11" x14ac:dyDescent="0.3">
      <c r="A261" s="13" t="s">
        <v>437</v>
      </c>
      <c r="B261" s="13">
        <v>130047</v>
      </c>
      <c r="C261" s="13">
        <v>100580</v>
      </c>
      <c r="D261" s="13" t="s">
        <v>437</v>
      </c>
      <c r="E261" s="13" t="s">
        <v>10</v>
      </c>
      <c r="F261" s="13">
        <v>130047</v>
      </c>
      <c r="G261" s="13">
        <v>4</v>
      </c>
      <c r="H261" s="13">
        <v>0</v>
      </c>
      <c r="I261" s="13" t="e">
        <v>#N/A</v>
      </c>
      <c r="J261" s="13">
        <v>100581</v>
      </c>
      <c r="K261" s="13" t="s">
        <v>438</v>
      </c>
    </row>
    <row r="262" spans="1:11" x14ac:dyDescent="0.3">
      <c r="A262" s="13" t="s">
        <v>437</v>
      </c>
      <c r="B262" s="13">
        <v>130048</v>
      </c>
      <c r="C262" s="13">
        <v>100580</v>
      </c>
      <c r="D262" s="13" t="s">
        <v>437</v>
      </c>
      <c r="E262" s="13" t="s">
        <v>10</v>
      </c>
      <c r="F262" s="13">
        <v>130048</v>
      </c>
      <c r="G262" s="13">
        <v>4</v>
      </c>
      <c r="H262" s="13">
        <v>0</v>
      </c>
      <c r="I262" s="13" t="e">
        <v>#N/A</v>
      </c>
      <c r="J262" s="13">
        <v>100581</v>
      </c>
      <c r="K262" s="13" t="s">
        <v>438</v>
      </c>
    </row>
    <row r="263" spans="1:11" x14ac:dyDescent="0.3">
      <c r="A263" s="13" t="s">
        <v>437</v>
      </c>
      <c r="B263" s="13">
        <v>130049</v>
      </c>
      <c r="C263" s="13">
        <v>100580</v>
      </c>
      <c r="D263" s="13" t="s">
        <v>437</v>
      </c>
      <c r="E263" s="13" t="s">
        <v>10</v>
      </c>
      <c r="F263" s="13">
        <v>130049</v>
      </c>
      <c r="G263" s="13">
        <v>4</v>
      </c>
      <c r="H263" s="13">
        <v>0</v>
      </c>
      <c r="I263" s="13" t="e">
        <v>#N/A</v>
      </c>
      <c r="J263" s="13">
        <v>100581</v>
      </c>
      <c r="K263" s="13" t="s">
        <v>438</v>
      </c>
    </row>
    <row r="264" spans="1:11" x14ac:dyDescent="0.3">
      <c r="A264" s="13" t="s">
        <v>437</v>
      </c>
      <c r="B264" s="13">
        <v>130050</v>
      </c>
      <c r="C264" s="13">
        <v>100580</v>
      </c>
      <c r="D264" s="13" t="s">
        <v>437</v>
      </c>
      <c r="E264" s="13" t="s">
        <v>10</v>
      </c>
      <c r="F264" s="13">
        <v>130050</v>
      </c>
      <c r="G264" s="13">
        <v>4</v>
      </c>
      <c r="H264" s="13">
        <v>0</v>
      </c>
      <c r="I264" s="13" t="e">
        <v>#N/A</v>
      </c>
      <c r="J264" s="13">
        <v>100581</v>
      </c>
      <c r="K264" s="13" t="s">
        <v>438</v>
      </c>
    </row>
    <row r="265" spans="1:11" x14ac:dyDescent="0.3">
      <c r="A265" s="13" t="s">
        <v>437</v>
      </c>
      <c r="B265" s="13">
        <v>130051</v>
      </c>
      <c r="C265" s="13">
        <v>100580</v>
      </c>
      <c r="D265" s="13" t="s">
        <v>437</v>
      </c>
      <c r="E265" s="13" t="s">
        <v>10</v>
      </c>
      <c r="F265" s="13">
        <v>130051</v>
      </c>
      <c r="G265" s="13">
        <v>4</v>
      </c>
      <c r="H265" s="13">
        <v>0</v>
      </c>
      <c r="I265" s="13" t="e">
        <v>#N/A</v>
      </c>
      <c r="J265" s="13">
        <v>100581</v>
      </c>
      <c r="K265" s="13" t="s">
        <v>438</v>
      </c>
    </row>
    <row r="266" spans="1:11" x14ac:dyDescent="0.3">
      <c r="A266" s="13" t="s">
        <v>437</v>
      </c>
      <c r="B266" s="13">
        <v>130052</v>
      </c>
      <c r="C266" s="13">
        <v>100580</v>
      </c>
      <c r="D266" s="13" t="s">
        <v>437</v>
      </c>
      <c r="E266" s="13" t="s">
        <v>10</v>
      </c>
      <c r="F266" s="13">
        <v>130052</v>
      </c>
      <c r="G266" s="13">
        <v>4</v>
      </c>
      <c r="H266" s="13">
        <v>0</v>
      </c>
      <c r="I266" s="13" t="e">
        <v>#N/A</v>
      </c>
      <c r="J266" s="13">
        <v>100581</v>
      </c>
      <c r="K266" s="13" t="s">
        <v>438</v>
      </c>
    </row>
    <row r="267" spans="1:11" x14ac:dyDescent="0.3">
      <c r="A267" s="13" t="s">
        <v>437</v>
      </c>
      <c r="B267" s="13">
        <v>130053</v>
      </c>
      <c r="C267" s="13">
        <v>100580</v>
      </c>
      <c r="D267" s="13" t="s">
        <v>437</v>
      </c>
      <c r="E267" s="13" t="s">
        <v>10</v>
      </c>
      <c r="F267" s="13">
        <v>130053</v>
      </c>
      <c r="G267" s="13">
        <v>4</v>
      </c>
      <c r="H267" s="13">
        <v>0</v>
      </c>
      <c r="I267" s="13" t="e">
        <v>#N/A</v>
      </c>
      <c r="J267" s="13">
        <v>100581</v>
      </c>
      <c r="K267" s="13" t="s">
        <v>438</v>
      </c>
    </row>
    <row r="268" spans="1:11" x14ac:dyDescent="0.3">
      <c r="A268" s="13" t="s">
        <v>437</v>
      </c>
      <c r="B268" s="13">
        <v>130054</v>
      </c>
      <c r="C268" s="13">
        <v>100580</v>
      </c>
      <c r="D268" s="13" t="s">
        <v>437</v>
      </c>
      <c r="E268" s="13" t="s">
        <v>10</v>
      </c>
      <c r="F268" s="13">
        <v>130054</v>
      </c>
      <c r="G268" s="13">
        <v>4</v>
      </c>
      <c r="H268" s="13">
        <v>0</v>
      </c>
      <c r="I268" s="13" t="e">
        <v>#N/A</v>
      </c>
      <c r="J268" s="13">
        <v>100581</v>
      </c>
      <c r="K268" s="13" t="s">
        <v>438</v>
      </c>
    </row>
    <row r="269" spans="1:11" x14ac:dyDescent="0.3">
      <c r="A269" s="13" t="s">
        <v>437</v>
      </c>
      <c r="B269" s="13">
        <v>130105</v>
      </c>
      <c r="C269" s="13">
        <v>100580</v>
      </c>
      <c r="D269" s="13" t="s">
        <v>437</v>
      </c>
      <c r="E269" s="13" t="s">
        <v>10</v>
      </c>
      <c r="F269" s="13">
        <v>130105</v>
      </c>
      <c r="G269" s="13">
        <v>4</v>
      </c>
      <c r="H269" s="13">
        <v>0</v>
      </c>
      <c r="I269" s="13" t="e">
        <v>#N/A</v>
      </c>
      <c r="J269" s="13">
        <v>100581</v>
      </c>
      <c r="K269" s="13" t="s">
        <v>438</v>
      </c>
    </row>
    <row r="270" spans="1:11" x14ac:dyDescent="0.3">
      <c r="A270" s="13" t="s">
        <v>437</v>
      </c>
      <c r="B270" s="13">
        <v>130106</v>
      </c>
      <c r="C270" s="13">
        <v>100580</v>
      </c>
      <c r="D270" s="13" t="s">
        <v>437</v>
      </c>
      <c r="E270" s="13" t="s">
        <v>10</v>
      </c>
      <c r="F270" s="13">
        <v>130106</v>
      </c>
      <c r="G270" s="13">
        <v>4</v>
      </c>
      <c r="H270" s="13">
        <v>0</v>
      </c>
      <c r="I270" s="13" t="e">
        <v>#N/A</v>
      </c>
      <c r="J270" s="13">
        <v>100581</v>
      </c>
      <c r="K270" s="13" t="s">
        <v>438</v>
      </c>
    </row>
    <row r="271" spans="1:11" x14ac:dyDescent="0.3">
      <c r="A271" s="13" t="s">
        <v>437</v>
      </c>
      <c r="B271" s="13">
        <v>130107</v>
      </c>
      <c r="C271" s="13">
        <v>100580</v>
      </c>
      <c r="D271" s="13" t="s">
        <v>437</v>
      </c>
      <c r="E271" s="13" t="s">
        <v>10</v>
      </c>
      <c r="F271" s="13">
        <v>130107</v>
      </c>
      <c r="G271" s="13">
        <v>4</v>
      </c>
      <c r="H271" s="13">
        <v>0</v>
      </c>
      <c r="I271" s="13" t="e">
        <v>#N/A</v>
      </c>
      <c r="J271" s="13">
        <v>100581</v>
      </c>
      <c r="K271" s="13" t="s">
        <v>438</v>
      </c>
    </row>
    <row r="272" spans="1:11" x14ac:dyDescent="0.3">
      <c r="A272" s="13" t="s">
        <v>437</v>
      </c>
      <c r="B272" s="13">
        <v>130108</v>
      </c>
      <c r="C272" s="13">
        <v>100580</v>
      </c>
      <c r="D272" s="13" t="s">
        <v>437</v>
      </c>
      <c r="E272" s="13" t="s">
        <v>10</v>
      </c>
      <c r="F272" s="13">
        <v>130108</v>
      </c>
      <c r="G272" s="13">
        <v>4</v>
      </c>
      <c r="H272" s="13">
        <v>0</v>
      </c>
      <c r="I272" s="13" t="e">
        <v>#N/A</v>
      </c>
      <c r="J272" s="13">
        <v>100581</v>
      </c>
      <c r="K272" s="13" t="s">
        <v>438</v>
      </c>
    </row>
    <row r="273" spans="1:11" x14ac:dyDescent="0.3">
      <c r="A273" s="13" t="s">
        <v>437</v>
      </c>
      <c r="B273" s="13">
        <v>130109</v>
      </c>
      <c r="C273" s="13">
        <v>100580</v>
      </c>
      <c r="D273" s="13" t="s">
        <v>437</v>
      </c>
      <c r="E273" s="13" t="s">
        <v>10</v>
      </c>
      <c r="F273" s="13">
        <v>130109</v>
      </c>
      <c r="G273" s="13">
        <v>4</v>
      </c>
      <c r="H273" s="13">
        <v>0</v>
      </c>
      <c r="I273" s="13" t="e">
        <v>#N/A</v>
      </c>
      <c r="J273" s="13">
        <v>100581</v>
      </c>
      <c r="K273" s="13" t="s">
        <v>438</v>
      </c>
    </row>
    <row r="274" spans="1:11" x14ac:dyDescent="0.3">
      <c r="A274" s="13" t="s">
        <v>437</v>
      </c>
      <c r="B274" s="13">
        <v>130110</v>
      </c>
      <c r="C274" s="13">
        <v>100580</v>
      </c>
      <c r="D274" s="13" t="s">
        <v>437</v>
      </c>
      <c r="E274" s="13" t="s">
        <v>10</v>
      </c>
      <c r="F274" s="13">
        <v>130110</v>
      </c>
      <c r="G274" s="13">
        <v>4</v>
      </c>
      <c r="H274" s="13">
        <v>0</v>
      </c>
      <c r="I274" s="13" t="e">
        <v>#N/A</v>
      </c>
      <c r="J274" s="13">
        <v>100581</v>
      </c>
      <c r="K274" s="13" t="s">
        <v>438</v>
      </c>
    </row>
    <row r="275" spans="1:11" x14ac:dyDescent="0.3">
      <c r="A275" s="13" t="s">
        <v>437</v>
      </c>
      <c r="B275" s="13">
        <v>130111</v>
      </c>
      <c r="C275" s="13">
        <v>100580</v>
      </c>
      <c r="D275" s="13" t="s">
        <v>437</v>
      </c>
      <c r="E275" s="13" t="s">
        <v>10</v>
      </c>
      <c r="F275" s="13">
        <v>130111</v>
      </c>
      <c r="G275" s="13">
        <v>4</v>
      </c>
      <c r="H275" s="13">
        <v>0</v>
      </c>
      <c r="I275" s="13" t="e">
        <v>#N/A</v>
      </c>
      <c r="J275" s="13">
        <v>100581</v>
      </c>
      <c r="K275" s="13" t="s">
        <v>438</v>
      </c>
    </row>
    <row r="276" spans="1:11" x14ac:dyDescent="0.3">
      <c r="A276" s="13" t="s">
        <v>437</v>
      </c>
      <c r="B276" s="13">
        <v>130112</v>
      </c>
      <c r="C276" s="13">
        <v>100580</v>
      </c>
      <c r="D276" s="13" t="s">
        <v>437</v>
      </c>
      <c r="E276" s="13" t="s">
        <v>10</v>
      </c>
      <c r="F276" s="13">
        <v>130112</v>
      </c>
      <c r="G276" s="13">
        <v>4</v>
      </c>
      <c r="H276" s="13">
        <v>0</v>
      </c>
      <c r="I276" s="13" t="e">
        <v>#N/A</v>
      </c>
      <c r="J276" s="13">
        <v>100581</v>
      </c>
      <c r="K276" s="13" t="s">
        <v>438</v>
      </c>
    </row>
    <row r="277" spans="1:11" x14ac:dyDescent="0.3">
      <c r="A277" s="13" t="s">
        <v>437</v>
      </c>
      <c r="B277" s="13">
        <v>130113</v>
      </c>
      <c r="C277" s="13">
        <v>100580</v>
      </c>
      <c r="D277" s="13" t="s">
        <v>437</v>
      </c>
      <c r="E277" s="13" t="s">
        <v>10</v>
      </c>
      <c r="F277" s="13">
        <v>130113</v>
      </c>
      <c r="G277" s="13">
        <v>4</v>
      </c>
      <c r="H277" s="13">
        <v>0</v>
      </c>
      <c r="I277" s="13" t="e">
        <v>#N/A</v>
      </c>
      <c r="J277" s="13">
        <v>100581</v>
      </c>
      <c r="K277" s="13" t="s">
        <v>438</v>
      </c>
    </row>
    <row r="278" spans="1:11" x14ac:dyDescent="0.3">
      <c r="A278" s="13" t="s">
        <v>437</v>
      </c>
      <c r="B278" s="13">
        <v>130114</v>
      </c>
      <c r="C278" s="13">
        <v>100580</v>
      </c>
      <c r="D278" s="13" t="s">
        <v>437</v>
      </c>
      <c r="E278" s="13" t="s">
        <v>10</v>
      </c>
      <c r="F278" s="13">
        <v>130114</v>
      </c>
      <c r="G278" s="13">
        <v>4</v>
      </c>
      <c r="H278" s="13">
        <v>0</v>
      </c>
      <c r="I278" s="13" t="e">
        <v>#N/A</v>
      </c>
      <c r="J278" s="13">
        <v>100581</v>
      </c>
      <c r="K278" s="13" t="s">
        <v>438</v>
      </c>
    </row>
    <row r="279" spans="1:11" x14ac:dyDescent="0.3">
      <c r="A279" s="13" t="s">
        <v>437</v>
      </c>
      <c r="B279" s="13">
        <v>130115</v>
      </c>
      <c r="C279" s="13">
        <v>100580</v>
      </c>
      <c r="D279" s="13" t="s">
        <v>437</v>
      </c>
      <c r="E279" s="13" t="s">
        <v>10</v>
      </c>
      <c r="F279" s="13">
        <v>130115</v>
      </c>
      <c r="G279" s="13">
        <v>4</v>
      </c>
      <c r="H279" s="13">
        <v>0</v>
      </c>
      <c r="I279" s="13" t="e">
        <v>#N/A</v>
      </c>
      <c r="J279" s="13">
        <v>100581</v>
      </c>
      <c r="K279" s="13" t="s">
        <v>438</v>
      </c>
    </row>
    <row r="280" spans="1:11" x14ac:dyDescent="0.3">
      <c r="A280" s="13" t="s">
        <v>437</v>
      </c>
      <c r="B280" s="13">
        <v>130116</v>
      </c>
      <c r="C280" s="13">
        <v>100580</v>
      </c>
      <c r="D280" s="13" t="s">
        <v>437</v>
      </c>
      <c r="E280" s="13" t="s">
        <v>10</v>
      </c>
      <c r="F280" s="13">
        <v>130116</v>
      </c>
      <c r="G280" s="13">
        <v>4</v>
      </c>
      <c r="H280" s="13">
        <v>0</v>
      </c>
      <c r="I280" s="13" t="e">
        <v>#N/A</v>
      </c>
      <c r="J280" s="13">
        <v>100581</v>
      </c>
      <c r="K280" s="13" t="s">
        <v>438</v>
      </c>
    </row>
    <row r="281" spans="1:11" x14ac:dyDescent="0.3">
      <c r="A281" s="13" t="s">
        <v>437</v>
      </c>
      <c r="B281" s="13">
        <v>130117</v>
      </c>
      <c r="C281" s="13">
        <v>100580</v>
      </c>
      <c r="D281" s="13" t="s">
        <v>437</v>
      </c>
      <c r="E281" s="13" t="s">
        <v>10</v>
      </c>
      <c r="F281" s="13">
        <v>130117</v>
      </c>
      <c r="G281" s="13">
        <v>4</v>
      </c>
      <c r="H281" s="13">
        <v>0</v>
      </c>
      <c r="I281" s="13" t="e">
        <v>#N/A</v>
      </c>
      <c r="J281" s="13">
        <v>100581</v>
      </c>
      <c r="K281" s="13" t="s">
        <v>438</v>
      </c>
    </row>
    <row r="282" spans="1:11" x14ac:dyDescent="0.3">
      <c r="A282" s="13" t="s">
        <v>437</v>
      </c>
      <c r="B282" s="13">
        <v>130118</v>
      </c>
      <c r="C282" s="13">
        <v>100580</v>
      </c>
      <c r="D282" s="13" t="s">
        <v>437</v>
      </c>
      <c r="E282" s="13" t="s">
        <v>10</v>
      </c>
      <c r="F282" s="13">
        <v>130118</v>
      </c>
      <c r="G282" s="13">
        <v>4</v>
      </c>
      <c r="H282" s="13">
        <v>0</v>
      </c>
      <c r="I282" s="13" t="e">
        <v>#N/A</v>
      </c>
      <c r="J282" s="13">
        <v>100581</v>
      </c>
      <c r="K282" s="13" t="s">
        <v>438</v>
      </c>
    </row>
    <row r="283" spans="1:11" x14ac:dyDescent="0.3">
      <c r="A283" s="13" t="s">
        <v>437</v>
      </c>
      <c r="B283" s="13">
        <v>130119</v>
      </c>
      <c r="C283" s="13">
        <v>100580</v>
      </c>
      <c r="D283" s="13" t="s">
        <v>437</v>
      </c>
      <c r="E283" s="13" t="s">
        <v>10</v>
      </c>
      <c r="F283" s="13">
        <v>130119</v>
      </c>
      <c r="G283" s="13">
        <v>4</v>
      </c>
      <c r="H283" s="13">
        <v>0</v>
      </c>
      <c r="I283" s="13" t="e">
        <v>#N/A</v>
      </c>
      <c r="J283" s="13">
        <v>100581</v>
      </c>
      <c r="K283" s="13" t="s">
        <v>438</v>
      </c>
    </row>
    <row r="284" spans="1:11" x14ac:dyDescent="0.3">
      <c r="A284" s="13" t="s">
        <v>437</v>
      </c>
      <c r="B284" s="13">
        <v>130120</v>
      </c>
      <c r="C284" s="13">
        <v>100580</v>
      </c>
      <c r="D284" s="13" t="s">
        <v>437</v>
      </c>
      <c r="E284" s="13" t="s">
        <v>10</v>
      </c>
      <c r="F284" s="13">
        <v>130120</v>
      </c>
      <c r="G284" s="13">
        <v>4</v>
      </c>
      <c r="H284" s="13">
        <v>0</v>
      </c>
      <c r="I284" s="13" t="e">
        <v>#N/A</v>
      </c>
      <c r="J284" s="13">
        <v>100581</v>
      </c>
      <c r="K284" s="13" t="s">
        <v>438</v>
      </c>
    </row>
    <row r="285" spans="1:11" x14ac:dyDescent="0.3">
      <c r="A285" s="13" t="s">
        <v>437</v>
      </c>
      <c r="B285" s="13">
        <v>130121</v>
      </c>
      <c r="C285" s="13">
        <v>100580</v>
      </c>
      <c r="D285" s="13" t="s">
        <v>437</v>
      </c>
      <c r="E285" s="13" t="s">
        <v>10</v>
      </c>
      <c r="F285" s="13">
        <v>130121</v>
      </c>
      <c r="G285" s="13">
        <v>4</v>
      </c>
      <c r="H285" s="13">
        <v>0</v>
      </c>
      <c r="I285" s="13" t="e">
        <v>#N/A</v>
      </c>
      <c r="J285" s="13">
        <v>100581</v>
      </c>
      <c r="K285" s="13" t="s">
        <v>438</v>
      </c>
    </row>
    <row r="286" spans="1:11" x14ac:dyDescent="0.3">
      <c r="A286" s="13" t="s">
        <v>437</v>
      </c>
      <c r="B286" s="13">
        <v>130122</v>
      </c>
      <c r="C286" s="13">
        <v>100580</v>
      </c>
      <c r="D286" s="13" t="s">
        <v>437</v>
      </c>
      <c r="E286" s="13" t="s">
        <v>10</v>
      </c>
      <c r="F286" s="13">
        <v>130122</v>
      </c>
      <c r="G286" s="13">
        <v>4</v>
      </c>
      <c r="H286" s="13">
        <v>0</v>
      </c>
      <c r="I286" s="13" t="e">
        <v>#N/A</v>
      </c>
      <c r="J286" s="13">
        <v>100581</v>
      </c>
      <c r="K286" s="13" t="s">
        <v>438</v>
      </c>
    </row>
    <row r="287" spans="1:11" x14ac:dyDescent="0.3">
      <c r="A287" s="13" t="s">
        <v>437</v>
      </c>
      <c r="B287" s="13">
        <v>130123</v>
      </c>
      <c r="C287" s="13">
        <v>100580</v>
      </c>
      <c r="D287" s="13" t="s">
        <v>437</v>
      </c>
      <c r="E287" s="13" t="s">
        <v>10</v>
      </c>
      <c r="F287" s="13">
        <v>130123</v>
      </c>
      <c r="G287" s="13">
        <v>4</v>
      </c>
      <c r="H287" s="13">
        <v>0</v>
      </c>
      <c r="I287" s="13" t="e">
        <v>#N/A</v>
      </c>
      <c r="J287" s="13">
        <v>100581</v>
      </c>
      <c r="K287" s="13" t="s">
        <v>438</v>
      </c>
    </row>
    <row r="288" spans="1:11" x14ac:dyDescent="0.3">
      <c r="A288" s="13" t="s">
        <v>437</v>
      </c>
      <c r="B288" s="13">
        <v>130124</v>
      </c>
      <c r="C288" s="13">
        <v>100580</v>
      </c>
      <c r="D288" s="13" t="s">
        <v>437</v>
      </c>
      <c r="E288" s="13" t="s">
        <v>10</v>
      </c>
      <c r="F288" s="13">
        <v>130124</v>
      </c>
      <c r="G288" s="13">
        <v>4</v>
      </c>
      <c r="H288" s="13">
        <v>0</v>
      </c>
      <c r="I288" s="13" t="e">
        <v>#N/A</v>
      </c>
      <c r="J288" s="13">
        <v>100581</v>
      </c>
      <c r="K288" s="13" t="s">
        <v>438</v>
      </c>
    </row>
    <row r="289" spans="1:11" x14ac:dyDescent="0.3">
      <c r="A289" s="13" t="s">
        <v>437</v>
      </c>
      <c r="B289" s="13">
        <v>130125</v>
      </c>
      <c r="C289" s="13">
        <v>100580</v>
      </c>
      <c r="D289" s="13" t="s">
        <v>437</v>
      </c>
      <c r="E289" s="13" t="s">
        <v>10</v>
      </c>
      <c r="F289" s="13">
        <v>130125</v>
      </c>
      <c r="G289" s="13">
        <v>4</v>
      </c>
      <c r="H289" s="13">
        <v>0</v>
      </c>
      <c r="I289" s="13" t="e">
        <v>#N/A</v>
      </c>
      <c r="J289" s="13">
        <v>100581</v>
      </c>
      <c r="K289" s="13" t="s">
        <v>438</v>
      </c>
    </row>
    <row r="290" spans="1:11" x14ac:dyDescent="0.3">
      <c r="A290" s="13" t="s">
        <v>437</v>
      </c>
      <c r="B290" s="13">
        <v>130126</v>
      </c>
      <c r="C290" s="13">
        <v>100580</v>
      </c>
      <c r="D290" s="13" t="s">
        <v>437</v>
      </c>
      <c r="E290" s="13" t="s">
        <v>10</v>
      </c>
      <c r="F290" s="13">
        <v>130126</v>
      </c>
      <c r="G290" s="13">
        <v>4</v>
      </c>
      <c r="H290" s="13">
        <v>0</v>
      </c>
      <c r="I290" s="13" t="e">
        <v>#N/A</v>
      </c>
      <c r="J290" s="13">
        <v>100581</v>
      </c>
      <c r="K290" s="13" t="s">
        <v>438</v>
      </c>
    </row>
    <row r="291" spans="1:11" x14ac:dyDescent="0.3">
      <c r="A291" s="13" t="s">
        <v>437</v>
      </c>
      <c r="B291" s="13">
        <v>130127</v>
      </c>
      <c r="C291" s="13">
        <v>100580</v>
      </c>
      <c r="D291" s="13" t="s">
        <v>437</v>
      </c>
      <c r="E291" s="13" t="s">
        <v>10</v>
      </c>
      <c r="F291" s="13">
        <v>130127</v>
      </c>
      <c r="G291" s="13">
        <v>4</v>
      </c>
      <c r="H291" s="13">
        <v>0</v>
      </c>
      <c r="I291" s="13" t="e">
        <v>#N/A</v>
      </c>
      <c r="J291" s="13">
        <v>100581</v>
      </c>
      <c r="K291" s="13" t="s">
        <v>438</v>
      </c>
    </row>
    <row r="292" spans="1:11" x14ac:dyDescent="0.3">
      <c r="A292" s="13" t="s">
        <v>437</v>
      </c>
      <c r="B292" s="13">
        <v>130128</v>
      </c>
      <c r="C292" s="13">
        <v>100580</v>
      </c>
      <c r="D292" s="13" t="s">
        <v>437</v>
      </c>
      <c r="E292" s="13" t="s">
        <v>10</v>
      </c>
      <c r="F292" s="13">
        <v>130128</v>
      </c>
      <c r="G292" s="13">
        <v>4</v>
      </c>
      <c r="H292" s="13">
        <v>0</v>
      </c>
      <c r="I292" s="13" t="e">
        <v>#N/A</v>
      </c>
      <c r="J292" s="13">
        <v>100581</v>
      </c>
      <c r="K292" s="13" t="s">
        <v>438</v>
      </c>
    </row>
    <row r="293" spans="1:11" x14ac:dyDescent="0.3">
      <c r="A293" s="13" t="s">
        <v>437</v>
      </c>
      <c r="B293" s="13">
        <v>130129</v>
      </c>
      <c r="C293" s="13">
        <v>100580</v>
      </c>
      <c r="D293" s="13" t="s">
        <v>437</v>
      </c>
      <c r="E293" s="13" t="s">
        <v>10</v>
      </c>
      <c r="F293" s="13">
        <v>130129</v>
      </c>
      <c r="G293" s="13">
        <v>4</v>
      </c>
      <c r="H293" s="13">
        <v>0</v>
      </c>
      <c r="I293" s="13" t="e">
        <v>#N/A</v>
      </c>
      <c r="J293" s="13">
        <v>100581</v>
      </c>
      <c r="K293" s="13" t="s">
        <v>438</v>
      </c>
    </row>
    <row r="294" spans="1:11" x14ac:dyDescent="0.3">
      <c r="A294" s="13" t="s">
        <v>437</v>
      </c>
      <c r="B294" s="13">
        <v>130130</v>
      </c>
      <c r="C294" s="13">
        <v>100580</v>
      </c>
      <c r="D294" s="13" t="s">
        <v>437</v>
      </c>
      <c r="E294" s="13" t="s">
        <v>10</v>
      </c>
      <c r="F294" s="13">
        <v>130130</v>
      </c>
      <c r="G294" s="13">
        <v>4</v>
      </c>
      <c r="H294" s="13">
        <v>0</v>
      </c>
      <c r="I294" s="13" t="e">
        <v>#N/A</v>
      </c>
      <c r="J294" s="13">
        <v>100581</v>
      </c>
      <c r="K294" s="13" t="s">
        <v>438</v>
      </c>
    </row>
    <row r="295" spans="1:11" x14ac:dyDescent="0.3">
      <c r="A295" s="13" t="s">
        <v>437</v>
      </c>
      <c r="B295" s="13">
        <v>130131</v>
      </c>
      <c r="C295" s="13">
        <v>100580</v>
      </c>
      <c r="D295" s="13" t="s">
        <v>437</v>
      </c>
      <c r="E295" s="13" t="s">
        <v>10</v>
      </c>
      <c r="F295" s="13">
        <v>130131</v>
      </c>
      <c r="G295" s="13">
        <v>4</v>
      </c>
      <c r="H295" s="13">
        <v>0</v>
      </c>
      <c r="I295" s="13" t="e">
        <v>#N/A</v>
      </c>
      <c r="J295" s="13">
        <v>100581</v>
      </c>
      <c r="K295" s="13" t="s">
        <v>438</v>
      </c>
    </row>
    <row r="296" spans="1:11" x14ac:dyDescent="0.3">
      <c r="A296" s="13" t="s">
        <v>437</v>
      </c>
      <c r="B296" s="13">
        <v>130132</v>
      </c>
      <c r="C296" s="13">
        <v>100580</v>
      </c>
      <c r="D296" s="13" t="s">
        <v>437</v>
      </c>
      <c r="E296" s="13" t="s">
        <v>10</v>
      </c>
      <c r="F296" s="13">
        <v>130132</v>
      </c>
      <c r="G296" s="13">
        <v>4</v>
      </c>
      <c r="H296" s="13">
        <v>0</v>
      </c>
      <c r="I296" s="13" t="e">
        <v>#N/A</v>
      </c>
      <c r="J296" s="13">
        <v>100581</v>
      </c>
      <c r="K296" s="13" t="s">
        <v>438</v>
      </c>
    </row>
    <row r="297" spans="1:11" x14ac:dyDescent="0.3">
      <c r="A297" s="13" t="s">
        <v>437</v>
      </c>
      <c r="B297" s="13">
        <v>130133</v>
      </c>
      <c r="C297" s="13">
        <v>100580</v>
      </c>
      <c r="D297" s="13" t="s">
        <v>437</v>
      </c>
      <c r="E297" s="13" t="s">
        <v>10</v>
      </c>
      <c r="F297" s="13">
        <v>130133</v>
      </c>
      <c r="G297" s="13">
        <v>4</v>
      </c>
      <c r="H297" s="13">
        <v>0</v>
      </c>
      <c r="I297" s="13" t="e">
        <v>#N/A</v>
      </c>
      <c r="J297" s="13">
        <v>100581</v>
      </c>
      <c r="K297" s="13" t="s">
        <v>438</v>
      </c>
    </row>
    <row r="298" spans="1:11" x14ac:dyDescent="0.3">
      <c r="A298" s="13" t="s">
        <v>437</v>
      </c>
      <c r="B298" s="13">
        <v>130134</v>
      </c>
      <c r="C298" s="13">
        <v>100580</v>
      </c>
      <c r="D298" s="13" t="s">
        <v>437</v>
      </c>
      <c r="E298" s="13" t="s">
        <v>10</v>
      </c>
      <c r="F298" s="13">
        <v>130134</v>
      </c>
      <c r="G298" s="13">
        <v>4</v>
      </c>
      <c r="H298" s="13">
        <v>0</v>
      </c>
      <c r="I298" s="13" t="e">
        <v>#N/A</v>
      </c>
      <c r="J298" s="13">
        <v>100581</v>
      </c>
      <c r="K298" s="13" t="s">
        <v>438</v>
      </c>
    </row>
    <row r="299" spans="1:11" x14ac:dyDescent="0.3">
      <c r="A299" s="13" t="s">
        <v>437</v>
      </c>
      <c r="B299" s="13">
        <v>130135</v>
      </c>
      <c r="C299" s="13">
        <v>100580</v>
      </c>
      <c r="D299" s="13" t="s">
        <v>437</v>
      </c>
      <c r="E299" s="13" t="s">
        <v>10</v>
      </c>
      <c r="F299" s="13">
        <v>130135</v>
      </c>
      <c r="G299" s="13">
        <v>4</v>
      </c>
      <c r="H299" s="13">
        <v>0</v>
      </c>
      <c r="I299" s="13" t="e">
        <v>#N/A</v>
      </c>
      <c r="J299" s="13">
        <v>100581</v>
      </c>
      <c r="K299" s="13" t="s">
        <v>438</v>
      </c>
    </row>
    <row r="300" spans="1:11" x14ac:dyDescent="0.3">
      <c r="A300" s="13" t="s">
        <v>437</v>
      </c>
      <c r="B300" s="13">
        <v>130136</v>
      </c>
      <c r="C300" s="13">
        <v>100580</v>
      </c>
      <c r="D300" s="13" t="s">
        <v>437</v>
      </c>
      <c r="E300" s="13" t="s">
        <v>10</v>
      </c>
      <c r="F300" s="13">
        <v>130136</v>
      </c>
      <c r="G300" s="13">
        <v>4</v>
      </c>
      <c r="H300" s="13">
        <v>0</v>
      </c>
      <c r="I300" s="13" t="e">
        <v>#N/A</v>
      </c>
      <c r="J300" s="13">
        <v>100581</v>
      </c>
      <c r="K300" s="13" t="s">
        <v>438</v>
      </c>
    </row>
    <row r="301" spans="1:11" x14ac:dyDescent="0.3">
      <c r="A301" s="13" t="s">
        <v>439</v>
      </c>
      <c r="B301" s="13">
        <v>130212</v>
      </c>
      <c r="C301" s="13">
        <v>100925</v>
      </c>
      <c r="D301" s="13" t="s">
        <v>439</v>
      </c>
      <c r="E301" s="13" t="s">
        <v>10</v>
      </c>
      <c r="F301" s="13">
        <v>130212</v>
      </c>
      <c r="G301" s="13">
        <v>4</v>
      </c>
      <c r="H301" s="13">
        <v>0</v>
      </c>
      <c r="I301" s="13" t="e">
        <v>#N/A</v>
      </c>
      <c r="J301" s="13">
        <v>140281</v>
      </c>
      <c r="K301" s="13" t="s">
        <v>440</v>
      </c>
    </row>
    <row r="302" spans="1:11" x14ac:dyDescent="0.3">
      <c r="A302" s="13" t="s">
        <v>439</v>
      </c>
      <c r="B302" s="13">
        <v>130213</v>
      </c>
      <c r="C302" s="13">
        <v>100926</v>
      </c>
      <c r="D302" s="13" t="s">
        <v>439</v>
      </c>
      <c r="E302" s="13" t="s">
        <v>10</v>
      </c>
      <c r="F302" s="13">
        <v>130213</v>
      </c>
      <c r="G302" s="13">
        <v>4</v>
      </c>
      <c r="H302" s="13">
        <v>0</v>
      </c>
      <c r="I302" s="13" t="e">
        <v>#N/A</v>
      </c>
      <c r="J302" s="13">
        <v>140281</v>
      </c>
      <c r="K302" s="13" t="s">
        <v>440</v>
      </c>
    </row>
    <row r="303" spans="1:11" x14ac:dyDescent="0.3">
      <c r="A303" s="13" t="s">
        <v>439</v>
      </c>
      <c r="B303" s="13">
        <v>130214</v>
      </c>
      <c r="C303" s="13">
        <v>100927</v>
      </c>
      <c r="D303" s="13" t="s">
        <v>439</v>
      </c>
      <c r="E303" s="13" t="s">
        <v>10</v>
      </c>
      <c r="F303" s="13">
        <v>130214</v>
      </c>
      <c r="G303" s="13">
        <v>4</v>
      </c>
      <c r="H303" s="13">
        <v>0</v>
      </c>
      <c r="I303" s="13" t="e">
        <v>#N/A</v>
      </c>
      <c r="J303" s="13">
        <v>140281</v>
      </c>
      <c r="K303" s="13" t="s">
        <v>440</v>
      </c>
    </row>
    <row r="304" spans="1:11" x14ac:dyDescent="0.3">
      <c r="A304" s="13" t="s">
        <v>439</v>
      </c>
      <c r="B304" s="13">
        <v>130215</v>
      </c>
      <c r="C304" s="13">
        <v>100928</v>
      </c>
      <c r="D304" s="13" t="s">
        <v>439</v>
      </c>
      <c r="E304" s="13" t="s">
        <v>10</v>
      </c>
      <c r="F304" s="13">
        <v>130215</v>
      </c>
      <c r="G304" s="13">
        <v>4</v>
      </c>
      <c r="H304" s="13">
        <v>0</v>
      </c>
      <c r="I304" s="13" t="e">
        <v>#N/A</v>
      </c>
      <c r="J304" s="13">
        <v>140281</v>
      </c>
      <c r="K304" s="13" t="s">
        <v>440</v>
      </c>
    </row>
    <row r="305" spans="1:11" x14ac:dyDescent="0.3">
      <c r="A305" s="13" t="s">
        <v>441</v>
      </c>
      <c r="B305" s="13">
        <v>130216</v>
      </c>
      <c r="C305" s="13">
        <v>240012</v>
      </c>
      <c r="D305" s="13" t="s">
        <v>441</v>
      </c>
      <c r="E305" s="13" t="s">
        <v>10</v>
      </c>
      <c r="F305" s="13">
        <v>130216</v>
      </c>
      <c r="G305" s="13">
        <v>3</v>
      </c>
      <c r="H305" s="13">
        <v>0</v>
      </c>
      <c r="I305" s="13" t="e">
        <v>#N/A</v>
      </c>
      <c r="J305" s="13">
        <v>140281</v>
      </c>
      <c r="K305" s="13" t="s">
        <v>440</v>
      </c>
    </row>
    <row r="306" spans="1:11" x14ac:dyDescent="0.3">
      <c r="A306" s="13" t="s">
        <v>442</v>
      </c>
      <c r="B306" s="13">
        <v>130217</v>
      </c>
      <c r="C306" s="13">
        <v>240013</v>
      </c>
      <c r="D306" s="13" t="s">
        <v>442</v>
      </c>
      <c r="E306" s="13" t="s">
        <v>10</v>
      </c>
      <c r="F306" s="13">
        <v>130217</v>
      </c>
      <c r="G306" s="13">
        <v>5</v>
      </c>
      <c r="H306" s="13">
        <v>0</v>
      </c>
      <c r="I306" s="13" t="e">
        <v>#N/A</v>
      </c>
      <c r="J306" s="13">
        <v>140282</v>
      </c>
      <c r="K306" s="13" t="s">
        <v>443</v>
      </c>
    </row>
    <row r="307" spans="1:11" x14ac:dyDescent="0.3">
      <c r="A307" s="13" t="s">
        <v>444</v>
      </c>
      <c r="B307" s="13">
        <v>130218</v>
      </c>
      <c r="C307" s="13">
        <v>100708</v>
      </c>
      <c r="D307" s="13" t="s">
        <v>445</v>
      </c>
      <c r="E307" s="13" t="s">
        <v>10</v>
      </c>
      <c r="F307" s="13">
        <v>130218</v>
      </c>
      <c r="G307" s="13">
        <v>2</v>
      </c>
      <c r="H307" s="13">
        <v>0</v>
      </c>
      <c r="I307" s="13" t="e">
        <v>#N/A</v>
      </c>
      <c r="J307" s="13">
        <v>140283</v>
      </c>
      <c r="K307" s="13" t="s">
        <v>446</v>
      </c>
    </row>
    <row r="308" spans="1:11" x14ac:dyDescent="0.3">
      <c r="A308" s="13" t="s">
        <v>447</v>
      </c>
      <c r="B308" s="13">
        <v>130219</v>
      </c>
      <c r="C308" s="13">
        <v>100709</v>
      </c>
      <c r="D308" s="13" t="s">
        <v>447</v>
      </c>
      <c r="E308" s="13" t="s">
        <v>10</v>
      </c>
      <c r="F308" s="13">
        <v>130219</v>
      </c>
      <c r="G308" s="13">
        <v>3</v>
      </c>
      <c r="H308" s="13">
        <v>0</v>
      </c>
      <c r="I308" s="13" t="e">
        <v>#N/A</v>
      </c>
      <c r="J308" s="13">
        <v>140283</v>
      </c>
      <c r="K308" s="13" t="s">
        <v>446</v>
      </c>
    </row>
    <row r="309" spans="1:11" x14ac:dyDescent="0.3">
      <c r="A309" s="13" t="s">
        <v>448</v>
      </c>
      <c r="B309" s="13">
        <v>130220</v>
      </c>
      <c r="C309" s="13">
        <v>100710</v>
      </c>
      <c r="D309" s="13" t="s">
        <v>448</v>
      </c>
      <c r="E309" s="13" t="s">
        <v>10</v>
      </c>
      <c r="F309" s="13">
        <v>130220</v>
      </c>
      <c r="G309" s="13">
        <v>4</v>
      </c>
      <c r="H309" s="13">
        <v>0</v>
      </c>
      <c r="I309" s="13" t="e">
        <v>#N/A</v>
      </c>
      <c r="J309" s="13">
        <v>140283</v>
      </c>
      <c r="K309" s="13" t="s">
        <v>446</v>
      </c>
    </row>
    <row r="310" spans="1:11" x14ac:dyDescent="0.3">
      <c r="A310" s="13" t="s">
        <v>449</v>
      </c>
      <c r="B310" s="13">
        <v>130221</v>
      </c>
      <c r="C310" s="13">
        <v>100711</v>
      </c>
      <c r="D310" s="13" t="s">
        <v>449</v>
      </c>
      <c r="E310" s="13" t="s">
        <v>10</v>
      </c>
      <c r="F310" s="13">
        <v>130221</v>
      </c>
      <c r="G310" s="13">
        <v>5</v>
      </c>
      <c r="H310" s="13">
        <v>0</v>
      </c>
      <c r="I310" s="13" t="e">
        <v>#N/A</v>
      </c>
      <c r="J310" s="13">
        <v>140283</v>
      </c>
      <c r="K310" s="13" t="s">
        <v>446</v>
      </c>
    </row>
    <row r="311" spans="1:11" x14ac:dyDescent="0.3">
      <c r="A311" s="13" t="s">
        <v>450</v>
      </c>
      <c r="B311" s="13">
        <v>130222</v>
      </c>
      <c r="C311" s="13">
        <v>100484</v>
      </c>
      <c r="D311" s="13" t="s">
        <v>372</v>
      </c>
      <c r="E311" s="13">
        <v>10</v>
      </c>
      <c r="F311" s="13">
        <v>130222</v>
      </c>
      <c r="G311" s="13">
        <v>3</v>
      </c>
      <c r="H311" s="13">
        <v>0</v>
      </c>
      <c r="I311" s="13" t="e">
        <v>#N/A</v>
      </c>
      <c r="J311" s="13">
        <v>819007</v>
      </c>
      <c r="K311" s="13" t="s">
        <v>451</v>
      </c>
    </row>
    <row r="312" spans="1:11" x14ac:dyDescent="0.3">
      <c r="A312" s="13" t="s">
        <v>452</v>
      </c>
      <c r="B312" s="13">
        <v>130223</v>
      </c>
      <c r="C312" s="13">
        <v>100484</v>
      </c>
      <c r="D312" s="13" t="s">
        <v>372</v>
      </c>
      <c r="E312" s="13">
        <v>10</v>
      </c>
      <c r="F312" s="13">
        <v>130223</v>
      </c>
      <c r="G312" s="13">
        <v>2</v>
      </c>
      <c r="H312" s="13">
        <v>0</v>
      </c>
      <c r="I312" s="13" t="e">
        <v>#N/A</v>
      </c>
      <c r="J312" s="13">
        <v>140289</v>
      </c>
      <c r="K312" s="13" t="s">
        <v>453</v>
      </c>
    </row>
    <row r="313" spans="1:11" x14ac:dyDescent="0.3">
      <c r="A313" s="13" t="s">
        <v>454</v>
      </c>
      <c r="B313" s="13">
        <v>130224</v>
      </c>
      <c r="C313" s="13">
        <v>100714</v>
      </c>
      <c r="D313" s="13" t="s">
        <v>455</v>
      </c>
      <c r="E313" s="13">
        <v>70</v>
      </c>
      <c r="F313" s="13">
        <v>130224</v>
      </c>
      <c r="G313" s="13">
        <v>4</v>
      </c>
      <c r="H313" s="13">
        <v>0</v>
      </c>
      <c r="I313" s="13" t="e">
        <v>#N/A</v>
      </c>
      <c r="J313" s="13">
        <v>140291</v>
      </c>
      <c r="K313" s="13" t="s">
        <v>456</v>
      </c>
    </row>
    <row r="314" spans="1:11" x14ac:dyDescent="0.3">
      <c r="A314" s="13" t="s">
        <v>457</v>
      </c>
      <c r="B314" s="13">
        <v>130225</v>
      </c>
      <c r="C314" s="13">
        <v>100715</v>
      </c>
      <c r="D314" s="13" t="s">
        <v>458</v>
      </c>
      <c r="E314" s="13">
        <v>120</v>
      </c>
      <c r="F314" s="13">
        <v>130225</v>
      </c>
      <c r="G314" s="13">
        <v>6</v>
      </c>
      <c r="H314" s="13">
        <v>0</v>
      </c>
      <c r="I314" s="13" t="e">
        <v>#N/A</v>
      </c>
      <c r="J314" s="13">
        <v>140291</v>
      </c>
      <c r="K314" s="13" t="s">
        <v>456</v>
      </c>
    </row>
    <row r="315" spans="1:11" x14ac:dyDescent="0.3">
      <c r="A315" s="13" t="s">
        <v>459</v>
      </c>
      <c r="B315" s="13">
        <v>130226</v>
      </c>
      <c r="C315" s="13">
        <v>100776</v>
      </c>
      <c r="D315" s="13" t="s">
        <v>339</v>
      </c>
      <c r="E315" s="13">
        <v>30</v>
      </c>
      <c r="F315" s="13">
        <v>130226</v>
      </c>
      <c r="G315" s="13">
        <v>3</v>
      </c>
      <c r="H315" s="13">
        <v>0</v>
      </c>
      <c r="I315" s="13" t="e">
        <v>#N/A</v>
      </c>
      <c r="J315" s="13">
        <v>140295</v>
      </c>
      <c r="K315" s="13" t="s">
        <v>460</v>
      </c>
    </row>
    <row r="316" spans="1:11" x14ac:dyDescent="0.3">
      <c r="A316" s="13" t="s">
        <v>461</v>
      </c>
      <c r="B316" s="13">
        <v>130227</v>
      </c>
      <c r="C316" s="13">
        <v>100777</v>
      </c>
      <c r="D316" s="13" t="s">
        <v>342</v>
      </c>
      <c r="E316" s="13">
        <v>90</v>
      </c>
      <c r="F316" s="13">
        <v>130227</v>
      </c>
      <c r="G316" s="13">
        <v>3</v>
      </c>
      <c r="H316" s="13">
        <v>0</v>
      </c>
      <c r="I316" s="13" t="e">
        <v>#N/A</v>
      </c>
      <c r="J316" s="13">
        <v>140295</v>
      </c>
      <c r="K316" s="13" t="s">
        <v>460</v>
      </c>
    </row>
    <row r="317" spans="1:11" x14ac:dyDescent="0.3">
      <c r="A317" s="13" t="s">
        <v>462</v>
      </c>
      <c r="B317" s="13">
        <v>130228</v>
      </c>
      <c r="C317" s="13">
        <v>100778</v>
      </c>
      <c r="D317" s="13" t="s">
        <v>345</v>
      </c>
      <c r="E317" s="13">
        <v>270</v>
      </c>
      <c r="F317" s="13">
        <v>130228</v>
      </c>
      <c r="G317" s="13">
        <v>4</v>
      </c>
      <c r="H317" s="13">
        <v>0</v>
      </c>
      <c r="I317" s="13" t="e">
        <v>#N/A</v>
      </c>
      <c r="J317" s="13">
        <v>140295</v>
      </c>
      <c r="K317" s="13" t="s">
        <v>460</v>
      </c>
    </row>
    <row r="318" spans="1:11" x14ac:dyDescent="0.3">
      <c r="A318" s="13" t="s">
        <v>463</v>
      </c>
      <c r="B318" s="13">
        <v>130229</v>
      </c>
      <c r="C318" s="13">
        <v>100779</v>
      </c>
      <c r="D318" s="13" t="s">
        <v>347</v>
      </c>
      <c r="E318" s="13">
        <v>800</v>
      </c>
      <c r="F318" s="13">
        <v>130229</v>
      </c>
      <c r="G318" s="13">
        <v>4</v>
      </c>
      <c r="H318" s="13">
        <v>0</v>
      </c>
      <c r="I318" s="13" t="e">
        <v>#N/A</v>
      </c>
      <c r="J318" s="13">
        <v>140295</v>
      </c>
      <c r="K318" s="13" t="s">
        <v>460</v>
      </c>
    </row>
    <row r="319" spans="1:11" x14ac:dyDescent="0.3">
      <c r="A319" s="13" t="s">
        <v>464</v>
      </c>
      <c r="B319" s="13">
        <v>131000</v>
      </c>
      <c r="C319" s="13">
        <v>100909</v>
      </c>
      <c r="D319" s="13" t="s">
        <v>465</v>
      </c>
      <c r="E319" s="13">
        <v>130</v>
      </c>
      <c r="F319" s="13">
        <v>131000</v>
      </c>
      <c r="G319" s="13">
        <v>2</v>
      </c>
      <c r="H319" s="13">
        <v>0</v>
      </c>
      <c r="I319" s="13" t="e">
        <v>#N/A</v>
      </c>
      <c r="J319" s="13">
        <v>140140</v>
      </c>
      <c r="K319" s="13" t="s">
        <v>352</v>
      </c>
    </row>
    <row r="320" spans="1:11" x14ac:dyDescent="0.3">
      <c r="A320" s="13" t="s">
        <v>466</v>
      </c>
      <c r="B320" s="13">
        <v>131001</v>
      </c>
      <c r="C320" s="13">
        <v>100910</v>
      </c>
      <c r="D320" s="13" t="s">
        <v>467</v>
      </c>
      <c r="E320" s="13">
        <v>182</v>
      </c>
      <c r="F320" s="13">
        <v>131001</v>
      </c>
      <c r="G320" s="13">
        <v>2</v>
      </c>
      <c r="H320" s="13">
        <v>0</v>
      </c>
      <c r="I320" s="13" t="e">
        <v>#N/A</v>
      </c>
      <c r="J320" s="13">
        <v>140140</v>
      </c>
      <c r="K320" s="13" t="s">
        <v>352</v>
      </c>
    </row>
    <row r="321" spans="1:11" x14ac:dyDescent="0.3">
      <c r="A321" s="13" t="s">
        <v>468</v>
      </c>
      <c r="B321" s="13">
        <v>131002</v>
      </c>
      <c r="C321" s="13">
        <v>100911</v>
      </c>
      <c r="D321" s="13" t="s">
        <v>469</v>
      </c>
      <c r="E321" s="13">
        <v>255</v>
      </c>
      <c r="F321" s="13">
        <v>131002</v>
      </c>
      <c r="G321" s="13">
        <v>3</v>
      </c>
      <c r="H321" s="13">
        <v>0</v>
      </c>
      <c r="I321" s="13" t="e">
        <v>#N/A</v>
      </c>
      <c r="J321" s="13">
        <v>140140</v>
      </c>
      <c r="K321" s="13" t="s">
        <v>352</v>
      </c>
    </row>
    <row r="322" spans="1:11" x14ac:dyDescent="0.3">
      <c r="A322" s="13" t="s">
        <v>470</v>
      </c>
      <c r="B322" s="13">
        <v>131003</v>
      </c>
      <c r="C322" s="13">
        <v>100912</v>
      </c>
      <c r="D322" s="13" t="s">
        <v>471</v>
      </c>
      <c r="E322" s="13">
        <v>357</v>
      </c>
      <c r="F322" s="13">
        <v>131003</v>
      </c>
      <c r="G322" s="13">
        <v>3</v>
      </c>
      <c r="H322" s="13">
        <v>0</v>
      </c>
      <c r="I322" s="13" t="e">
        <v>#N/A</v>
      </c>
      <c r="J322" s="13">
        <v>140140</v>
      </c>
      <c r="K322" s="13" t="s">
        <v>352</v>
      </c>
    </row>
    <row r="323" spans="1:11" x14ac:dyDescent="0.3">
      <c r="A323" s="13" t="s">
        <v>472</v>
      </c>
      <c r="B323" s="13">
        <v>131004</v>
      </c>
      <c r="C323" s="13">
        <v>100913</v>
      </c>
      <c r="D323" s="13" t="s">
        <v>473</v>
      </c>
      <c r="E323" s="13">
        <v>500</v>
      </c>
      <c r="F323" s="13">
        <v>131004</v>
      </c>
      <c r="G323" s="13">
        <v>4</v>
      </c>
      <c r="H323" s="13">
        <v>0</v>
      </c>
      <c r="I323" s="13" t="e">
        <v>#N/A</v>
      </c>
      <c r="J323" s="13">
        <v>140140</v>
      </c>
      <c r="K323" s="13" t="s">
        <v>352</v>
      </c>
    </row>
    <row r="324" spans="1:11" x14ac:dyDescent="0.3">
      <c r="A324" s="13" t="s">
        <v>474</v>
      </c>
      <c r="B324" s="13">
        <v>131005</v>
      </c>
      <c r="C324" s="13">
        <v>100914</v>
      </c>
      <c r="D324" s="13" t="s">
        <v>475</v>
      </c>
      <c r="E324" s="13">
        <v>701</v>
      </c>
      <c r="F324" s="13">
        <v>131005</v>
      </c>
      <c r="G324" s="13">
        <v>4</v>
      </c>
      <c r="H324" s="13">
        <v>0</v>
      </c>
      <c r="I324" s="13" t="e">
        <v>#N/A</v>
      </c>
      <c r="J324" s="13">
        <v>140140</v>
      </c>
      <c r="K324" s="13" t="s">
        <v>352</v>
      </c>
    </row>
    <row r="325" spans="1:11" x14ac:dyDescent="0.3">
      <c r="A325" s="13" t="s">
        <v>476</v>
      </c>
      <c r="B325" s="13">
        <v>131006</v>
      </c>
      <c r="C325" s="13">
        <v>100915</v>
      </c>
      <c r="D325" s="13" t="s">
        <v>477</v>
      </c>
      <c r="E325" s="13">
        <v>982</v>
      </c>
      <c r="F325" s="13">
        <v>131006</v>
      </c>
      <c r="G325" s="13">
        <v>5</v>
      </c>
      <c r="H325" s="13">
        <v>0</v>
      </c>
      <c r="I325" s="13" t="e">
        <v>#N/A</v>
      </c>
      <c r="J325" s="13">
        <v>140140</v>
      </c>
      <c r="K325" s="13" t="s">
        <v>352</v>
      </c>
    </row>
    <row r="326" spans="1:11" x14ac:dyDescent="0.3">
      <c r="A326" s="13" t="s">
        <v>478</v>
      </c>
      <c r="B326" s="13">
        <v>130300</v>
      </c>
      <c r="C326" s="13">
        <v>100701</v>
      </c>
      <c r="D326" s="13" t="s">
        <v>478</v>
      </c>
      <c r="E326" s="13">
        <v>130</v>
      </c>
      <c r="F326" s="13">
        <v>130300</v>
      </c>
      <c r="G326" s="13">
        <v>3</v>
      </c>
      <c r="H326" s="13">
        <v>0</v>
      </c>
      <c r="I326" s="13" t="e">
        <v>#N/A</v>
      </c>
      <c r="J326" s="13">
        <v>114048</v>
      </c>
      <c r="K326" s="13" t="s">
        <v>22</v>
      </c>
    </row>
    <row r="327" spans="1:11" x14ac:dyDescent="0.3">
      <c r="A327" s="13" t="s">
        <v>479</v>
      </c>
      <c r="B327" s="13">
        <v>130301</v>
      </c>
      <c r="C327" s="13">
        <v>100702</v>
      </c>
      <c r="D327" s="13" t="s">
        <v>479</v>
      </c>
      <c r="E327" s="13">
        <v>182</v>
      </c>
      <c r="F327" s="13">
        <v>130301</v>
      </c>
      <c r="G327" s="13">
        <v>3</v>
      </c>
      <c r="H327" s="13">
        <v>0</v>
      </c>
      <c r="I327" s="13" t="e">
        <v>#N/A</v>
      </c>
      <c r="J327" s="13">
        <v>114048</v>
      </c>
      <c r="K327" s="13" t="s">
        <v>22</v>
      </c>
    </row>
    <row r="328" spans="1:11" x14ac:dyDescent="0.3">
      <c r="A328" s="13" t="s">
        <v>480</v>
      </c>
      <c r="B328" s="13">
        <v>130302</v>
      </c>
      <c r="C328" s="13">
        <v>100703</v>
      </c>
      <c r="D328" s="13" t="s">
        <v>480</v>
      </c>
      <c r="E328" s="13">
        <v>256</v>
      </c>
      <c r="F328" s="13">
        <v>130302</v>
      </c>
      <c r="G328" s="13">
        <v>4</v>
      </c>
      <c r="H328" s="13">
        <v>0</v>
      </c>
      <c r="I328" s="13" t="e">
        <v>#N/A</v>
      </c>
      <c r="J328" s="13">
        <v>114048</v>
      </c>
      <c r="K328" s="13" t="s">
        <v>22</v>
      </c>
    </row>
    <row r="329" spans="1:11" x14ac:dyDescent="0.3">
      <c r="A329" s="13" t="s">
        <v>481</v>
      </c>
      <c r="B329" s="13">
        <v>130303</v>
      </c>
      <c r="C329" s="13">
        <v>100704</v>
      </c>
      <c r="D329" s="13" t="s">
        <v>481</v>
      </c>
      <c r="E329" s="13">
        <v>357</v>
      </c>
      <c r="F329" s="13">
        <v>130303</v>
      </c>
      <c r="G329" s="13">
        <v>4</v>
      </c>
      <c r="H329" s="13">
        <v>0</v>
      </c>
      <c r="I329" s="13" t="e">
        <v>#N/A</v>
      </c>
      <c r="J329" s="13">
        <v>114048</v>
      </c>
      <c r="K329" s="13" t="s">
        <v>22</v>
      </c>
    </row>
    <row r="330" spans="1:11" x14ac:dyDescent="0.3">
      <c r="A330" s="13" t="s">
        <v>482</v>
      </c>
      <c r="B330" s="13">
        <v>130304</v>
      </c>
      <c r="C330" s="13">
        <v>100705</v>
      </c>
      <c r="D330" s="13" t="s">
        <v>482</v>
      </c>
      <c r="E330" s="13">
        <v>500</v>
      </c>
      <c r="F330" s="13">
        <v>130304</v>
      </c>
      <c r="G330" s="13">
        <v>5</v>
      </c>
      <c r="H330" s="13">
        <v>0</v>
      </c>
      <c r="I330" s="13" t="e">
        <v>#N/A</v>
      </c>
      <c r="J330" s="13">
        <v>114048</v>
      </c>
      <c r="K330" s="13" t="s">
        <v>22</v>
      </c>
    </row>
    <row r="331" spans="1:11" x14ac:dyDescent="0.3">
      <c r="A331" s="13" t="s">
        <v>483</v>
      </c>
      <c r="B331" s="13">
        <v>130305</v>
      </c>
      <c r="C331" s="13">
        <v>100706</v>
      </c>
      <c r="D331" s="13" t="s">
        <v>483</v>
      </c>
      <c r="E331" s="13">
        <v>700</v>
      </c>
      <c r="F331" s="13">
        <v>130305</v>
      </c>
      <c r="G331" s="13">
        <v>5</v>
      </c>
      <c r="H331" s="13">
        <v>0</v>
      </c>
      <c r="I331" s="13" t="e">
        <v>#N/A</v>
      </c>
      <c r="J331" s="13">
        <v>114048</v>
      </c>
      <c r="K331" s="13" t="s">
        <v>22</v>
      </c>
    </row>
    <row r="332" spans="1:11" x14ac:dyDescent="0.3">
      <c r="A332" s="13" t="s">
        <v>484</v>
      </c>
      <c r="B332" s="13">
        <v>130306</v>
      </c>
      <c r="C332" s="13">
        <v>100707</v>
      </c>
      <c r="D332" s="13" t="s">
        <v>484</v>
      </c>
      <c r="E332" s="13">
        <v>980</v>
      </c>
      <c r="F332" s="13">
        <v>130306</v>
      </c>
      <c r="G332" s="13">
        <v>6</v>
      </c>
      <c r="H332" s="13">
        <v>0</v>
      </c>
      <c r="I332" s="13" t="e">
        <v>#N/A</v>
      </c>
      <c r="J332" s="13">
        <v>114048</v>
      </c>
      <c r="K332" s="13" t="s">
        <v>22</v>
      </c>
    </row>
    <row r="333" spans="1:11" x14ac:dyDescent="0.3">
      <c r="A333" s="13" t="s">
        <v>485</v>
      </c>
      <c r="B333" s="13">
        <v>130307</v>
      </c>
      <c r="C333" s="13">
        <v>100780</v>
      </c>
      <c r="D333" s="13" t="s">
        <v>486</v>
      </c>
      <c r="E333" s="13">
        <v>30</v>
      </c>
      <c r="F333" s="13">
        <v>130307</v>
      </c>
      <c r="G333" s="13">
        <v>3</v>
      </c>
      <c r="H333" s="13">
        <v>0</v>
      </c>
      <c r="I333" s="13" t="e">
        <v>#N/A</v>
      </c>
      <c r="J333" s="13">
        <v>140109</v>
      </c>
      <c r="K333" s="13" t="s">
        <v>22</v>
      </c>
    </row>
    <row r="334" spans="1:11" x14ac:dyDescent="0.3">
      <c r="A334" s="13" t="s">
        <v>487</v>
      </c>
      <c r="B334" s="13">
        <v>130308</v>
      </c>
      <c r="C334" s="13">
        <v>100781</v>
      </c>
      <c r="D334" s="13" t="s">
        <v>487</v>
      </c>
      <c r="E334" s="13">
        <v>1374</v>
      </c>
      <c r="F334" s="13">
        <v>130308</v>
      </c>
      <c r="G334" s="13">
        <v>6</v>
      </c>
      <c r="H334" s="13">
        <v>0</v>
      </c>
      <c r="I334" s="13" t="e">
        <v>#N/A</v>
      </c>
      <c r="J334" s="13">
        <v>114048</v>
      </c>
      <c r="K334" s="13" t="s">
        <v>22</v>
      </c>
    </row>
    <row r="335" spans="1:11" x14ac:dyDescent="0.3">
      <c r="A335" s="13" t="s">
        <v>488</v>
      </c>
      <c r="B335" s="13">
        <v>130309</v>
      </c>
      <c r="C335" s="13">
        <v>100782</v>
      </c>
      <c r="D335" s="13" t="s">
        <v>488</v>
      </c>
      <c r="E335" s="13">
        <v>1925</v>
      </c>
      <c r="F335" s="13">
        <v>130309</v>
      </c>
      <c r="G335" s="13">
        <v>6</v>
      </c>
      <c r="H335" s="13">
        <v>0</v>
      </c>
      <c r="I335" s="13" t="e">
        <v>#N/A</v>
      </c>
      <c r="J335" s="13">
        <v>114048</v>
      </c>
      <c r="K335" s="13" t="s">
        <v>22</v>
      </c>
    </row>
    <row r="336" spans="1:11" x14ac:dyDescent="0.3">
      <c r="A336" s="13" t="s">
        <v>489</v>
      </c>
      <c r="B336" s="13">
        <v>130310</v>
      </c>
      <c r="C336" s="13">
        <v>100783</v>
      </c>
      <c r="D336" s="13" t="s">
        <v>489</v>
      </c>
      <c r="E336" s="13">
        <v>2695</v>
      </c>
      <c r="F336" s="13">
        <v>130310</v>
      </c>
      <c r="G336" s="13">
        <v>6</v>
      </c>
      <c r="H336" s="13">
        <v>0</v>
      </c>
      <c r="I336" s="13" t="e">
        <v>#N/A</v>
      </c>
      <c r="J336" s="13">
        <v>114048</v>
      </c>
      <c r="K336" s="13" t="s">
        <v>22</v>
      </c>
    </row>
    <row r="337" spans="1:11" x14ac:dyDescent="0.3">
      <c r="A337" s="13" t="s">
        <v>490</v>
      </c>
      <c r="B337" s="13">
        <v>130311</v>
      </c>
      <c r="C337" s="13">
        <v>100484</v>
      </c>
      <c r="D337" s="13" t="s">
        <v>372</v>
      </c>
      <c r="E337" s="13">
        <v>10</v>
      </c>
      <c r="F337" s="13">
        <v>130311</v>
      </c>
      <c r="G337" s="13">
        <v>3</v>
      </c>
      <c r="H337" s="13">
        <v>0</v>
      </c>
      <c r="I337" s="13" t="e">
        <v>#N/A</v>
      </c>
      <c r="J337" s="13">
        <v>140268</v>
      </c>
      <c r="K337" s="13" t="s">
        <v>340</v>
      </c>
    </row>
    <row r="338" spans="1:11" x14ac:dyDescent="0.3">
      <c r="A338" s="13" t="s">
        <v>491</v>
      </c>
      <c r="B338" s="13">
        <v>130312</v>
      </c>
      <c r="C338" s="13">
        <v>100564</v>
      </c>
      <c r="D338" s="13" t="s">
        <v>339</v>
      </c>
      <c r="E338" s="13">
        <v>30</v>
      </c>
      <c r="F338" s="13">
        <v>130312</v>
      </c>
      <c r="G338" s="13">
        <v>3</v>
      </c>
      <c r="H338" s="13">
        <v>0</v>
      </c>
      <c r="I338" s="13" t="e">
        <v>#N/A</v>
      </c>
      <c r="J338" s="13">
        <v>140268</v>
      </c>
      <c r="K338" s="13" t="s">
        <v>340</v>
      </c>
    </row>
    <row r="339" spans="1:11" x14ac:dyDescent="0.3">
      <c r="A339" s="13" t="s">
        <v>492</v>
      </c>
      <c r="B339" s="13">
        <v>130313</v>
      </c>
      <c r="C339" s="13">
        <v>100565</v>
      </c>
      <c r="D339" s="13" t="s">
        <v>342</v>
      </c>
      <c r="E339" s="13">
        <v>90</v>
      </c>
      <c r="F339" s="13">
        <v>130313</v>
      </c>
      <c r="G339" s="13">
        <v>3</v>
      </c>
      <c r="H339" s="13">
        <v>0</v>
      </c>
      <c r="I339" s="13" t="e">
        <v>#N/A</v>
      </c>
      <c r="J339" s="13">
        <v>140268</v>
      </c>
      <c r="K339" s="13" t="s">
        <v>340</v>
      </c>
    </row>
    <row r="340" spans="1:11" x14ac:dyDescent="0.3">
      <c r="A340" s="13" t="s">
        <v>493</v>
      </c>
      <c r="B340" s="13">
        <v>130314</v>
      </c>
      <c r="C340" s="13">
        <v>100566</v>
      </c>
      <c r="D340" s="13" t="s">
        <v>345</v>
      </c>
      <c r="E340" s="13">
        <v>270</v>
      </c>
      <c r="F340" s="13">
        <v>130314</v>
      </c>
      <c r="G340" s="13">
        <v>3</v>
      </c>
      <c r="H340" s="13">
        <v>0</v>
      </c>
      <c r="I340" s="13" t="e">
        <v>#N/A</v>
      </c>
      <c r="J340" s="13">
        <v>140268</v>
      </c>
      <c r="K340" s="13" t="s">
        <v>340</v>
      </c>
    </row>
    <row r="341" spans="1:11" x14ac:dyDescent="0.3">
      <c r="A341" s="13" t="s">
        <v>494</v>
      </c>
      <c r="B341" s="13">
        <v>130315</v>
      </c>
      <c r="C341" s="13">
        <v>100567</v>
      </c>
      <c r="D341" s="13" t="s">
        <v>347</v>
      </c>
      <c r="E341" s="13">
        <v>810</v>
      </c>
      <c r="F341" s="13">
        <v>130315</v>
      </c>
      <c r="G341" s="13">
        <v>3</v>
      </c>
      <c r="H341" s="13">
        <v>0</v>
      </c>
      <c r="I341" s="13" t="e">
        <v>#N/A</v>
      </c>
      <c r="J341" s="13">
        <v>140268</v>
      </c>
      <c r="K341" s="13" t="s">
        <v>340</v>
      </c>
    </row>
    <row r="342" spans="1:11" x14ac:dyDescent="0.3">
      <c r="A342" s="13" t="s">
        <v>495</v>
      </c>
      <c r="B342" s="13">
        <v>130316</v>
      </c>
      <c r="C342" s="13">
        <v>100683</v>
      </c>
      <c r="D342" s="13" t="s">
        <v>496</v>
      </c>
      <c r="E342" s="13">
        <v>2430</v>
      </c>
      <c r="F342" s="13">
        <v>130316</v>
      </c>
      <c r="G342" s="13">
        <v>5</v>
      </c>
      <c r="H342" s="13">
        <v>0</v>
      </c>
      <c r="I342" s="13" t="e">
        <v>#N/A</v>
      </c>
      <c r="J342" s="13">
        <v>140272</v>
      </c>
      <c r="K342" s="13" t="s">
        <v>22</v>
      </c>
    </row>
    <row r="343" spans="1:11" x14ac:dyDescent="0.3">
      <c r="A343" s="13" t="s">
        <v>497</v>
      </c>
      <c r="B343" s="13">
        <v>130317</v>
      </c>
      <c r="C343" s="13">
        <v>100684</v>
      </c>
      <c r="D343" s="13" t="s">
        <v>498</v>
      </c>
      <c r="E343" s="13">
        <v>7290</v>
      </c>
      <c r="F343" s="13">
        <v>130317</v>
      </c>
      <c r="G343" s="13">
        <v>5</v>
      </c>
      <c r="H343" s="13">
        <v>0</v>
      </c>
      <c r="I343" s="13" t="e">
        <v>#N/A</v>
      </c>
      <c r="J343" s="13">
        <v>140273</v>
      </c>
      <c r="K343" s="13" t="s">
        <v>22</v>
      </c>
    </row>
    <row r="344" spans="1:11" x14ac:dyDescent="0.3">
      <c r="A344" s="13" t="s">
        <v>499</v>
      </c>
      <c r="B344" s="13">
        <v>130318</v>
      </c>
      <c r="C344" s="13">
        <v>100685</v>
      </c>
      <c r="D344" s="13" t="s">
        <v>500</v>
      </c>
      <c r="E344" s="13">
        <v>21870</v>
      </c>
      <c r="F344" s="13">
        <v>130318</v>
      </c>
      <c r="G344" s="13">
        <v>5</v>
      </c>
      <c r="H344" s="13">
        <v>0</v>
      </c>
      <c r="I344" s="13" t="e">
        <v>#N/A</v>
      </c>
      <c r="J344" s="13">
        <v>140274</v>
      </c>
      <c r="K344" s="13" t="s">
        <v>22</v>
      </c>
    </row>
    <row r="345" spans="1:11" x14ac:dyDescent="0.3">
      <c r="A345" s="13" t="s">
        <v>501</v>
      </c>
      <c r="B345" s="13">
        <v>130319</v>
      </c>
      <c r="C345" s="13">
        <v>100686</v>
      </c>
      <c r="D345" s="13" t="s">
        <v>502</v>
      </c>
      <c r="E345" s="13">
        <v>65610</v>
      </c>
      <c r="F345" s="13">
        <v>130319</v>
      </c>
      <c r="G345" s="13">
        <v>6</v>
      </c>
      <c r="H345" s="13">
        <v>0</v>
      </c>
      <c r="I345" s="13" t="e">
        <v>#N/A</v>
      </c>
      <c r="J345" s="13">
        <v>140275</v>
      </c>
      <c r="K345" s="13" t="s">
        <v>22</v>
      </c>
    </row>
    <row r="346" spans="1:11" x14ac:dyDescent="0.3">
      <c r="A346" s="13" t="s">
        <v>503</v>
      </c>
      <c r="B346" s="13">
        <v>130320</v>
      </c>
      <c r="C346" s="13">
        <v>100687</v>
      </c>
      <c r="D346" s="13" t="s">
        <v>504</v>
      </c>
      <c r="E346" s="13">
        <v>196830</v>
      </c>
      <c r="F346" s="13">
        <v>130320</v>
      </c>
      <c r="G346" s="13">
        <v>6</v>
      </c>
      <c r="H346" s="13">
        <v>0</v>
      </c>
      <c r="I346" s="13" t="e">
        <v>#N/A</v>
      </c>
      <c r="J346" s="13">
        <v>140276</v>
      </c>
      <c r="K346" s="13" t="s">
        <v>22</v>
      </c>
    </row>
    <row r="347" spans="1:11" x14ac:dyDescent="0.3">
      <c r="A347" s="13" t="s">
        <v>505</v>
      </c>
      <c r="B347" s="13">
        <v>130400</v>
      </c>
      <c r="C347" s="13">
        <v>100712</v>
      </c>
      <c r="D347" s="13" t="s">
        <v>505</v>
      </c>
      <c r="E347" s="13" t="s">
        <v>10</v>
      </c>
      <c r="F347" s="13">
        <v>130400</v>
      </c>
      <c r="G347" s="13">
        <v>6</v>
      </c>
      <c r="H347" s="13">
        <v>0</v>
      </c>
      <c r="I347" s="13" t="e">
        <v>#N/A</v>
      </c>
      <c r="J347" s="13">
        <v>140291</v>
      </c>
      <c r="K347" s="13" t="s">
        <v>456</v>
      </c>
    </row>
    <row r="348" spans="1:11" x14ac:dyDescent="0.3">
      <c r="A348" s="13" t="s">
        <v>506</v>
      </c>
      <c r="B348" s="13">
        <v>130401</v>
      </c>
      <c r="C348" s="13">
        <v>100713</v>
      </c>
      <c r="D348" s="13" t="s">
        <v>506</v>
      </c>
      <c r="E348" s="13" t="s">
        <v>10</v>
      </c>
      <c r="F348" s="13">
        <v>130401</v>
      </c>
      <c r="G348" s="13">
        <v>6</v>
      </c>
      <c r="H348" s="13">
        <v>0</v>
      </c>
      <c r="I348" s="13" t="e">
        <v>#N/A</v>
      </c>
      <c r="J348" s="13">
        <v>140291</v>
      </c>
      <c r="K348" s="13" t="s">
        <v>456</v>
      </c>
    </row>
    <row r="349" spans="1:11" x14ac:dyDescent="0.3">
      <c r="A349" s="13" t="s">
        <v>507</v>
      </c>
      <c r="B349" s="13">
        <v>130402</v>
      </c>
      <c r="C349" s="13">
        <v>100727</v>
      </c>
      <c r="D349" s="13" t="s">
        <v>508</v>
      </c>
      <c r="E349" s="13">
        <v>0</v>
      </c>
      <c r="F349" s="13">
        <v>130402</v>
      </c>
      <c r="G349" s="13">
        <v>3</v>
      </c>
      <c r="H349" s="13">
        <v>145119</v>
      </c>
      <c r="I349" s="13" t="s">
        <v>509</v>
      </c>
      <c r="J349" s="13">
        <v>0</v>
      </c>
      <c r="K349" s="13" t="e">
        <v>#N/A</v>
      </c>
    </row>
    <row r="350" spans="1:11" x14ac:dyDescent="0.3">
      <c r="A350" s="13" t="s">
        <v>510</v>
      </c>
      <c r="B350" s="13">
        <v>130403</v>
      </c>
      <c r="C350" s="13">
        <v>100728</v>
      </c>
      <c r="D350" s="13" t="s">
        <v>511</v>
      </c>
      <c r="E350" s="13">
        <v>0</v>
      </c>
      <c r="F350" s="13">
        <v>130403</v>
      </c>
      <c r="G350" s="13">
        <v>4</v>
      </c>
      <c r="H350" s="13">
        <v>145120</v>
      </c>
      <c r="I350" s="13" t="s">
        <v>512</v>
      </c>
      <c r="J350" s="13">
        <v>0</v>
      </c>
      <c r="K350" s="13" t="e">
        <v>#N/A</v>
      </c>
    </row>
    <row r="351" spans="1:11" x14ac:dyDescent="0.3">
      <c r="A351" s="13" t="s">
        <v>513</v>
      </c>
      <c r="B351" s="13">
        <v>130500</v>
      </c>
      <c r="C351" s="13">
        <v>100731</v>
      </c>
      <c r="D351" s="13" t="s">
        <v>514</v>
      </c>
      <c r="E351" s="13" t="s">
        <v>10</v>
      </c>
      <c r="F351" s="13">
        <v>130500</v>
      </c>
      <c r="G351" s="13">
        <v>6</v>
      </c>
      <c r="H351" s="13">
        <v>0</v>
      </c>
      <c r="I351" s="13" t="e">
        <v>#N/A</v>
      </c>
      <c r="J351" s="13">
        <v>140109</v>
      </c>
      <c r="K351" s="13" t="s">
        <v>22</v>
      </c>
    </row>
    <row r="352" spans="1:11" x14ac:dyDescent="0.3">
      <c r="A352" s="13" t="s">
        <v>515</v>
      </c>
      <c r="B352" s="13">
        <v>130501</v>
      </c>
      <c r="C352" s="13">
        <v>100732</v>
      </c>
      <c r="D352" s="13" t="s">
        <v>516</v>
      </c>
      <c r="E352" s="13" t="s">
        <v>10</v>
      </c>
      <c r="F352" s="13">
        <v>130501</v>
      </c>
      <c r="G352" s="13">
        <v>6</v>
      </c>
      <c r="H352" s="13">
        <v>0</v>
      </c>
      <c r="I352" s="13" t="e">
        <v>#N/A</v>
      </c>
      <c r="J352" s="13">
        <v>140109</v>
      </c>
      <c r="K352" s="13" t="s">
        <v>22</v>
      </c>
    </row>
    <row r="353" spans="1:11" x14ac:dyDescent="0.3">
      <c r="A353" s="13" t="s">
        <v>517</v>
      </c>
      <c r="B353" s="13">
        <v>130502</v>
      </c>
      <c r="C353" s="13">
        <v>100733</v>
      </c>
      <c r="D353" s="13" t="s">
        <v>518</v>
      </c>
      <c r="E353" s="13" t="s">
        <v>10</v>
      </c>
      <c r="F353" s="13">
        <v>130502</v>
      </c>
      <c r="G353" s="13">
        <v>6</v>
      </c>
      <c r="H353" s="13">
        <v>0</v>
      </c>
      <c r="I353" s="13" t="e">
        <v>#N/A</v>
      </c>
      <c r="J353" s="13">
        <v>140109</v>
      </c>
      <c r="K353" s="13" t="s">
        <v>22</v>
      </c>
    </row>
    <row r="354" spans="1:11" x14ac:dyDescent="0.3">
      <c r="A354" s="13" t="s">
        <v>519</v>
      </c>
      <c r="B354" s="13">
        <v>130503</v>
      </c>
      <c r="C354" s="13">
        <v>100734</v>
      </c>
      <c r="D354" s="13" t="s">
        <v>520</v>
      </c>
      <c r="E354" s="13" t="s">
        <v>10</v>
      </c>
      <c r="F354" s="13">
        <v>130503</v>
      </c>
      <c r="G354" s="13">
        <v>6</v>
      </c>
      <c r="H354" s="13">
        <v>0</v>
      </c>
      <c r="I354" s="13" t="e">
        <v>#N/A</v>
      </c>
      <c r="J354" s="13">
        <v>140109</v>
      </c>
      <c r="K354" s="13" t="s">
        <v>22</v>
      </c>
    </row>
    <row r="355" spans="1:11" x14ac:dyDescent="0.3">
      <c r="A355" s="13" t="s">
        <v>521</v>
      </c>
      <c r="B355" s="13">
        <v>130504</v>
      </c>
      <c r="C355" s="13">
        <v>100735</v>
      </c>
      <c r="D355" s="13" t="s">
        <v>522</v>
      </c>
      <c r="E355" s="13" t="s">
        <v>10</v>
      </c>
      <c r="F355" s="13">
        <v>130504</v>
      </c>
      <c r="G355" s="13">
        <v>6</v>
      </c>
      <c r="H355" s="13">
        <v>0</v>
      </c>
      <c r="I355" s="13" t="e">
        <v>#N/A</v>
      </c>
      <c r="J355" s="13">
        <v>140109</v>
      </c>
      <c r="K355" s="13" t="s">
        <v>22</v>
      </c>
    </row>
    <row r="356" spans="1:11" x14ac:dyDescent="0.3">
      <c r="A356" s="13" t="s">
        <v>523</v>
      </c>
      <c r="B356" s="13">
        <v>130505</v>
      </c>
      <c r="C356" s="13">
        <v>100736</v>
      </c>
      <c r="D356" s="13" t="s">
        <v>524</v>
      </c>
      <c r="E356" s="13" t="s">
        <v>10</v>
      </c>
      <c r="F356" s="13">
        <v>130505</v>
      </c>
      <c r="G356" s="13">
        <v>6</v>
      </c>
      <c r="H356" s="13">
        <v>0</v>
      </c>
      <c r="I356" s="13" t="e">
        <v>#N/A</v>
      </c>
      <c r="J356" s="13">
        <v>140109</v>
      </c>
      <c r="K356" s="13" t="s">
        <v>22</v>
      </c>
    </row>
    <row r="357" spans="1:11" x14ac:dyDescent="0.3">
      <c r="A357" s="13" t="s">
        <v>525</v>
      </c>
      <c r="B357" s="13">
        <v>130506</v>
      </c>
      <c r="C357" s="13">
        <v>100737</v>
      </c>
      <c r="D357" s="13" t="s">
        <v>525</v>
      </c>
      <c r="E357" s="13" t="s">
        <v>10</v>
      </c>
      <c r="F357" s="13">
        <v>130506</v>
      </c>
      <c r="G357" s="13">
        <v>6</v>
      </c>
      <c r="H357" s="13">
        <v>0</v>
      </c>
      <c r="I357" s="13" t="e">
        <v>#N/A</v>
      </c>
      <c r="J357" s="13">
        <v>140109</v>
      </c>
      <c r="K357" s="13" t="s">
        <v>22</v>
      </c>
    </row>
    <row r="358" spans="1:11" x14ac:dyDescent="0.3">
      <c r="A358" s="13" t="s">
        <v>526</v>
      </c>
      <c r="B358" s="13">
        <v>130507</v>
      </c>
      <c r="C358" s="13">
        <v>100738</v>
      </c>
      <c r="D358" s="13" t="s">
        <v>526</v>
      </c>
      <c r="E358" s="13" t="s">
        <v>10</v>
      </c>
      <c r="F358" s="13">
        <v>130507</v>
      </c>
      <c r="G358" s="13">
        <v>6</v>
      </c>
      <c r="H358" s="13">
        <v>0</v>
      </c>
      <c r="I358" s="13" t="e">
        <v>#N/A</v>
      </c>
      <c r="J358" s="13">
        <v>140109</v>
      </c>
      <c r="K358" s="13" t="s">
        <v>22</v>
      </c>
    </row>
    <row r="359" spans="1:11" x14ac:dyDescent="0.3">
      <c r="A359" s="13" t="s">
        <v>527</v>
      </c>
      <c r="B359" s="13">
        <v>130508</v>
      </c>
      <c r="C359" s="13">
        <v>100739</v>
      </c>
      <c r="D359" s="13" t="s">
        <v>527</v>
      </c>
      <c r="E359" s="13" t="s">
        <v>10</v>
      </c>
      <c r="F359" s="13">
        <v>130508</v>
      </c>
      <c r="G359" s="13">
        <v>6</v>
      </c>
      <c r="H359" s="13">
        <v>0</v>
      </c>
      <c r="I359" s="13" t="e">
        <v>#N/A</v>
      </c>
      <c r="J359" s="13">
        <v>140109</v>
      </c>
      <c r="K359" s="13" t="s">
        <v>22</v>
      </c>
    </row>
    <row r="360" spans="1:11" x14ac:dyDescent="0.3">
      <c r="A360" s="13" t="s">
        <v>528</v>
      </c>
      <c r="B360" s="13">
        <v>130509</v>
      </c>
      <c r="C360" s="13">
        <v>100740</v>
      </c>
      <c r="D360" s="13" t="s">
        <v>528</v>
      </c>
      <c r="E360" s="13" t="s">
        <v>10</v>
      </c>
      <c r="F360" s="13">
        <v>130509</v>
      </c>
      <c r="G360" s="13">
        <v>6</v>
      </c>
      <c r="H360" s="13">
        <v>0</v>
      </c>
      <c r="I360" s="13" t="e">
        <v>#N/A</v>
      </c>
      <c r="J360" s="13">
        <v>140109</v>
      </c>
      <c r="K360" s="13" t="s">
        <v>22</v>
      </c>
    </row>
    <row r="361" spans="1:11" x14ac:dyDescent="0.3">
      <c r="A361" s="13" t="s">
        <v>529</v>
      </c>
      <c r="B361" s="13">
        <v>130510</v>
      </c>
      <c r="C361" s="13">
        <v>100741</v>
      </c>
      <c r="D361" s="13" t="s">
        <v>529</v>
      </c>
      <c r="E361" s="13" t="s">
        <v>10</v>
      </c>
      <c r="F361" s="13">
        <v>130510</v>
      </c>
      <c r="G361" s="13">
        <v>6</v>
      </c>
      <c r="H361" s="13">
        <v>0</v>
      </c>
      <c r="I361" s="13" t="e">
        <v>#N/A</v>
      </c>
      <c r="J361" s="13">
        <v>140109</v>
      </c>
      <c r="K361" s="13" t="s">
        <v>22</v>
      </c>
    </row>
    <row r="362" spans="1:11" x14ac:dyDescent="0.3">
      <c r="A362" s="13" t="s">
        <v>530</v>
      </c>
      <c r="B362" s="13">
        <v>130511</v>
      </c>
      <c r="C362" s="13">
        <v>100742</v>
      </c>
      <c r="D362" s="13" t="s">
        <v>530</v>
      </c>
      <c r="E362" s="13" t="s">
        <v>10</v>
      </c>
      <c r="F362" s="13">
        <v>130511</v>
      </c>
      <c r="G362" s="13">
        <v>6</v>
      </c>
      <c r="H362" s="13">
        <v>0</v>
      </c>
      <c r="I362" s="13" t="e">
        <v>#N/A</v>
      </c>
      <c r="J362" s="13">
        <v>140109</v>
      </c>
      <c r="K362" s="13" t="s">
        <v>22</v>
      </c>
    </row>
    <row r="363" spans="1:11" x14ac:dyDescent="0.3">
      <c r="A363" s="13" t="s">
        <v>531</v>
      </c>
      <c r="B363" s="13">
        <v>130512</v>
      </c>
      <c r="C363" s="13">
        <v>100743</v>
      </c>
      <c r="D363" s="13" t="s">
        <v>531</v>
      </c>
      <c r="E363" s="13" t="s">
        <v>10</v>
      </c>
      <c r="F363" s="13">
        <v>130512</v>
      </c>
      <c r="G363" s="13">
        <v>6</v>
      </c>
      <c r="H363" s="13">
        <v>0</v>
      </c>
      <c r="I363" s="13" t="e">
        <v>#N/A</v>
      </c>
      <c r="J363" s="13">
        <v>140109</v>
      </c>
      <c r="K363" s="13" t="s">
        <v>22</v>
      </c>
    </row>
    <row r="364" spans="1:11" x14ac:dyDescent="0.3">
      <c r="A364" s="13" t="s">
        <v>532</v>
      </c>
      <c r="B364" s="13">
        <v>130513</v>
      </c>
      <c r="C364" s="13">
        <v>100744</v>
      </c>
      <c r="D364" s="13" t="s">
        <v>532</v>
      </c>
      <c r="E364" s="13" t="s">
        <v>10</v>
      </c>
      <c r="F364" s="13">
        <v>130513</v>
      </c>
      <c r="G364" s="13">
        <v>6</v>
      </c>
      <c r="H364" s="13">
        <v>0</v>
      </c>
      <c r="I364" s="13" t="e">
        <v>#N/A</v>
      </c>
      <c r="J364" s="13">
        <v>140109</v>
      </c>
      <c r="K364" s="13" t="s">
        <v>22</v>
      </c>
    </row>
    <row r="365" spans="1:11" x14ac:dyDescent="0.3">
      <c r="A365" s="13" t="s">
        <v>533</v>
      </c>
      <c r="B365" s="13">
        <v>130514</v>
      </c>
      <c r="C365" s="13">
        <v>100745</v>
      </c>
      <c r="D365" s="13" t="s">
        <v>533</v>
      </c>
      <c r="E365" s="13" t="s">
        <v>10</v>
      </c>
      <c r="F365" s="13">
        <v>130514</v>
      </c>
      <c r="G365" s="13">
        <v>6</v>
      </c>
      <c r="H365" s="13">
        <v>0</v>
      </c>
      <c r="I365" s="13" t="e">
        <v>#N/A</v>
      </c>
      <c r="J365" s="13">
        <v>140109</v>
      </c>
      <c r="K365" s="13" t="s">
        <v>22</v>
      </c>
    </row>
    <row r="366" spans="1:11" x14ac:dyDescent="0.3">
      <c r="A366" s="13" t="s">
        <v>534</v>
      </c>
      <c r="B366" s="13">
        <v>130515</v>
      </c>
      <c r="C366" s="13">
        <v>100746</v>
      </c>
      <c r="D366" s="13" t="s">
        <v>534</v>
      </c>
      <c r="E366" s="13" t="s">
        <v>10</v>
      </c>
      <c r="F366" s="13">
        <v>130515</v>
      </c>
      <c r="G366" s="13">
        <v>6</v>
      </c>
      <c r="H366" s="13">
        <v>0</v>
      </c>
      <c r="I366" s="13" t="e">
        <v>#N/A</v>
      </c>
      <c r="J366" s="13">
        <v>140109</v>
      </c>
      <c r="K366" s="13" t="s">
        <v>22</v>
      </c>
    </row>
    <row r="367" spans="1:11" x14ac:dyDescent="0.3">
      <c r="A367" s="13" t="s">
        <v>535</v>
      </c>
      <c r="B367" s="13">
        <v>130516</v>
      </c>
      <c r="C367" s="13">
        <v>100747</v>
      </c>
      <c r="D367" s="13" t="s">
        <v>535</v>
      </c>
      <c r="E367" s="13" t="s">
        <v>10</v>
      </c>
      <c r="F367" s="13">
        <v>130516</v>
      </c>
      <c r="G367" s="13">
        <v>6</v>
      </c>
      <c r="H367" s="13">
        <v>0</v>
      </c>
      <c r="I367" s="13" t="e">
        <v>#N/A</v>
      </c>
      <c r="J367" s="13">
        <v>140109</v>
      </c>
      <c r="K367" s="13" t="s">
        <v>22</v>
      </c>
    </row>
    <row r="368" spans="1:11" x14ac:dyDescent="0.3">
      <c r="A368" s="13" t="s">
        <v>536</v>
      </c>
      <c r="B368" s="13">
        <v>130517</v>
      </c>
      <c r="C368" s="13">
        <v>100748</v>
      </c>
      <c r="D368" s="13" t="s">
        <v>536</v>
      </c>
      <c r="E368" s="13" t="s">
        <v>10</v>
      </c>
      <c r="F368" s="13">
        <v>130517</v>
      </c>
      <c r="G368" s="13">
        <v>6</v>
      </c>
      <c r="H368" s="13">
        <v>0</v>
      </c>
      <c r="I368" s="13" t="e">
        <v>#N/A</v>
      </c>
      <c r="J368" s="13">
        <v>140109</v>
      </c>
      <c r="K368" s="13" t="s">
        <v>22</v>
      </c>
    </row>
    <row r="369" spans="1:11" x14ac:dyDescent="0.3">
      <c r="A369" s="13" t="s">
        <v>537</v>
      </c>
      <c r="B369" s="13">
        <v>130518</v>
      </c>
      <c r="C369" s="13">
        <v>100749</v>
      </c>
      <c r="D369" s="13" t="s">
        <v>537</v>
      </c>
      <c r="E369" s="13" t="s">
        <v>10</v>
      </c>
      <c r="F369" s="13">
        <v>130518</v>
      </c>
      <c r="G369" s="13">
        <v>6</v>
      </c>
      <c r="H369" s="13">
        <v>0</v>
      </c>
      <c r="I369" s="13" t="e">
        <v>#N/A</v>
      </c>
      <c r="J369" s="13">
        <v>140109</v>
      </c>
      <c r="K369" s="13" t="s">
        <v>22</v>
      </c>
    </row>
    <row r="370" spans="1:11" x14ac:dyDescent="0.3">
      <c r="A370" s="13" t="s">
        <v>538</v>
      </c>
      <c r="B370" s="13">
        <v>130519</v>
      </c>
      <c r="C370" s="13">
        <v>100750</v>
      </c>
      <c r="D370" s="13" t="s">
        <v>538</v>
      </c>
      <c r="E370" s="13" t="s">
        <v>10</v>
      </c>
      <c r="F370" s="13">
        <v>130519</v>
      </c>
      <c r="G370" s="13">
        <v>6</v>
      </c>
      <c r="H370" s="13">
        <v>0</v>
      </c>
      <c r="I370" s="13" t="e">
        <v>#N/A</v>
      </c>
      <c r="J370" s="13">
        <v>140109</v>
      </c>
      <c r="K370" s="13" t="s">
        <v>22</v>
      </c>
    </row>
    <row r="371" spans="1:11" x14ac:dyDescent="0.3">
      <c r="A371" s="13" t="s">
        <v>539</v>
      </c>
      <c r="B371" s="13">
        <v>130520</v>
      </c>
      <c r="C371" s="13">
        <v>100751</v>
      </c>
      <c r="D371" s="13" t="s">
        <v>539</v>
      </c>
      <c r="E371" s="13" t="s">
        <v>10</v>
      </c>
      <c r="F371" s="13">
        <v>130520</v>
      </c>
      <c r="G371" s="13">
        <v>6</v>
      </c>
      <c r="H371" s="13">
        <v>0</v>
      </c>
      <c r="I371" s="13" t="e">
        <v>#N/A</v>
      </c>
      <c r="J371" s="13">
        <v>140109</v>
      </c>
      <c r="K371" s="13" t="s">
        <v>22</v>
      </c>
    </row>
    <row r="372" spans="1:11" x14ac:dyDescent="0.3">
      <c r="A372" s="13" t="s">
        <v>540</v>
      </c>
      <c r="B372" s="13">
        <v>130521</v>
      </c>
      <c r="C372" s="13">
        <v>100752</v>
      </c>
      <c r="D372" s="13" t="s">
        <v>540</v>
      </c>
      <c r="E372" s="13" t="s">
        <v>10</v>
      </c>
      <c r="F372" s="13">
        <v>130521</v>
      </c>
      <c r="G372" s="13">
        <v>6</v>
      </c>
      <c r="H372" s="13">
        <v>0</v>
      </c>
      <c r="I372" s="13" t="e">
        <v>#N/A</v>
      </c>
      <c r="J372" s="13">
        <v>140109</v>
      </c>
      <c r="K372" s="13" t="s">
        <v>22</v>
      </c>
    </row>
    <row r="373" spans="1:11" x14ac:dyDescent="0.3">
      <c r="A373" s="13" t="s">
        <v>541</v>
      </c>
      <c r="B373" s="13">
        <v>130522</v>
      </c>
      <c r="C373" s="13">
        <v>100753</v>
      </c>
      <c r="D373" s="13" t="s">
        <v>541</v>
      </c>
      <c r="E373" s="13" t="s">
        <v>10</v>
      </c>
      <c r="F373" s="13">
        <v>130522</v>
      </c>
      <c r="G373" s="13">
        <v>6</v>
      </c>
      <c r="H373" s="13">
        <v>0</v>
      </c>
      <c r="I373" s="13" t="e">
        <v>#N/A</v>
      </c>
      <c r="J373" s="13">
        <v>140109</v>
      </c>
      <c r="K373" s="13" t="s">
        <v>22</v>
      </c>
    </row>
    <row r="374" spans="1:11" x14ac:dyDescent="0.3">
      <c r="A374" s="13" t="s">
        <v>542</v>
      </c>
      <c r="B374" s="13">
        <v>130523</v>
      </c>
      <c r="C374" s="13">
        <v>100754</v>
      </c>
      <c r="D374" s="13" t="s">
        <v>542</v>
      </c>
      <c r="E374" s="13" t="s">
        <v>10</v>
      </c>
      <c r="F374" s="13">
        <v>130523</v>
      </c>
      <c r="G374" s="13">
        <v>6</v>
      </c>
      <c r="H374" s="13">
        <v>0</v>
      </c>
      <c r="I374" s="13" t="e">
        <v>#N/A</v>
      </c>
      <c r="J374" s="13">
        <v>140109</v>
      </c>
      <c r="K374" s="13" t="s">
        <v>22</v>
      </c>
    </row>
    <row r="375" spans="1:11" x14ac:dyDescent="0.3">
      <c r="A375" s="13" t="s">
        <v>543</v>
      </c>
      <c r="B375" s="13">
        <v>130524</v>
      </c>
      <c r="C375" s="13">
        <v>100755</v>
      </c>
      <c r="D375" s="13" t="s">
        <v>543</v>
      </c>
      <c r="E375" s="13" t="s">
        <v>10</v>
      </c>
      <c r="F375" s="13">
        <v>130524</v>
      </c>
      <c r="G375" s="13">
        <v>6</v>
      </c>
      <c r="H375" s="13">
        <v>0</v>
      </c>
      <c r="I375" s="13" t="e">
        <v>#N/A</v>
      </c>
      <c r="J375" s="13">
        <v>140109</v>
      </c>
      <c r="K375" s="13" t="s">
        <v>22</v>
      </c>
    </row>
    <row r="376" spans="1:11" x14ac:dyDescent="0.3">
      <c r="A376" s="13" t="s">
        <v>544</v>
      </c>
      <c r="B376" s="13">
        <v>130525</v>
      </c>
      <c r="C376" s="13">
        <v>100756</v>
      </c>
      <c r="D376" s="13" t="s">
        <v>544</v>
      </c>
      <c r="E376" s="13" t="s">
        <v>10</v>
      </c>
      <c r="F376" s="13">
        <v>130525</v>
      </c>
      <c r="G376" s="13">
        <v>6</v>
      </c>
      <c r="H376" s="13">
        <v>0</v>
      </c>
      <c r="I376" s="13" t="e">
        <v>#N/A</v>
      </c>
      <c r="J376" s="13">
        <v>140109</v>
      </c>
      <c r="K376" s="13" t="s">
        <v>22</v>
      </c>
    </row>
    <row r="377" spans="1:11" x14ac:dyDescent="0.3">
      <c r="A377" s="13" t="s">
        <v>545</v>
      </c>
      <c r="B377" s="13">
        <v>130526</v>
      </c>
      <c r="C377" s="13">
        <v>100757</v>
      </c>
      <c r="D377" s="13" t="s">
        <v>545</v>
      </c>
      <c r="E377" s="13" t="s">
        <v>10</v>
      </c>
      <c r="F377" s="13">
        <v>130526</v>
      </c>
      <c r="G377" s="13">
        <v>6</v>
      </c>
      <c r="H377" s="13">
        <v>0</v>
      </c>
      <c r="I377" s="13" t="e">
        <v>#N/A</v>
      </c>
      <c r="J377" s="13">
        <v>140109</v>
      </c>
      <c r="K377" s="13" t="s">
        <v>22</v>
      </c>
    </row>
    <row r="378" spans="1:11" x14ac:dyDescent="0.3">
      <c r="A378" s="13" t="s">
        <v>546</v>
      </c>
      <c r="B378" s="13">
        <v>130527</v>
      </c>
      <c r="C378" s="13">
        <v>100758</v>
      </c>
      <c r="D378" s="13" t="s">
        <v>546</v>
      </c>
      <c r="E378" s="13" t="s">
        <v>10</v>
      </c>
      <c r="F378" s="13">
        <v>130527</v>
      </c>
      <c r="G378" s="13">
        <v>6</v>
      </c>
      <c r="H378" s="13">
        <v>0</v>
      </c>
      <c r="I378" s="13" t="e">
        <v>#N/A</v>
      </c>
      <c r="J378" s="13">
        <v>140109</v>
      </c>
      <c r="K378" s="13" t="s">
        <v>22</v>
      </c>
    </row>
    <row r="379" spans="1:11" x14ac:dyDescent="0.3">
      <c r="A379" s="13" t="s">
        <v>547</v>
      </c>
      <c r="B379" s="13">
        <v>130528</v>
      </c>
      <c r="C379" s="13">
        <v>100759</v>
      </c>
      <c r="D379" s="13" t="s">
        <v>547</v>
      </c>
      <c r="E379" s="13" t="s">
        <v>10</v>
      </c>
      <c r="F379" s="13">
        <v>130528</v>
      </c>
      <c r="G379" s="13">
        <v>6</v>
      </c>
      <c r="H379" s="13">
        <v>0</v>
      </c>
      <c r="I379" s="13" t="e">
        <v>#N/A</v>
      </c>
      <c r="J379" s="13">
        <v>140109</v>
      </c>
      <c r="K379" s="13" t="s">
        <v>22</v>
      </c>
    </row>
    <row r="380" spans="1:11" x14ac:dyDescent="0.3">
      <c r="A380" s="13" t="s">
        <v>548</v>
      </c>
      <c r="B380" s="13">
        <v>130529</v>
      </c>
      <c r="C380" s="13">
        <v>100760</v>
      </c>
      <c r="D380" s="13" t="s">
        <v>548</v>
      </c>
      <c r="E380" s="13" t="s">
        <v>10</v>
      </c>
      <c r="F380" s="13">
        <v>130529</v>
      </c>
      <c r="G380" s="13">
        <v>6</v>
      </c>
      <c r="H380" s="13">
        <v>0</v>
      </c>
      <c r="I380" s="13" t="e">
        <v>#N/A</v>
      </c>
      <c r="J380" s="13">
        <v>140109</v>
      </c>
      <c r="K380" s="13" t="s">
        <v>22</v>
      </c>
    </row>
    <row r="381" spans="1:11" x14ac:dyDescent="0.3">
      <c r="A381" s="13" t="s">
        <v>549</v>
      </c>
      <c r="B381" s="13">
        <v>130530</v>
      </c>
      <c r="C381" s="13">
        <v>100761</v>
      </c>
      <c r="D381" s="13" t="s">
        <v>549</v>
      </c>
      <c r="E381" s="13">
        <v>900</v>
      </c>
      <c r="F381" s="13">
        <v>130530</v>
      </c>
      <c r="G381" s="13">
        <v>6</v>
      </c>
      <c r="H381" s="13">
        <v>0</v>
      </c>
      <c r="I381" s="13" t="e">
        <v>#N/A</v>
      </c>
      <c r="J381" s="13">
        <v>140109</v>
      </c>
      <c r="K381" s="13" t="s">
        <v>22</v>
      </c>
    </row>
    <row r="382" spans="1:11" x14ac:dyDescent="0.3">
      <c r="A382" s="13" t="s">
        <v>550</v>
      </c>
      <c r="B382" s="13">
        <v>130531</v>
      </c>
      <c r="C382" s="13">
        <v>100762</v>
      </c>
      <c r="D382" s="13" t="s">
        <v>550</v>
      </c>
      <c r="E382" s="13">
        <v>900</v>
      </c>
      <c r="F382" s="13">
        <v>130531</v>
      </c>
      <c r="G382" s="13">
        <v>6</v>
      </c>
      <c r="H382" s="13">
        <v>0</v>
      </c>
      <c r="I382" s="13" t="e">
        <v>#N/A</v>
      </c>
      <c r="J382" s="13">
        <v>140109</v>
      </c>
      <c r="K382" s="13" t="s">
        <v>22</v>
      </c>
    </row>
    <row r="383" spans="1:11" x14ac:dyDescent="0.3">
      <c r="A383" s="13" t="s">
        <v>551</v>
      </c>
      <c r="B383" s="13">
        <v>130532</v>
      </c>
      <c r="C383" s="13">
        <v>100763</v>
      </c>
      <c r="D383" s="13" t="s">
        <v>551</v>
      </c>
      <c r="E383" s="13">
        <v>900</v>
      </c>
      <c r="F383" s="13">
        <v>130532</v>
      </c>
      <c r="G383" s="13">
        <v>6</v>
      </c>
      <c r="H383" s="13">
        <v>0</v>
      </c>
      <c r="I383" s="13" t="e">
        <v>#N/A</v>
      </c>
      <c r="J383" s="13">
        <v>140109</v>
      </c>
      <c r="K383" s="13" t="s">
        <v>22</v>
      </c>
    </row>
    <row r="384" spans="1:11" x14ac:dyDescent="0.3">
      <c r="A384" s="13" t="s">
        <v>552</v>
      </c>
      <c r="B384" s="13">
        <v>130533</v>
      </c>
      <c r="C384" s="13">
        <v>100764</v>
      </c>
      <c r="D384" s="13" t="s">
        <v>552</v>
      </c>
      <c r="E384" s="13">
        <v>900</v>
      </c>
      <c r="F384" s="13">
        <v>130533</v>
      </c>
      <c r="G384" s="13">
        <v>6</v>
      </c>
      <c r="H384" s="13">
        <v>0</v>
      </c>
      <c r="I384" s="13" t="e">
        <v>#N/A</v>
      </c>
      <c r="J384" s="13">
        <v>140109</v>
      </c>
      <c r="K384" s="13" t="s">
        <v>22</v>
      </c>
    </row>
    <row r="385" spans="1:11" x14ac:dyDescent="0.3">
      <c r="A385" s="13" t="s">
        <v>553</v>
      </c>
      <c r="B385" s="13">
        <v>130534</v>
      </c>
      <c r="C385" s="13">
        <v>100765</v>
      </c>
      <c r="D385" s="13" t="s">
        <v>553</v>
      </c>
      <c r="E385" s="13">
        <v>0</v>
      </c>
      <c r="F385" s="13">
        <v>130534</v>
      </c>
      <c r="G385" s="13">
        <v>6</v>
      </c>
      <c r="H385" s="13">
        <v>0</v>
      </c>
      <c r="I385" s="13" t="e">
        <v>#N/A</v>
      </c>
      <c r="J385" s="13">
        <v>140109</v>
      </c>
      <c r="K385" s="13" t="s">
        <v>22</v>
      </c>
    </row>
    <row r="386" spans="1:11" x14ac:dyDescent="0.3">
      <c r="A386" s="13" t="s">
        <v>554</v>
      </c>
      <c r="B386" s="13">
        <v>130535</v>
      </c>
      <c r="C386" s="13">
        <v>100766</v>
      </c>
      <c r="D386" s="13" t="s">
        <v>554</v>
      </c>
      <c r="E386" s="13" t="s">
        <v>10</v>
      </c>
      <c r="F386" s="13">
        <v>130535</v>
      </c>
      <c r="G386" s="13">
        <v>6</v>
      </c>
      <c r="H386" s="13">
        <v>0</v>
      </c>
      <c r="I386" s="13" t="e">
        <v>#N/A</v>
      </c>
      <c r="J386" s="13">
        <v>140109</v>
      </c>
      <c r="K386" s="13" t="s">
        <v>22</v>
      </c>
    </row>
    <row r="387" spans="1:11" x14ac:dyDescent="0.3">
      <c r="A387" s="13" t="s">
        <v>555</v>
      </c>
      <c r="B387" s="13">
        <v>130536</v>
      </c>
      <c r="C387" s="13">
        <v>100767</v>
      </c>
      <c r="D387" s="13" t="s">
        <v>555</v>
      </c>
      <c r="E387" s="13">
        <v>30</v>
      </c>
      <c r="F387" s="13">
        <v>130536</v>
      </c>
      <c r="G387" s="13">
        <v>6</v>
      </c>
      <c r="H387" s="13">
        <v>0</v>
      </c>
      <c r="I387" s="13" t="e">
        <v>#N/A</v>
      </c>
      <c r="J387" s="13">
        <v>140313</v>
      </c>
      <c r="K387" s="13" t="s">
        <v>556</v>
      </c>
    </row>
    <row r="388" spans="1:11" x14ac:dyDescent="0.3">
      <c r="A388" s="13" t="s">
        <v>557</v>
      </c>
      <c r="B388" s="13">
        <v>130537</v>
      </c>
      <c r="C388" s="13">
        <v>100768</v>
      </c>
      <c r="D388" s="13" t="s">
        <v>557</v>
      </c>
      <c r="E388" s="13">
        <v>120</v>
      </c>
      <c r="F388" s="13">
        <v>130537</v>
      </c>
      <c r="G388" s="13">
        <v>6</v>
      </c>
      <c r="H388" s="13">
        <v>0</v>
      </c>
      <c r="I388" s="13" t="e">
        <v>#N/A</v>
      </c>
      <c r="J388" s="13">
        <v>140109</v>
      </c>
      <c r="K388" s="13" t="s">
        <v>22</v>
      </c>
    </row>
    <row r="389" spans="1:11" x14ac:dyDescent="0.3">
      <c r="A389" s="13" t="s">
        <v>558</v>
      </c>
      <c r="B389" s="13">
        <v>130538</v>
      </c>
      <c r="C389" s="13">
        <v>100784</v>
      </c>
      <c r="D389" s="13" t="s">
        <v>559</v>
      </c>
      <c r="E389" s="13" t="s">
        <v>10</v>
      </c>
      <c r="F389" s="13">
        <v>130538</v>
      </c>
      <c r="G389" s="13">
        <v>6</v>
      </c>
      <c r="H389" s="13">
        <v>0</v>
      </c>
      <c r="I389" s="13" t="e">
        <v>#N/A</v>
      </c>
      <c r="J389" s="13">
        <v>140109</v>
      </c>
      <c r="K389" s="13" t="s">
        <v>22</v>
      </c>
    </row>
    <row r="390" spans="1:11" x14ac:dyDescent="0.3">
      <c r="A390" s="13" t="s">
        <v>560</v>
      </c>
      <c r="B390" s="13">
        <v>130539</v>
      </c>
      <c r="C390" s="13">
        <v>100785</v>
      </c>
      <c r="D390" s="13" t="s">
        <v>560</v>
      </c>
      <c r="E390" s="13" t="s">
        <v>10</v>
      </c>
      <c r="F390" s="13">
        <v>130539</v>
      </c>
      <c r="G390" s="13">
        <v>6</v>
      </c>
      <c r="H390" s="13">
        <v>0</v>
      </c>
      <c r="I390" s="13" t="e">
        <v>#N/A</v>
      </c>
      <c r="J390" s="13">
        <v>140109</v>
      </c>
      <c r="K390" s="13" t="s">
        <v>22</v>
      </c>
    </row>
    <row r="391" spans="1:11" x14ac:dyDescent="0.3">
      <c r="A391" s="13" t="s">
        <v>561</v>
      </c>
      <c r="B391" s="13">
        <v>130540</v>
      </c>
      <c r="C391" s="13">
        <v>100786</v>
      </c>
      <c r="D391" s="13" t="s">
        <v>561</v>
      </c>
      <c r="E391" s="13" t="s">
        <v>10</v>
      </c>
      <c r="F391" s="13">
        <v>130540</v>
      </c>
      <c r="G391" s="13">
        <v>6</v>
      </c>
      <c r="H391" s="13">
        <v>0</v>
      </c>
      <c r="I391" s="13" t="e">
        <v>#N/A</v>
      </c>
      <c r="J391" s="13">
        <v>140109</v>
      </c>
      <c r="K391" s="13" t="s">
        <v>22</v>
      </c>
    </row>
    <row r="392" spans="1:11" x14ac:dyDescent="0.3">
      <c r="A392" s="13" t="s">
        <v>562</v>
      </c>
      <c r="B392" s="13">
        <v>130541</v>
      </c>
      <c r="C392" s="13">
        <v>100787</v>
      </c>
      <c r="D392" s="13" t="s">
        <v>562</v>
      </c>
      <c r="E392" s="13" t="s">
        <v>10</v>
      </c>
      <c r="F392" s="13">
        <v>130541</v>
      </c>
      <c r="G392" s="13">
        <v>6</v>
      </c>
      <c r="H392" s="13">
        <v>0</v>
      </c>
      <c r="I392" s="13" t="e">
        <v>#N/A</v>
      </c>
      <c r="J392" s="13">
        <v>140109</v>
      </c>
      <c r="K392" s="13" t="s">
        <v>22</v>
      </c>
    </row>
    <row r="393" spans="1:11" x14ac:dyDescent="0.3">
      <c r="A393" s="13" t="s">
        <v>563</v>
      </c>
      <c r="B393" s="13">
        <v>130542</v>
      </c>
      <c r="C393" s="13">
        <v>100788</v>
      </c>
      <c r="D393" s="13" t="s">
        <v>564</v>
      </c>
      <c r="E393" s="13" t="s">
        <v>10</v>
      </c>
      <c r="F393" s="13">
        <v>130542</v>
      </c>
      <c r="G393" s="13">
        <v>6</v>
      </c>
      <c r="H393" s="13">
        <v>0</v>
      </c>
      <c r="I393" s="13" t="e">
        <v>#N/A</v>
      </c>
      <c r="J393" s="13">
        <v>140109</v>
      </c>
      <c r="K393" s="13" t="s">
        <v>22</v>
      </c>
    </row>
    <row r="394" spans="1:11" x14ac:dyDescent="0.3">
      <c r="A394" s="13" t="s">
        <v>565</v>
      </c>
      <c r="B394" s="13">
        <v>130600</v>
      </c>
      <c r="C394" s="13">
        <v>108013</v>
      </c>
      <c r="D394" s="13" t="s">
        <v>566</v>
      </c>
      <c r="E394" s="13" t="s">
        <v>10</v>
      </c>
      <c r="F394" s="13">
        <v>130600</v>
      </c>
      <c r="G394" s="13">
        <v>5</v>
      </c>
      <c r="H394" s="13">
        <v>0</v>
      </c>
      <c r="I394" s="13" t="e">
        <v>#N/A</v>
      </c>
      <c r="J394" s="13">
        <v>140302</v>
      </c>
      <c r="K394" s="13" t="s">
        <v>83</v>
      </c>
    </row>
    <row r="395" spans="1:11" x14ac:dyDescent="0.3">
      <c r="A395" s="13" t="s">
        <v>567</v>
      </c>
      <c r="B395" s="13">
        <v>130601</v>
      </c>
      <c r="C395" s="13">
        <v>108014</v>
      </c>
      <c r="D395" s="13" t="s">
        <v>568</v>
      </c>
      <c r="E395" s="13" t="s">
        <v>10</v>
      </c>
      <c r="F395" s="13">
        <v>130601</v>
      </c>
      <c r="G395" s="13">
        <v>5</v>
      </c>
      <c r="H395" s="13">
        <v>0</v>
      </c>
      <c r="I395" s="13" t="e">
        <v>#N/A</v>
      </c>
      <c r="J395" s="13">
        <v>140302</v>
      </c>
      <c r="K395" s="13" t="s">
        <v>83</v>
      </c>
    </row>
    <row r="396" spans="1:11" x14ac:dyDescent="0.3">
      <c r="A396" s="13" t="s">
        <v>569</v>
      </c>
      <c r="B396" s="13">
        <v>130602</v>
      </c>
      <c r="C396" s="13">
        <v>108015</v>
      </c>
      <c r="D396" s="13" t="s">
        <v>570</v>
      </c>
      <c r="E396" s="13" t="s">
        <v>10</v>
      </c>
      <c r="F396" s="13">
        <v>130602</v>
      </c>
      <c r="G396" s="13">
        <v>5</v>
      </c>
      <c r="H396" s="13">
        <v>0</v>
      </c>
      <c r="I396" s="13" t="e">
        <v>#N/A</v>
      </c>
      <c r="J396" s="13">
        <v>140302</v>
      </c>
      <c r="K396" s="13" t="s">
        <v>83</v>
      </c>
    </row>
    <row r="397" spans="1:11" x14ac:dyDescent="0.3">
      <c r="A397" s="13" t="s">
        <v>571</v>
      </c>
      <c r="B397" s="13">
        <v>130603</v>
      </c>
      <c r="C397" s="13">
        <v>108016</v>
      </c>
      <c r="D397" s="13" t="s">
        <v>572</v>
      </c>
      <c r="E397" s="13" t="s">
        <v>10</v>
      </c>
      <c r="F397" s="13">
        <v>130603</v>
      </c>
      <c r="G397" s="13">
        <v>5</v>
      </c>
      <c r="H397" s="13">
        <v>0</v>
      </c>
      <c r="I397" s="13" t="e">
        <v>#N/A</v>
      </c>
      <c r="J397" s="13">
        <v>140302</v>
      </c>
      <c r="K397" s="13" t="s">
        <v>83</v>
      </c>
    </row>
    <row r="398" spans="1:11" x14ac:dyDescent="0.3">
      <c r="A398" s="13" t="s">
        <v>573</v>
      </c>
      <c r="B398" s="13">
        <v>130604</v>
      </c>
      <c r="C398" s="13">
        <v>108017</v>
      </c>
      <c r="D398" s="13" t="s">
        <v>574</v>
      </c>
      <c r="E398" s="13" t="s">
        <v>10</v>
      </c>
      <c r="F398" s="13">
        <v>130604</v>
      </c>
      <c r="G398" s="13">
        <v>5</v>
      </c>
      <c r="H398" s="13">
        <v>0</v>
      </c>
      <c r="I398" s="13" t="e">
        <v>#N/A</v>
      </c>
      <c r="J398" s="13">
        <v>140302</v>
      </c>
      <c r="K398" s="13" t="s">
        <v>83</v>
      </c>
    </row>
    <row r="399" spans="1:11" x14ac:dyDescent="0.3">
      <c r="A399" s="13" t="s">
        <v>575</v>
      </c>
      <c r="B399" s="13">
        <v>130700</v>
      </c>
      <c r="C399" s="13">
        <v>108018</v>
      </c>
      <c r="D399" s="13" t="s">
        <v>576</v>
      </c>
      <c r="E399" s="13" t="s">
        <v>10</v>
      </c>
      <c r="F399" s="13">
        <v>130700</v>
      </c>
      <c r="G399" s="13">
        <v>4</v>
      </c>
      <c r="H399" s="13">
        <v>0</v>
      </c>
      <c r="I399" s="13" t="e">
        <v>#N/A</v>
      </c>
      <c r="J399" s="13">
        <v>140304</v>
      </c>
      <c r="K399" s="13" t="s">
        <v>577</v>
      </c>
    </row>
    <row r="400" spans="1:11" x14ac:dyDescent="0.3">
      <c r="A400" s="13" t="s">
        <v>578</v>
      </c>
      <c r="B400" s="13">
        <v>130701</v>
      </c>
      <c r="C400" s="13">
        <v>108018</v>
      </c>
      <c r="D400" s="13" t="s">
        <v>576</v>
      </c>
      <c r="E400" s="13" t="s">
        <v>10</v>
      </c>
      <c r="F400" s="13">
        <v>130701</v>
      </c>
      <c r="G400" s="13">
        <v>4</v>
      </c>
      <c r="H400" s="13">
        <v>0</v>
      </c>
      <c r="I400" s="13" t="e">
        <v>#N/A</v>
      </c>
      <c r="J400" s="13">
        <v>140304</v>
      </c>
      <c r="K400" s="13" t="s">
        <v>577</v>
      </c>
    </row>
    <row r="401" spans="1:11" x14ac:dyDescent="0.3">
      <c r="A401" s="13" t="s">
        <v>579</v>
      </c>
      <c r="B401" s="13">
        <v>130702</v>
      </c>
      <c r="C401" s="13">
        <v>108018</v>
      </c>
      <c r="D401" s="13" t="s">
        <v>576</v>
      </c>
      <c r="E401" s="13" t="s">
        <v>10</v>
      </c>
      <c r="F401" s="13">
        <v>130702</v>
      </c>
      <c r="G401" s="13">
        <v>4</v>
      </c>
      <c r="H401" s="13">
        <v>0</v>
      </c>
      <c r="I401" s="13" t="e">
        <v>#N/A</v>
      </c>
      <c r="J401" s="13">
        <v>140304</v>
      </c>
      <c r="K401" s="13" t="s">
        <v>577</v>
      </c>
    </row>
    <row r="402" spans="1:11" x14ac:dyDescent="0.3">
      <c r="A402" s="13" t="s">
        <v>580</v>
      </c>
      <c r="B402" s="13">
        <v>130703</v>
      </c>
      <c r="C402" s="13">
        <v>108018</v>
      </c>
      <c r="D402" s="13" t="s">
        <v>576</v>
      </c>
      <c r="E402" s="13" t="s">
        <v>10</v>
      </c>
      <c r="F402" s="13">
        <v>130703</v>
      </c>
      <c r="G402" s="13">
        <v>5</v>
      </c>
      <c r="H402" s="13">
        <v>0</v>
      </c>
      <c r="I402" s="13" t="e">
        <v>#N/A</v>
      </c>
      <c r="J402" s="13">
        <v>140304</v>
      </c>
      <c r="K402" s="13" t="s">
        <v>577</v>
      </c>
    </row>
    <row r="403" spans="1:11" x14ac:dyDescent="0.3">
      <c r="A403" s="13" t="s">
        <v>581</v>
      </c>
      <c r="B403" s="13">
        <v>130704</v>
      </c>
      <c r="C403" s="13">
        <v>108018</v>
      </c>
      <c r="D403" s="13" t="s">
        <v>576</v>
      </c>
      <c r="E403" s="13" t="s">
        <v>10</v>
      </c>
      <c r="F403" s="13">
        <v>130704</v>
      </c>
      <c r="G403" s="13">
        <v>5</v>
      </c>
      <c r="H403" s="13">
        <v>0</v>
      </c>
      <c r="I403" s="13" t="e">
        <v>#N/A</v>
      </c>
      <c r="J403" s="13">
        <v>140304</v>
      </c>
      <c r="K403" s="13" t="s">
        <v>577</v>
      </c>
    </row>
    <row r="404" spans="1:11" x14ac:dyDescent="0.3">
      <c r="A404" s="13" t="s">
        <v>582</v>
      </c>
      <c r="B404" s="13">
        <v>130705</v>
      </c>
      <c r="C404" s="13">
        <v>108018</v>
      </c>
      <c r="D404" s="13" t="s">
        <v>576</v>
      </c>
      <c r="E404" s="13" t="s">
        <v>10</v>
      </c>
      <c r="F404" s="13">
        <v>130705</v>
      </c>
      <c r="G404" s="13">
        <v>5</v>
      </c>
      <c r="H404" s="13">
        <v>0</v>
      </c>
      <c r="I404" s="13" t="e">
        <v>#N/A</v>
      </c>
      <c r="J404" s="13">
        <v>140304</v>
      </c>
      <c r="K404" s="13" t="s">
        <v>577</v>
      </c>
    </row>
    <row r="405" spans="1:11" x14ac:dyDescent="0.3">
      <c r="A405" s="13" t="s">
        <v>583</v>
      </c>
      <c r="B405" s="13">
        <v>130706</v>
      </c>
      <c r="C405" s="13">
        <v>108018</v>
      </c>
      <c r="D405" s="13" t="s">
        <v>576</v>
      </c>
      <c r="E405" s="13" t="s">
        <v>10</v>
      </c>
      <c r="F405" s="13">
        <v>130706</v>
      </c>
      <c r="G405" s="13">
        <v>6</v>
      </c>
      <c r="H405" s="13">
        <v>0</v>
      </c>
      <c r="I405" s="13" t="e">
        <v>#N/A</v>
      </c>
      <c r="J405" s="13">
        <v>140304</v>
      </c>
      <c r="K405" s="13" t="s">
        <v>577</v>
      </c>
    </row>
    <row r="406" spans="1:11" x14ac:dyDescent="0.3">
      <c r="A406" s="13" t="s">
        <v>584</v>
      </c>
      <c r="B406" s="13">
        <v>130707</v>
      </c>
      <c r="C406" s="13">
        <v>108018</v>
      </c>
      <c r="D406" s="13" t="s">
        <v>576</v>
      </c>
      <c r="E406" s="13" t="s">
        <v>10</v>
      </c>
      <c r="F406" s="13">
        <v>130707</v>
      </c>
      <c r="G406" s="13">
        <v>6</v>
      </c>
      <c r="H406" s="13">
        <v>0</v>
      </c>
      <c r="I406" s="13" t="e">
        <v>#N/A</v>
      </c>
      <c r="J406" s="13">
        <v>140304</v>
      </c>
      <c r="K406" s="13" t="s">
        <v>577</v>
      </c>
    </row>
    <row r="407" spans="1:11" x14ac:dyDescent="0.3">
      <c r="A407" s="13" t="s">
        <v>585</v>
      </c>
      <c r="B407" s="13">
        <v>130708</v>
      </c>
      <c r="C407" s="13">
        <v>108018</v>
      </c>
      <c r="D407" s="13" t="s">
        <v>576</v>
      </c>
      <c r="E407" s="13" t="s">
        <v>10</v>
      </c>
      <c r="F407" s="13">
        <v>130708</v>
      </c>
      <c r="G407" s="13">
        <v>6</v>
      </c>
      <c r="H407" s="13">
        <v>0</v>
      </c>
      <c r="I407" s="13" t="e">
        <v>#N/A</v>
      </c>
      <c r="J407" s="13">
        <v>140304</v>
      </c>
      <c r="K407" s="13" t="s">
        <v>577</v>
      </c>
    </row>
    <row r="408" spans="1:11" x14ac:dyDescent="0.3">
      <c r="A408" s="13" t="s">
        <v>586</v>
      </c>
      <c r="B408" s="13">
        <v>130800</v>
      </c>
      <c r="C408" s="13">
        <v>108019</v>
      </c>
      <c r="D408" s="13" t="s">
        <v>587</v>
      </c>
      <c r="E408" s="13" t="s">
        <v>10</v>
      </c>
      <c r="F408" s="13">
        <v>130800</v>
      </c>
      <c r="G408" s="13">
        <v>4</v>
      </c>
      <c r="H408" s="13">
        <v>0</v>
      </c>
      <c r="I408" s="13" t="e">
        <v>#N/A</v>
      </c>
      <c r="J408" s="13">
        <v>140305</v>
      </c>
      <c r="K408" s="13" t="s">
        <v>588</v>
      </c>
    </row>
    <row r="409" spans="1:11" x14ac:dyDescent="0.3">
      <c r="A409" s="13" t="s">
        <v>589</v>
      </c>
      <c r="B409" s="13">
        <v>130801</v>
      </c>
      <c r="C409" s="13">
        <v>108019</v>
      </c>
      <c r="D409" s="13" t="s">
        <v>587</v>
      </c>
      <c r="E409" s="13" t="s">
        <v>10</v>
      </c>
      <c r="F409" s="13">
        <v>130801</v>
      </c>
      <c r="G409" s="13">
        <v>4</v>
      </c>
      <c r="H409" s="13">
        <v>0</v>
      </c>
      <c r="I409" s="13" t="e">
        <v>#N/A</v>
      </c>
      <c r="J409" s="13">
        <v>140305</v>
      </c>
      <c r="K409" s="13" t="s">
        <v>588</v>
      </c>
    </row>
    <row r="410" spans="1:11" x14ac:dyDescent="0.3">
      <c r="A410" s="13" t="s">
        <v>590</v>
      </c>
      <c r="B410" s="13">
        <v>130802</v>
      </c>
      <c r="C410" s="13">
        <v>108019</v>
      </c>
      <c r="D410" s="13" t="s">
        <v>587</v>
      </c>
      <c r="E410" s="13" t="s">
        <v>10</v>
      </c>
      <c r="F410" s="13">
        <v>130802</v>
      </c>
      <c r="G410" s="13">
        <v>4</v>
      </c>
      <c r="H410" s="13">
        <v>0</v>
      </c>
      <c r="I410" s="13" t="e">
        <v>#N/A</v>
      </c>
      <c r="J410" s="13">
        <v>140305</v>
      </c>
      <c r="K410" s="13" t="s">
        <v>588</v>
      </c>
    </row>
    <row r="411" spans="1:11" x14ac:dyDescent="0.3">
      <c r="A411" s="13" t="s">
        <v>591</v>
      </c>
      <c r="B411" s="13">
        <v>130803</v>
      </c>
      <c r="C411" s="13">
        <v>108019</v>
      </c>
      <c r="D411" s="13" t="s">
        <v>587</v>
      </c>
      <c r="E411" s="13" t="s">
        <v>10</v>
      </c>
      <c r="F411" s="13">
        <v>130803</v>
      </c>
      <c r="G411" s="13">
        <v>5</v>
      </c>
      <c r="H411" s="13">
        <v>0</v>
      </c>
      <c r="I411" s="13" t="e">
        <v>#N/A</v>
      </c>
      <c r="J411" s="13">
        <v>140305</v>
      </c>
      <c r="K411" s="13" t="s">
        <v>588</v>
      </c>
    </row>
    <row r="412" spans="1:11" x14ac:dyDescent="0.3">
      <c r="A412" s="13" t="s">
        <v>592</v>
      </c>
      <c r="B412" s="13">
        <v>130804</v>
      </c>
      <c r="C412" s="13">
        <v>108019</v>
      </c>
      <c r="D412" s="13" t="s">
        <v>587</v>
      </c>
      <c r="E412" s="13" t="s">
        <v>10</v>
      </c>
      <c r="F412" s="13">
        <v>130804</v>
      </c>
      <c r="G412" s="13">
        <v>5</v>
      </c>
      <c r="H412" s="13">
        <v>0</v>
      </c>
      <c r="I412" s="13" t="e">
        <v>#N/A</v>
      </c>
      <c r="J412" s="13">
        <v>140305</v>
      </c>
      <c r="K412" s="13" t="s">
        <v>588</v>
      </c>
    </row>
    <row r="413" spans="1:11" x14ac:dyDescent="0.3">
      <c r="A413" s="13" t="s">
        <v>593</v>
      </c>
      <c r="B413" s="13">
        <v>130805</v>
      </c>
      <c r="C413" s="13">
        <v>108019</v>
      </c>
      <c r="D413" s="13" t="s">
        <v>587</v>
      </c>
      <c r="E413" s="13" t="s">
        <v>10</v>
      </c>
      <c r="F413" s="13">
        <v>130805</v>
      </c>
      <c r="G413" s="13">
        <v>5</v>
      </c>
      <c r="H413" s="13">
        <v>0</v>
      </c>
      <c r="I413" s="13" t="e">
        <v>#N/A</v>
      </c>
      <c r="J413" s="13">
        <v>140305</v>
      </c>
      <c r="K413" s="13" t="s">
        <v>588</v>
      </c>
    </row>
    <row r="414" spans="1:11" x14ac:dyDescent="0.3">
      <c r="A414" s="13" t="s">
        <v>594</v>
      </c>
      <c r="B414" s="13">
        <v>130806</v>
      </c>
      <c r="C414" s="13">
        <v>108019</v>
      </c>
      <c r="D414" s="13" t="s">
        <v>587</v>
      </c>
      <c r="E414" s="13" t="s">
        <v>10</v>
      </c>
      <c r="F414" s="13">
        <v>130806</v>
      </c>
      <c r="G414" s="13">
        <v>6</v>
      </c>
      <c r="H414" s="13">
        <v>0</v>
      </c>
      <c r="I414" s="13" t="e">
        <v>#N/A</v>
      </c>
      <c r="J414" s="13">
        <v>140305</v>
      </c>
      <c r="K414" s="13" t="s">
        <v>588</v>
      </c>
    </row>
    <row r="415" spans="1:11" x14ac:dyDescent="0.3">
      <c r="A415" s="13" t="s">
        <v>595</v>
      </c>
      <c r="B415" s="13">
        <v>130807</v>
      </c>
      <c r="C415" s="13">
        <v>108019</v>
      </c>
      <c r="D415" s="13" t="s">
        <v>587</v>
      </c>
      <c r="E415" s="13" t="s">
        <v>10</v>
      </c>
      <c r="F415" s="13">
        <v>130807</v>
      </c>
      <c r="G415" s="13">
        <v>6</v>
      </c>
      <c r="H415" s="13">
        <v>0</v>
      </c>
      <c r="I415" s="13" t="e">
        <v>#N/A</v>
      </c>
      <c r="J415" s="13">
        <v>140305</v>
      </c>
      <c r="K415" s="13" t="s">
        <v>588</v>
      </c>
    </row>
    <row r="416" spans="1:11" x14ac:dyDescent="0.3">
      <c r="A416" s="13" t="s">
        <v>596</v>
      </c>
      <c r="B416" s="13">
        <v>130808</v>
      </c>
      <c r="C416" s="13">
        <v>108019</v>
      </c>
      <c r="D416" s="13" t="s">
        <v>587</v>
      </c>
      <c r="E416" s="13" t="s">
        <v>10</v>
      </c>
      <c r="F416" s="13">
        <v>130808</v>
      </c>
      <c r="G416" s="13">
        <v>6</v>
      </c>
      <c r="H416" s="13">
        <v>0</v>
      </c>
      <c r="I416" s="13" t="e">
        <v>#N/A</v>
      </c>
      <c r="J416" s="13">
        <v>140305</v>
      </c>
      <c r="K416" s="13" t="s">
        <v>588</v>
      </c>
    </row>
    <row r="417" spans="1:11" x14ac:dyDescent="0.3">
      <c r="A417" s="13" t="s">
        <v>597</v>
      </c>
      <c r="B417" s="13">
        <v>135000</v>
      </c>
      <c r="C417" s="13">
        <v>108017</v>
      </c>
      <c r="D417" s="13" t="s">
        <v>574</v>
      </c>
      <c r="E417" s="13" t="s">
        <v>10</v>
      </c>
      <c r="F417" s="13">
        <v>135000</v>
      </c>
      <c r="G417" s="13">
        <v>5</v>
      </c>
      <c r="H417" s="13">
        <v>0</v>
      </c>
      <c r="I417" s="13" t="e">
        <v>#N/A</v>
      </c>
      <c r="J417" s="13">
        <v>140302</v>
      </c>
      <c r="K417" s="13" t="s">
        <v>83</v>
      </c>
    </row>
    <row r="418" spans="1:11" x14ac:dyDescent="0.3">
      <c r="A418" s="13" t="s">
        <v>598</v>
      </c>
      <c r="B418" s="13">
        <v>135001</v>
      </c>
      <c r="C418" s="13">
        <v>108017</v>
      </c>
      <c r="D418" s="13" t="s">
        <v>574</v>
      </c>
      <c r="E418" s="13" t="s">
        <v>10</v>
      </c>
      <c r="F418" s="13">
        <v>135001</v>
      </c>
      <c r="G418" s="13">
        <v>5</v>
      </c>
      <c r="H418" s="13">
        <v>0</v>
      </c>
      <c r="I418" s="13" t="e">
        <v>#N/A</v>
      </c>
      <c r="J418" s="13">
        <v>140302</v>
      </c>
      <c r="K418" s="13" t="s">
        <v>83</v>
      </c>
    </row>
    <row r="419" spans="1:11" x14ac:dyDescent="0.3">
      <c r="A419" s="13" t="s">
        <v>599</v>
      </c>
      <c r="B419" s="13">
        <v>135002</v>
      </c>
      <c r="C419" s="13">
        <v>108017</v>
      </c>
      <c r="D419" s="13" t="s">
        <v>574</v>
      </c>
      <c r="E419" s="13" t="s">
        <v>10</v>
      </c>
      <c r="F419" s="13">
        <v>135002</v>
      </c>
      <c r="G419" s="13">
        <v>5</v>
      </c>
      <c r="H419" s="13">
        <v>0</v>
      </c>
      <c r="I419" s="13" t="e">
        <v>#N/A</v>
      </c>
      <c r="J419" s="13">
        <v>140302</v>
      </c>
      <c r="K419" s="13" t="s">
        <v>83</v>
      </c>
    </row>
    <row r="420" spans="1:11" x14ac:dyDescent="0.3">
      <c r="A420" s="13" t="s">
        <v>600</v>
      </c>
      <c r="B420" s="13">
        <v>135003</v>
      </c>
      <c r="C420" s="13">
        <v>108017</v>
      </c>
      <c r="D420" s="13" t="s">
        <v>574</v>
      </c>
      <c r="E420" s="13" t="s">
        <v>10</v>
      </c>
      <c r="F420" s="13">
        <v>135003</v>
      </c>
      <c r="G420" s="13">
        <v>5</v>
      </c>
      <c r="H420" s="13">
        <v>0</v>
      </c>
      <c r="I420" s="13" t="e">
        <v>#N/A</v>
      </c>
      <c r="J420" s="13">
        <v>140302</v>
      </c>
      <c r="K420" s="13" t="s">
        <v>83</v>
      </c>
    </row>
    <row r="421" spans="1:11" x14ac:dyDescent="0.3">
      <c r="A421" s="13" t="s">
        <v>601</v>
      </c>
      <c r="B421" s="13">
        <v>136000</v>
      </c>
      <c r="C421" s="13">
        <v>100902</v>
      </c>
      <c r="D421" s="13" t="s">
        <v>379</v>
      </c>
      <c r="E421" s="13" t="s">
        <v>10</v>
      </c>
      <c r="F421" s="13">
        <v>136000</v>
      </c>
      <c r="G421" s="13">
        <v>4</v>
      </c>
      <c r="H421" s="13">
        <v>0</v>
      </c>
      <c r="I421" s="13" t="e">
        <v>#N/A</v>
      </c>
      <c r="J421" s="13">
        <v>100916</v>
      </c>
      <c r="K421" s="13" t="s">
        <v>380</v>
      </c>
    </row>
    <row r="422" spans="1:11" x14ac:dyDescent="0.3">
      <c r="A422" s="13" t="s">
        <v>602</v>
      </c>
      <c r="B422" s="13">
        <v>136001</v>
      </c>
      <c r="C422" s="13">
        <v>100903</v>
      </c>
      <c r="D422" s="13" t="s">
        <v>387</v>
      </c>
      <c r="E422" s="13" t="s">
        <v>10</v>
      </c>
      <c r="F422" s="13">
        <v>136001</v>
      </c>
      <c r="G422" s="13">
        <v>4</v>
      </c>
      <c r="H422" s="13">
        <v>0</v>
      </c>
      <c r="I422" s="13" t="e">
        <v>#N/A</v>
      </c>
      <c r="J422" s="13">
        <v>100916</v>
      </c>
      <c r="K422" s="13" t="s">
        <v>380</v>
      </c>
    </row>
    <row r="423" spans="1:11" x14ac:dyDescent="0.3">
      <c r="A423" s="13" t="s">
        <v>603</v>
      </c>
      <c r="B423" s="13">
        <v>136002</v>
      </c>
      <c r="C423" s="13">
        <v>100904</v>
      </c>
      <c r="D423" s="13" t="s">
        <v>394</v>
      </c>
      <c r="E423" s="13" t="s">
        <v>10</v>
      </c>
      <c r="F423" s="13">
        <v>136002</v>
      </c>
      <c r="G423" s="13">
        <v>4</v>
      </c>
      <c r="H423" s="13">
        <v>0</v>
      </c>
      <c r="I423" s="13" t="e">
        <v>#N/A</v>
      </c>
      <c r="J423" s="13">
        <v>100916</v>
      </c>
      <c r="K423" s="13" t="s">
        <v>380</v>
      </c>
    </row>
    <row r="424" spans="1:11" x14ac:dyDescent="0.3">
      <c r="A424" s="13" t="s">
        <v>604</v>
      </c>
      <c r="B424" s="13">
        <v>141001</v>
      </c>
      <c r="C424" s="13">
        <v>120001</v>
      </c>
      <c r="D424" s="13" t="s">
        <v>605</v>
      </c>
      <c r="E424" s="13">
        <v>10</v>
      </c>
      <c r="F424" s="13">
        <v>141001</v>
      </c>
      <c r="G424" s="13">
        <v>3</v>
      </c>
      <c r="H424" s="13">
        <v>0</v>
      </c>
      <c r="I424" s="13" t="e">
        <v>#N/A</v>
      </c>
      <c r="J424" s="13">
        <v>140007</v>
      </c>
      <c r="K424" s="13" t="s">
        <v>340</v>
      </c>
    </row>
    <row r="425" spans="1:11" x14ac:dyDescent="0.3">
      <c r="A425" s="13" t="s">
        <v>606</v>
      </c>
      <c r="B425" s="13">
        <v>141002</v>
      </c>
      <c r="C425" s="13">
        <v>120002</v>
      </c>
      <c r="D425" s="13" t="s">
        <v>607</v>
      </c>
      <c r="E425" s="13">
        <v>30</v>
      </c>
      <c r="F425" s="13">
        <v>141002</v>
      </c>
      <c r="G425" s="13">
        <v>3</v>
      </c>
      <c r="H425" s="13">
        <v>0</v>
      </c>
      <c r="I425" s="13" t="e">
        <v>#N/A</v>
      </c>
      <c r="J425" s="13">
        <v>140008</v>
      </c>
      <c r="K425" s="13" t="s">
        <v>608</v>
      </c>
    </row>
    <row r="426" spans="1:11" x14ac:dyDescent="0.3">
      <c r="A426" s="13" t="s">
        <v>609</v>
      </c>
      <c r="B426" s="13">
        <v>141003</v>
      </c>
      <c r="C426" s="13">
        <v>120003</v>
      </c>
      <c r="D426" s="13" t="s">
        <v>610</v>
      </c>
      <c r="E426" s="13">
        <v>90</v>
      </c>
      <c r="F426" s="13">
        <v>141003</v>
      </c>
      <c r="G426" s="13">
        <v>3</v>
      </c>
      <c r="H426" s="13">
        <v>0</v>
      </c>
      <c r="I426" s="13" t="e">
        <v>#N/A</v>
      </c>
      <c r="J426" s="13">
        <v>140009</v>
      </c>
      <c r="K426" s="13" t="s">
        <v>611</v>
      </c>
    </row>
    <row r="427" spans="1:11" x14ac:dyDescent="0.3">
      <c r="A427" s="13" t="s">
        <v>612</v>
      </c>
      <c r="B427" s="13">
        <v>141004</v>
      </c>
      <c r="C427" s="13">
        <v>120004</v>
      </c>
      <c r="D427" s="13" t="s">
        <v>613</v>
      </c>
      <c r="E427" s="13">
        <v>270</v>
      </c>
      <c r="F427" s="13">
        <v>141004</v>
      </c>
      <c r="G427" s="13">
        <v>4</v>
      </c>
      <c r="H427" s="13">
        <v>0</v>
      </c>
      <c r="I427" s="13" t="e">
        <v>#N/A</v>
      </c>
      <c r="J427" s="13">
        <v>140288</v>
      </c>
      <c r="K427" s="13" t="s">
        <v>614</v>
      </c>
    </row>
    <row r="428" spans="1:11" x14ac:dyDescent="0.3">
      <c r="A428" s="13" t="s">
        <v>615</v>
      </c>
      <c r="B428" s="13">
        <v>141005</v>
      </c>
      <c r="C428" s="13">
        <v>120005</v>
      </c>
      <c r="D428" s="13" t="s">
        <v>616</v>
      </c>
      <c r="E428" s="13">
        <v>810</v>
      </c>
      <c r="F428" s="13">
        <v>141005</v>
      </c>
      <c r="G428" s="13">
        <v>4</v>
      </c>
      <c r="H428" s="13">
        <v>0</v>
      </c>
      <c r="I428" s="13" t="e">
        <v>#N/A</v>
      </c>
      <c r="J428" s="13">
        <v>140051</v>
      </c>
      <c r="K428" s="13" t="s">
        <v>617</v>
      </c>
    </row>
    <row r="429" spans="1:11" x14ac:dyDescent="0.3">
      <c r="A429" s="13" t="s">
        <v>618</v>
      </c>
      <c r="B429" s="13">
        <v>141006</v>
      </c>
      <c r="C429" s="13">
        <v>120006</v>
      </c>
      <c r="D429" s="13" t="s">
        <v>619</v>
      </c>
      <c r="E429" s="13">
        <v>2430</v>
      </c>
      <c r="F429" s="13">
        <v>141006</v>
      </c>
      <c r="G429" s="13">
        <v>5</v>
      </c>
      <c r="H429" s="13">
        <v>0</v>
      </c>
      <c r="I429" s="13" t="e">
        <v>#N/A</v>
      </c>
      <c r="J429" s="13">
        <v>140288</v>
      </c>
      <c r="K429" s="13" t="s">
        <v>614</v>
      </c>
    </row>
    <row r="430" spans="1:11" x14ac:dyDescent="0.3">
      <c r="A430" s="13" t="s">
        <v>620</v>
      </c>
      <c r="B430" s="13">
        <v>141007</v>
      </c>
      <c r="C430" s="13">
        <v>120007</v>
      </c>
      <c r="D430" s="13" t="s">
        <v>621</v>
      </c>
      <c r="E430" s="13">
        <v>7290</v>
      </c>
      <c r="F430" s="13">
        <v>141007</v>
      </c>
      <c r="G430" s="13">
        <v>5</v>
      </c>
      <c r="H430" s="13">
        <v>0</v>
      </c>
      <c r="I430" s="13" t="e">
        <v>#N/A</v>
      </c>
      <c r="J430" s="13">
        <v>140288</v>
      </c>
      <c r="K430" s="13" t="s">
        <v>614</v>
      </c>
    </row>
    <row r="431" spans="1:11" x14ac:dyDescent="0.3">
      <c r="A431" s="13" t="s">
        <v>622</v>
      </c>
      <c r="B431" s="13">
        <v>141008</v>
      </c>
      <c r="C431" s="13">
        <v>120008</v>
      </c>
      <c r="D431" s="13" t="s">
        <v>623</v>
      </c>
      <c r="E431" s="13">
        <v>21870</v>
      </c>
      <c r="F431" s="13">
        <v>141008</v>
      </c>
      <c r="G431" s="13">
        <v>5</v>
      </c>
      <c r="H431" s="13">
        <v>0</v>
      </c>
      <c r="I431" s="13" t="e">
        <v>#N/A</v>
      </c>
      <c r="J431" s="13">
        <v>140288</v>
      </c>
      <c r="K431" s="13" t="s">
        <v>614</v>
      </c>
    </row>
    <row r="432" spans="1:11" x14ac:dyDescent="0.3">
      <c r="A432" s="13" t="s">
        <v>624</v>
      </c>
      <c r="B432" s="13">
        <v>141009</v>
      </c>
      <c r="C432" s="13">
        <v>120009</v>
      </c>
      <c r="D432" s="13" t="s">
        <v>625</v>
      </c>
      <c r="E432" s="13">
        <v>65610</v>
      </c>
      <c r="F432" s="13">
        <v>141009</v>
      </c>
      <c r="G432" s="13">
        <v>6</v>
      </c>
      <c r="H432" s="13">
        <v>0</v>
      </c>
      <c r="I432" s="13" t="e">
        <v>#N/A</v>
      </c>
      <c r="J432" s="13">
        <v>140288</v>
      </c>
      <c r="K432" s="13" t="s">
        <v>614</v>
      </c>
    </row>
    <row r="433" spans="1:11" x14ac:dyDescent="0.3">
      <c r="A433" s="13" t="s">
        <v>626</v>
      </c>
      <c r="B433" s="13">
        <v>141010</v>
      </c>
      <c r="C433" s="13">
        <v>120010</v>
      </c>
      <c r="D433" s="13" t="s">
        <v>627</v>
      </c>
      <c r="E433" s="13">
        <v>196830</v>
      </c>
      <c r="F433" s="13">
        <v>141010</v>
      </c>
      <c r="G433" s="13">
        <v>6</v>
      </c>
      <c r="H433" s="13">
        <v>0</v>
      </c>
      <c r="I433" s="13" t="e">
        <v>#N/A</v>
      </c>
      <c r="J433" s="13">
        <v>140288</v>
      </c>
      <c r="K433" s="13" t="s">
        <v>614</v>
      </c>
    </row>
    <row r="434" spans="1:11" x14ac:dyDescent="0.3">
      <c r="A434" s="13" t="s">
        <v>628</v>
      </c>
      <c r="B434" s="13">
        <v>142001</v>
      </c>
      <c r="C434" s="13">
        <v>121001</v>
      </c>
      <c r="D434" s="13" t="s">
        <v>628</v>
      </c>
      <c r="E434" s="13">
        <v>10</v>
      </c>
      <c r="F434" s="13">
        <v>142001</v>
      </c>
      <c r="G434" s="13">
        <v>3</v>
      </c>
      <c r="H434" s="13">
        <v>0</v>
      </c>
      <c r="I434" s="13" t="e">
        <v>#N/A</v>
      </c>
      <c r="J434" s="13">
        <v>140007</v>
      </c>
      <c r="K434" s="13" t="s">
        <v>340</v>
      </c>
    </row>
    <row r="435" spans="1:11" x14ac:dyDescent="0.3">
      <c r="A435" s="13" t="s">
        <v>629</v>
      </c>
      <c r="B435" s="13">
        <v>142002</v>
      </c>
      <c r="C435" s="13">
        <v>121002</v>
      </c>
      <c r="D435" s="13" t="s">
        <v>629</v>
      </c>
      <c r="E435" s="13">
        <v>30</v>
      </c>
      <c r="F435" s="13">
        <v>142002</v>
      </c>
      <c r="G435" s="13">
        <v>3</v>
      </c>
      <c r="H435" s="13">
        <v>0</v>
      </c>
      <c r="I435" s="13" t="e">
        <v>#N/A</v>
      </c>
      <c r="J435" s="13">
        <v>140008</v>
      </c>
      <c r="K435" s="13" t="s">
        <v>608</v>
      </c>
    </row>
    <row r="436" spans="1:11" x14ac:dyDescent="0.3">
      <c r="A436" s="13" t="s">
        <v>630</v>
      </c>
      <c r="B436" s="13">
        <v>142003</v>
      </c>
      <c r="C436" s="13">
        <v>121003</v>
      </c>
      <c r="D436" s="13" t="s">
        <v>630</v>
      </c>
      <c r="E436" s="13">
        <v>90</v>
      </c>
      <c r="F436" s="13">
        <v>142003</v>
      </c>
      <c r="G436" s="13">
        <v>3</v>
      </c>
      <c r="H436" s="13">
        <v>0</v>
      </c>
      <c r="I436" s="13" t="e">
        <v>#N/A</v>
      </c>
      <c r="J436" s="13">
        <v>140009</v>
      </c>
      <c r="K436" s="13" t="s">
        <v>611</v>
      </c>
    </row>
    <row r="437" spans="1:11" x14ac:dyDescent="0.3">
      <c r="A437" s="13" t="s">
        <v>631</v>
      </c>
      <c r="B437" s="13">
        <v>142004</v>
      </c>
      <c r="C437" s="13">
        <v>121004</v>
      </c>
      <c r="D437" s="13" t="s">
        <v>631</v>
      </c>
      <c r="E437" s="13">
        <v>270</v>
      </c>
      <c r="F437" s="13">
        <v>142004</v>
      </c>
      <c r="G437" s="13">
        <v>4</v>
      </c>
      <c r="H437" s="13">
        <v>0</v>
      </c>
      <c r="I437" s="13" t="e">
        <v>#N/A</v>
      </c>
      <c r="J437" s="13">
        <v>140288</v>
      </c>
      <c r="K437" s="13" t="s">
        <v>614</v>
      </c>
    </row>
    <row r="438" spans="1:11" x14ac:dyDescent="0.3">
      <c r="A438" s="13" t="s">
        <v>632</v>
      </c>
      <c r="B438" s="13">
        <v>142005</v>
      </c>
      <c r="C438" s="13">
        <v>121005</v>
      </c>
      <c r="D438" s="13" t="s">
        <v>632</v>
      </c>
      <c r="E438" s="13">
        <v>810</v>
      </c>
      <c r="F438" s="13">
        <v>142005</v>
      </c>
      <c r="G438" s="13">
        <v>4</v>
      </c>
      <c r="H438" s="13">
        <v>0</v>
      </c>
      <c r="I438" s="13" t="e">
        <v>#N/A</v>
      </c>
      <c r="J438" s="13">
        <v>140051</v>
      </c>
      <c r="K438" s="13" t="s">
        <v>617</v>
      </c>
    </row>
    <row r="439" spans="1:11" x14ac:dyDescent="0.3">
      <c r="A439" s="13" t="s">
        <v>633</v>
      </c>
      <c r="B439" s="13">
        <v>142006</v>
      </c>
      <c r="C439" s="13">
        <v>121006</v>
      </c>
      <c r="D439" s="13" t="s">
        <v>633</v>
      </c>
      <c r="E439" s="13">
        <v>2430</v>
      </c>
      <c r="F439" s="13">
        <v>142006</v>
      </c>
      <c r="G439" s="13">
        <v>5</v>
      </c>
      <c r="H439" s="13">
        <v>0</v>
      </c>
      <c r="I439" s="13" t="e">
        <v>#N/A</v>
      </c>
      <c r="J439" s="13">
        <v>140288</v>
      </c>
      <c r="K439" s="13" t="s">
        <v>614</v>
      </c>
    </row>
    <row r="440" spans="1:11" x14ac:dyDescent="0.3">
      <c r="A440" s="13" t="s">
        <v>634</v>
      </c>
      <c r="B440" s="13">
        <v>142007</v>
      </c>
      <c r="C440" s="13">
        <v>121007</v>
      </c>
      <c r="D440" s="13" t="s">
        <v>634</v>
      </c>
      <c r="E440" s="13">
        <v>7290</v>
      </c>
      <c r="F440" s="13">
        <v>142007</v>
      </c>
      <c r="G440" s="13">
        <v>5</v>
      </c>
      <c r="H440" s="13">
        <v>0</v>
      </c>
      <c r="I440" s="13" t="e">
        <v>#N/A</v>
      </c>
      <c r="J440" s="13">
        <v>140288</v>
      </c>
      <c r="K440" s="13" t="s">
        <v>614</v>
      </c>
    </row>
    <row r="441" spans="1:11" x14ac:dyDescent="0.3">
      <c r="A441" s="13" t="s">
        <v>635</v>
      </c>
      <c r="B441" s="13">
        <v>142008</v>
      </c>
      <c r="C441" s="13">
        <v>121008</v>
      </c>
      <c r="D441" s="13" t="s">
        <v>635</v>
      </c>
      <c r="E441" s="13">
        <v>21870</v>
      </c>
      <c r="F441" s="13">
        <v>142008</v>
      </c>
      <c r="G441" s="13">
        <v>5</v>
      </c>
      <c r="H441" s="13">
        <v>0</v>
      </c>
      <c r="I441" s="13" t="e">
        <v>#N/A</v>
      </c>
      <c r="J441" s="13">
        <v>140288</v>
      </c>
      <c r="K441" s="13" t="s">
        <v>614</v>
      </c>
    </row>
    <row r="442" spans="1:11" x14ac:dyDescent="0.3">
      <c r="A442" s="13" t="s">
        <v>636</v>
      </c>
      <c r="B442" s="13">
        <v>142009</v>
      </c>
      <c r="C442" s="13">
        <v>121009</v>
      </c>
      <c r="D442" s="13" t="s">
        <v>636</v>
      </c>
      <c r="E442" s="13">
        <v>65610</v>
      </c>
      <c r="F442" s="13">
        <v>142009</v>
      </c>
      <c r="G442" s="13">
        <v>6</v>
      </c>
      <c r="H442" s="13">
        <v>0</v>
      </c>
      <c r="I442" s="13" t="e">
        <v>#N/A</v>
      </c>
      <c r="J442" s="13">
        <v>140288</v>
      </c>
      <c r="K442" s="13" t="s">
        <v>614</v>
      </c>
    </row>
    <row r="443" spans="1:11" x14ac:dyDescent="0.3">
      <c r="A443" s="13" t="s">
        <v>637</v>
      </c>
      <c r="B443" s="13">
        <v>142010</v>
      </c>
      <c r="C443" s="13">
        <v>121010</v>
      </c>
      <c r="D443" s="13" t="s">
        <v>637</v>
      </c>
      <c r="E443" s="13">
        <v>196830</v>
      </c>
      <c r="F443" s="13">
        <v>142010</v>
      </c>
      <c r="G443" s="13">
        <v>6</v>
      </c>
      <c r="H443" s="13">
        <v>0</v>
      </c>
      <c r="I443" s="13" t="e">
        <v>#N/A</v>
      </c>
      <c r="J443" s="13">
        <v>140288</v>
      </c>
      <c r="K443" s="13" t="s">
        <v>614</v>
      </c>
    </row>
    <row r="444" spans="1:11" x14ac:dyDescent="0.3">
      <c r="A444" s="13" t="s">
        <v>638</v>
      </c>
      <c r="B444" s="13">
        <v>143001</v>
      </c>
      <c r="C444" s="13">
        <v>122001</v>
      </c>
      <c r="D444" s="13" t="s">
        <v>638</v>
      </c>
      <c r="E444" s="13">
        <v>10</v>
      </c>
      <c r="F444" s="13">
        <v>143001</v>
      </c>
      <c r="G444" s="13">
        <v>3</v>
      </c>
      <c r="H444" s="13">
        <v>0</v>
      </c>
      <c r="I444" s="13" t="e">
        <v>#N/A</v>
      </c>
      <c r="J444" s="13">
        <v>140007</v>
      </c>
      <c r="K444" s="13" t="s">
        <v>340</v>
      </c>
    </row>
    <row r="445" spans="1:11" x14ac:dyDescent="0.3">
      <c r="A445" s="13" t="s">
        <v>639</v>
      </c>
      <c r="B445" s="13">
        <v>143002</v>
      </c>
      <c r="C445" s="13">
        <v>122002</v>
      </c>
      <c r="D445" s="13" t="s">
        <v>639</v>
      </c>
      <c r="E445" s="13">
        <v>30</v>
      </c>
      <c r="F445" s="13">
        <v>143002</v>
      </c>
      <c r="G445" s="13">
        <v>3</v>
      </c>
      <c r="H445" s="13">
        <v>0</v>
      </c>
      <c r="I445" s="13" t="e">
        <v>#N/A</v>
      </c>
      <c r="J445" s="13">
        <v>140008</v>
      </c>
      <c r="K445" s="13" t="s">
        <v>608</v>
      </c>
    </row>
    <row r="446" spans="1:11" x14ac:dyDescent="0.3">
      <c r="A446" s="13" t="s">
        <v>640</v>
      </c>
      <c r="B446" s="13">
        <v>143003</v>
      </c>
      <c r="C446" s="13">
        <v>122003</v>
      </c>
      <c r="D446" s="13" t="s">
        <v>640</v>
      </c>
      <c r="E446" s="13">
        <v>90</v>
      </c>
      <c r="F446" s="13">
        <v>143003</v>
      </c>
      <c r="G446" s="13">
        <v>3</v>
      </c>
      <c r="H446" s="13">
        <v>0</v>
      </c>
      <c r="I446" s="13" t="e">
        <v>#N/A</v>
      </c>
      <c r="J446" s="13">
        <v>140009</v>
      </c>
      <c r="K446" s="13" t="s">
        <v>611</v>
      </c>
    </row>
    <row r="447" spans="1:11" x14ac:dyDescent="0.3">
      <c r="A447" s="13" t="s">
        <v>641</v>
      </c>
      <c r="B447" s="13">
        <v>143004</v>
      </c>
      <c r="C447" s="13">
        <v>122004</v>
      </c>
      <c r="D447" s="13" t="s">
        <v>641</v>
      </c>
      <c r="E447" s="13">
        <v>270</v>
      </c>
      <c r="F447" s="13">
        <v>143004</v>
      </c>
      <c r="G447" s="13">
        <v>4</v>
      </c>
      <c r="H447" s="13">
        <v>0</v>
      </c>
      <c r="I447" s="13" t="e">
        <v>#N/A</v>
      </c>
      <c r="J447" s="13">
        <v>140288</v>
      </c>
      <c r="K447" s="13" t="s">
        <v>614</v>
      </c>
    </row>
    <row r="448" spans="1:11" x14ac:dyDescent="0.3">
      <c r="A448" s="13" t="s">
        <v>642</v>
      </c>
      <c r="B448" s="13">
        <v>143005</v>
      </c>
      <c r="C448" s="13">
        <v>122005</v>
      </c>
      <c r="D448" s="13" t="s">
        <v>642</v>
      </c>
      <c r="E448" s="13">
        <v>810</v>
      </c>
      <c r="F448" s="13">
        <v>143005</v>
      </c>
      <c r="G448" s="13">
        <v>4</v>
      </c>
      <c r="H448" s="13">
        <v>0</v>
      </c>
      <c r="I448" s="13" t="e">
        <v>#N/A</v>
      </c>
      <c r="J448" s="13">
        <v>140051</v>
      </c>
      <c r="K448" s="13" t="s">
        <v>617</v>
      </c>
    </row>
    <row r="449" spans="1:11" x14ac:dyDescent="0.3">
      <c r="A449" s="13" t="s">
        <v>643</v>
      </c>
      <c r="B449" s="13">
        <v>143006</v>
      </c>
      <c r="C449" s="13">
        <v>122006</v>
      </c>
      <c r="D449" s="13" t="s">
        <v>643</v>
      </c>
      <c r="E449" s="13">
        <v>2430</v>
      </c>
      <c r="F449" s="13">
        <v>143006</v>
      </c>
      <c r="G449" s="13">
        <v>5</v>
      </c>
      <c r="H449" s="13">
        <v>0</v>
      </c>
      <c r="I449" s="13" t="e">
        <v>#N/A</v>
      </c>
      <c r="J449" s="13">
        <v>140288</v>
      </c>
      <c r="K449" s="13" t="s">
        <v>614</v>
      </c>
    </row>
    <row r="450" spans="1:11" x14ac:dyDescent="0.3">
      <c r="A450" s="13" t="s">
        <v>644</v>
      </c>
      <c r="B450" s="13">
        <v>143007</v>
      </c>
      <c r="C450" s="13">
        <v>122007</v>
      </c>
      <c r="D450" s="13" t="s">
        <v>644</v>
      </c>
      <c r="E450" s="13">
        <v>7290</v>
      </c>
      <c r="F450" s="13">
        <v>143007</v>
      </c>
      <c r="G450" s="13">
        <v>5</v>
      </c>
      <c r="H450" s="13">
        <v>0</v>
      </c>
      <c r="I450" s="13" t="e">
        <v>#N/A</v>
      </c>
      <c r="J450" s="13">
        <v>140288</v>
      </c>
      <c r="K450" s="13" t="s">
        <v>614</v>
      </c>
    </row>
    <row r="451" spans="1:11" x14ac:dyDescent="0.3">
      <c r="A451" s="13" t="s">
        <v>645</v>
      </c>
      <c r="B451" s="13">
        <v>143008</v>
      </c>
      <c r="C451" s="13">
        <v>122008</v>
      </c>
      <c r="D451" s="13" t="s">
        <v>645</v>
      </c>
      <c r="E451" s="13">
        <v>21870</v>
      </c>
      <c r="F451" s="13">
        <v>143008</v>
      </c>
      <c r="G451" s="13">
        <v>5</v>
      </c>
      <c r="H451" s="13">
        <v>0</v>
      </c>
      <c r="I451" s="13" t="e">
        <v>#N/A</v>
      </c>
      <c r="J451" s="13">
        <v>140288</v>
      </c>
      <c r="K451" s="13" t="s">
        <v>614</v>
      </c>
    </row>
    <row r="452" spans="1:11" x14ac:dyDescent="0.3">
      <c r="A452" s="13" t="s">
        <v>646</v>
      </c>
      <c r="B452" s="13">
        <v>143009</v>
      </c>
      <c r="C452" s="13">
        <v>122009</v>
      </c>
      <c r="D452" s="13" t="s">
        <v>646</v>
      </c>
      <c r="E452" s="13">
        <v>65610</v>
      </c>
      <c r="F452" s="13">
        <v>143009</v>
      </c>
      <c r="G452" s="13">
        <v>6</v>
      </c>
      <c r="H452" s="13">
        <v>0</v>
      </c>
      <c r="I452" s="13" t="e">
        <v>#N/A</v>
      </c>
      <c r="J452" s="13">
        <v>140288</v>
      </c>
      <c r="K452" s="13" t="s">
        <v>614</v>
      </c>
    </row>
    <row r="453" spans="1:11" x14ac:dyDescent="0.3">
      <c r="A453" s="13" t="s">
        <v>647</v>
      </c>
      <c r="B453" s="13">
        <v>143010</v>
      </c>
      <c r="C453" s="13">
        <v>122010</v>
      </c>
      <c r="D453" s="13" t="s">
        <v>647</v>
      </c>
      <c r="E453" s="13">
        <v>196830</v>
      </c>
      <c r="F453" s="13">
        <v>143010</v>
      </c>
      <c r="G453" s="13">
        <v>6</v>
      </c>
      <c r="H453" s="13">
        <v>0</v>
      </c>
      <c r="I453" s="13" t="e">
        <v>#N/A</v>
      </c>
      <c r="J453" s="13">
        <v>140288</v>
      </c>
      <c r="K453" s="13" t="s">
        <v>614</v>
      </c>
    </row>
    <row r="454" spans="1:11" x14ac:dyDescent="0.3">
      <c r="A454" s="13" t="s">
        <v>648</v>
      </c>
      <c r="B454" s="13">
        <v>146001</v>
      </c>
      <c r="C454" s="13">
        <v>122021</v>
      </c>
      <c r="D454" s="13" t="s">
        <v>648</v>
      </c>
      <c r="E454" s="13">
        <v>10</v>
      </c>
      <c r="F454" s="13">
        <v>146001</v>
      </c>
      <c r="G454" s="13">
        <v>3</v>
      </c>
      <c r="H454" s="13">
        <v>0</v>
      </c>
      <c r="I454" s="13" t="e">
        <v>#N/A</v>
      </c>
      <c r="J454" s="13">
        <v>140284</v>
      </c>
      <c r="K454" s="13" t="s">
        <v>649</v>
      </c>
    </row>
    <row r="455" spans="1:11" x14ac:dyDescent="0.3">
      <c r="A455" s="13" t="s">
        <v>650</v>
      </c>
      <c r="B455" s="13">
        <v>146002</v>
      </c>
      <c r="C455" s="13">
        <v>122022</v>
      </c>
      <c r="D455" s="13" t="s">
        <v>650</v>
      </c>
      <c r="E455" s="13">
        <v>30</v>
      </c>
      <c r="F455" s="13">
        <v>146002</v>
      </c>
      <c r="G455" s="13">
        <v>3</v>
      </c>
      <c r="H455" s="13">
        <v>0</v>
      </c>
      <c r="I455" s="13" t="e">
        <v>#N/A</v>
      </c>
      <c r="J455" s="13">
        <v>140285</v>
      </c>
      <c r="K455" s="13" t="s">
        <v>651</v>
      </c>
    </row>
    <row r="456" spans="1:11" x14ac:dyDescent="0.3">
      <c r="A456" s="13" t="s">
        <v>652</v>
      </c>
      <c r="B456" s="13">
        <v>146003</v>
      </c>
      <c r="C456" s="13">
        <v>122023</v>
      </c>
      <c r="D456" s="13" t="s">
        <v>652</v>
      </c>
      <c r="E456" s="13">
        <v>90</v>
      </c>
      <c r="F456" s="13">
        <v>146003</v>
      </c>
      <c r="G456" s="13">
        <v>3</v>
      </c>
      <c r="H456" s="13">
        <v>0</v>
      </c>
      <c r="I456" s="13" t="e">
        <v>#N/A</v>
      </c>
      <c r="J456" s="13">
        <v>140286</v>
      </c>
      <c r="K456" s="13" t="s">
        <v>651</v>
      </c>
    </row>
    <row r="457" spans="1:11" x14ac:dyDescent="0.3">
      <c r="A457" s="13" t="s">
        <v>653</v>
      </c>
      <c r="B457" s="13">
        <v>146004</v>
      </c>
      <c r="C457" s="13">
        <v>122024</v>
      </c>
      <c r="D457" s="13" t="s">
        <v>653</v>
      </c>
      <c r="E457" s="13">
        <v>270</v>
      </c>
      <c r="F457" s="13">
        <v>146004</v>
      </c>
      <c r="G457" s="13">
        <v>4</v>
      </c>
      <c r="H457" s="13">
        <v>0</v>
      </c>
      <c r="I457" s="13" t="e">
        <v>#N/A</v>
      </c>
      <c r="J457" s="13">
        <v>140287</v>
      </c>
      <c r="K457" s="13" t="s">
        <v>614</v>
      </c>
    </row>
    <row r="458" spans="1:11" x14ac:dyDescent="0.3">
      <c r="A458" s="13" t="s">
        <v>654</v>
      </c>
      <c r="B458" s="13">
        <v>146005</v>
      </c>
      <c r="C458" s="13">
        <v>122025</v>
      </c>
      <c r="D458" s="13" t="s">
        <v>654</v>
      </c>
      <c r="E458" s="13">
        <v>810</v>
      </c>
      <c r="F458" s="13">
        <v>146005</v>
      </c>
      <c r="G458" s="13">
        <v>4</v>
      </c>
      <c r="H458" s="13">
        <v>0</v>
      </c>
      <c r="I458" s="13" t="e">
        <v>#N/A</v>
      </c>
      <c r="J458" s="13">
        <v>140287</v>
      </c>
      <c r="K458" s="13" t="s">
        <v>614</v>
      </c>
    </row>
    <row r="459" spans="1:11" x14ac:dyDescent="0.3">
      <c r="A459" s="13" t="s">
        <v>655</v>
      </c>
      <c r="B459" s="13">
        <v>146006</v>
      </c>
      <c r="C459" s="13">
        <v>122026</v>
      </c>
      <c r="D459" s="13" t="s">
        <v>655</v>
      </c>
      <c r="E459" s="13">
        <v>2430</v>
      </c>
      <c r="F459" s="13">
        <v>146006</v>
      </c>
      <c r="G459" s="13">
        <v>5</v>
      </c>
      <c r="H459" s="13">
        <v>0</v>
      </c>
      <c r="I459" s="13" t="e">
        <v>#N/A</v>
      </c>
      <c r="J459" s="13">
        <v>140287</v>
      </c>
      <c r="K459" s="13" t="s">
        <v>614</v>
      </c>
    </row>
    <row r="460" spans="1:11" x14ac:dyDescent="0.3">
      <c r="A460" s="13" t="s">
        <v>656</v>
      </c>
      <c r="B460" s="13">
        <v>146007</v>
      </c>
      <c r="C460" s="13">
        <v>122027</v>
      </c>
      <c r="D460" s="13" t="s">
        <v>656</v>
      </c>
      <c r="E460" s="13">
        <v>7290</v>
      </c>
      <c r="F460" s="13">
        <v>146007</v>
      </c>
      <c r="G460" s="13">
        <v>5</v>
      </c>
      <c r="H460" s="13">
        <v>0</v>
      </c>
      <c r="I460" s="13" t="e">
        <v>#N/A</v>
      </c>
      <c r="J460" s="13">
        <v>140287</v>
      </c>
      <c r="K460" s="13" t="s">
        <v>614</v>
      </c>
    </row>
    <row r="461" spans="1:11" x14ac:dyDescent="0.3">
      <c r="A461" s="13" t="s">
        <v>657</v>
      </c>
      <c r="B461" s="13">
        <v>146008</v>
      </c>
      <c r="C461" s="13">
        <v>122028</v>
      </c>
      <c r="D461" s="13" t="s">
        <v>657</v>
      </c>
      <c r="E461" s="13">
        <v>21870</v>
      </c>
      <c r="F461" s="13">
        <v>146008</v>
      </c>
      <c r="G461" s="13">
        <v>5</v>
      </c>
      <c r="H461" s="13">
        <v>0</v>
      </c>
      <c r="I461" s="13" t="e">
        <v>#N/A</v>
      </c>
      <c r="J461" s="13">
        <v>140287</v>
      </c>
      <c r="K461" s="13" t="s">
        <v>614</v>
      </c>
    </row>
    <row r="462" spans="1:11" x14ac:dyDescent="0.3">
      <c r="A462" s="13" t="s">
        <v>658</v>
      </c>
      <c r="B462" s="13">
        <v>146009</v>
      </c>
      <c r="C462" s="13">
        <v>122029</v>
      </c>
      <c r="D462" s="13" t="s">
        <v>658</v>
      </c>
      <c r="E462" s="13">
        <v>65610</v>
      </c>
      <c r="F462" s="13">
        <v>146009</v>
      </c>
      <c r="G462" s="13">
        <v>6</v>
      </c>
      <c r="H462" s="13">
        <v>0</v>
      </c>
      <c r="I462" s="13" t="e">
        <v>#N/A</v>
      </c>
      <c r="J462" s="13">
        <v>140287</v>
      </c>
      <c r="K462" s="13" t="s">
        <v>614</v>
      </c>
    </row>
    <row r="463" spans="1:11" x14ac:dyDescent="0.3">
      <c r="A463" s="13" t="s">
        <v>659</v>
      </c>
      <c r="B463" s="13">
        <v>146010</v>
      </c>
      <c r="C463" s="13">
        <v>122030</v>
      </c>
      <c r="D463" s="13" t="s">
        <v>659</v>
      </c>
      <c r="E463" s="13">
        <v>196830</v>
      </c>
      <c r="F463" s="13">
        <v>146010</v>
      </c>
      <c r="G463" s="13">
        <v>6</v>
      </c>
      <c r="H463" s="13">
        <v>0</v>
      </c>
      <c r="I463" s="13" t="e">
        <v>#N/A</v>
      </c>
      <c r="J463" s="13">
        <v>140287</v>
      </c>
      <c r="K463" s="13" t="s">
        <v>614</v>
      </c>
    </row>
    <row r="464" spans="1:11" x14ac:dyDescent="0.3">
      <c r="A464" s="13" t="s">
        <v>660</v>
      </c>
      <c r="B464" s="13">
        <v>147001</v>
      </c>
      <c r="C464" s="13">
        <v>122031</v>
      </c>
      <c r="D464" s="13" t="s">
        <v>660</v>
      </c>
      <c r="E464" s="13">
        <v>10</v>
      </c>
      <c r="F464" s="13">
        <v>147001</v>
      </c>
      <c r="G464" s="13">
        <v>3</v>
      </c>
      <c r="H464" s="13">
        <v>0</v>
      </c>
      <c r="I464" s="13" t="e">
        <v>#N/A</v>
      </c>
      <c r="J464" s="13">
        <v>140284</v>
      </c>
      <c r="K464" s="13" t="s">
        <v>649</v>
      </c>
    </row>
    <row r="465" spans="1:11" x14ac:dyDescent="0.3">
      <c r="A465" s="13" t="s">
        <v>661</v>
      </c>
      <c r="B465" s="13">
        <v>147002</v>
      </c>
      <c r="C465" s="13">
        <v>122032</v>
      </c>
      <c r="D465" s="13" t="s">
        <v>661</v>
      </c>
      <c r="E465" s="13">
        <v>30</v>
      </c>
      <c r="F465" s="13">
        <v>147002</v>
      </c>
      <c r="G465" s="13">
        <v>3</v>
      </c>
      <c r="H465" s="13">
        <v>0</v>
      </c>
      <c r="I465" s="13" t="e">
        <v>#N/A</v>
      </c>
      <c r="J465" s="13">
        <v>140285</v>
      </c>
      <c r="K465" s="13" t="s">
        <v>651</v>
      </c>
    </row>
    <row r="466" spans="1:11" x14ac:dyDescent="0.3">
      <c r="A466" s="13" t="s">
        <v>662</v>
      </c>
      <c r="B466" s="13">
        <v>147003</v>
      </c>
      <c r="C466" s="13">
        <v>122033</v>
      </c>
      <c r="D466" s="13" t="s">
        <v>662</v>
      </c>
      <c r="E466" s="13">
        <v>90</v>
      </c>
      <c r="F466" s="13">
        <v>147003</v>
      </c>
      <c r="G466" s="13">
        <v>3</v>
      </c>
      <c r="H466" s="13">
        <v>0</v>
      </c>
      <c r="I466" s="13" t="e">
        <v>#N/A</v>
      </c>
      <c r="J466" s="13">
        <v>140286</v>
      </c>
      <c r="K466" s="13" t="s">
        <v>651</v>
      </c>
    </row>
    <row r="467" spans="1:11" x14ac:dyDescent="0.3">
      <c r="A467" s="13" t="s">
        <v>663</v>
      </c>
      <c r="B467" s="13">
        <v>147004</v>
      </c>
      <c r="C467" s="13">
        <v>122034</v>
      </c>
      <c r="D467" s="13" t="s">
        <v>663</v>
      </c>
      <c r="E467" s="13">
        <v>270</v>
      </c>
      <c r="F467" s="13">
        <v>147004</v>
      </c>
      <c r="G467" s="13">
        <v>4</v>
      </c>
      <c r="H467" s="13">
        <v>0</v>
      </c>
      <c r="I467" s="13" t="e">
        <v>#N/A</v>
      </c>
      <c r="J467" s="13">
        <v>140287</v>
      </c>
      <c r="K467" s="13" t="s">
        <v>614</v>
      </c>
    </row>
    <row r="468" spans="1:11" x14ac:dyDescent="0.3">
      <c r="A468" s="13" t="s">
        <v>664</v>
      </c>
      <c r="B468" s="13">
        <v>147005</v>
      </c>
      <c r="C468" s="13">
        <v>122035</v>
      </c>
      <c r="D468" s="13" t="s">
        <v>664</v>
      </c>
      <c r="E468" s="13">
        <v>810</v>
      </c>
      <c r="F468" s="13">
        <v>147005</v>
      </c>
      <c r="G468" s="13">
        <v>4</v>
      </c>
      <c r="H468" s="13">
        <v>0</v>
      </c>
      <c r="I468" s="13" t="e">
        <v>#N/A</v>
      </c>
      <c r="J468" s="13">
        <v>140287</v>
      </c>
      <c r="K468" s="13" t="s">
        <v>614</v>
      </c>
    </row>
    <row r="469" spans="1:11" x14ac:dyDescent="0.3">
      <c r="A469" s="13" t="s">
        <v>665</v>
      </c>
      <c r="B469" s="13">
        <v>147006</v>
      </c>
      <c r="C469" s="13">
        <v>122036</v>
      </c>
      <c r="D469" s="13" t="s">
        <v>665</v>
      </c>
      <c r="E469" s="13">
        <v>2430</v>
      </c>
      <c r="F469" s="13">
        <v>147006</v>
      </c>
      <c r="G469" s="13">
        <v>5</v>
      </c>
      <c r="H469" s="13">
        <v>0</v>
      </c>
      <c r="I469" s="13" t="e">
        <v>#N/A</v>
      </c>
      <c r="J469" s="13">
        <v>140287</v>
      </c>
      <c r="K469" s="13" t="s">
        <v>614</v>
      </c>
    </row>
    <row r="470" spans="1:11" x14ac:dyDescent="0.3">
      <c r="A470" s="13" t="s">
        <v>666</v>
      </c>
      <c r="B470" s="13">
        <v>147007</v>
      </c>
      <c r="C470" s="13">
        <v>122037</v>
      </c>
      <c r="D470" s="13" t="s">
        <v>666</v>
      </c>
      <c r="E470" s="13">
        <v>7290</v>
      </c>
      <c r="F470" s="13">
        <v>147007</v>
      </c>
      <c r="G470" s="13">
        <v>5</v>
      </c>
      <c r="H470" s="13">
        <v>0</v>
      </c>
      <c r="I470" s="13" t="e">
        <v>#N/A</v>
      </c>
      <c r="J470" s="13">
        <v>140287</v>
      </c>
      <c r="K470" s="13" t="s">
        <v>614</v>
      </c>
    </row>
    <row r="471" spans="1:11" x14ac:dyDescent="0.3">
      <c r="A471" s="13" t="s">
        <v>667</v>
      </c>
      <c r="B471" s="13">
        <v>147008</v>
      </c>
      <c r="C471" s="13">
        <v>122038</v>
      </c>
      <c r="D471" s="13" t="s">
        <v>667</v>
      </c>
      <c r="E471" s="13">
        <v>21870</v>
      </c>
      <c r="F471" s="13">
        <v>147008</v>
      </c>
      <c r="G471" s="13">
        <v>5</v>
      </c>
      <c r="H471" s="13">
        <v>0</v>
      </c>
      <c r="I471" s="13" t="e">
        <v>#N/A</v>
      </c>
      <c r="J471" s="13">
        <v>140287</v>
      </c>
      <c r="K471" s="13" t="s">
        <v>614</v>
      </c>
    </row>
    <row r="472" spans="1:11" x14ac:dyDescent="0.3">
      <c r="A472" s="13" t="s">
        <v>668</v>
      </c>
      <c r="B472" s="13">
        <v>147009</v>
      </c>
      <c r="C472" s="13">
        <v>122039</v>
      </c>
      <c r="D472" s="13" t="s">
        <v>668</v>
      </c>
      <c r="E472" s="13">
        <v>65610</v>
      </c>
      <c r="F472" s="13">
        <v>147009</v>
      </c>
      <c r="G472" s="13">
        <v>6</v>
      </c>
      <c r="H472" s="13">
        <v>0</v>
      </c>
      <c r="I472" s="13" t="e">
        <v>#N/A</v>
      </c>
      <c r="J472" s="13">
        <v>140287</v>
      </c>
      <c r="K472" s="13" t="s">
        <v>614</v>
      </c>
    </row>
    <row r="473" spans="1:11" x14ac:dyDescent="0.3">
      <c r="A473" s="13" t="s">
        <v>669</v>
      </c>
      <c r="B473" s="13">
        <v>147010</v>
      </c>
      <c r="C473" s="13">
        <v>122040</v>
      </c>
      <c r="D473" s="13" t="s">
        <v>669</v>
      </c>
      <c r="E473" s="13">
        <v>196830</v>
      </c>
      <c r="F473" s="13">
        <v>147010</v>
      </c>
      <c r="G473" s="13">
        <v>6</v>
      </c>
      <c r="H473" s="13">
        <v>0</v>
      </c>
      <c r="I473" s="13" t="e">
        <v>#N/A</v>
      </c>
      <c r="J473" s="13">
        <v>140287</v>
      </c>
      <c r="K473" s="13" t="s">
        <v>614</v>
      </c>
    </row>
    <row r="474" spans="1:11" x14ac:dyDescent="0.3">
      <c r="A474" s="13" t="s">
        <v>670</v>
      </c>
      <c r="B474" s="13">
        <v>145001</v>
      </c>
      <c r="C474" s="13">
        <v>122011</v>
      </c>
      <c r="D474" s="13" t="s">
        <v>670</v>
      </c>
      <c r="E474" s="13">
        <v>10</v>
      </c>
      <c r="F474" s="13">
        <v>145001</v>
      </c>
      <c r="G474" s="13">
        <v>4</v>
      </c>
      <c r="H474" s="13">
        <v>145010</v>
      </c>
      <c r="I474" s="13" t="s">
        <v>671</v>
      </c>
      <c r="J474" s="13">
        <v>140010</v>
      </c>
      <c r="K474" s="13" t="s">
        <v>672</v>
      </c>
    </row>
    <row r="475" spans="1:11" x14ac:dyDescent="0.3">
      <c r="A475" s="13" t="s">
        <v>673</v>
      </c>
      <c r="B475" s="13">
        <v>145002</v>
      </c>
      <c r="C475" s="13">
        <v>122012</v>
      </c>
      <c r="D475" s="13" t="s">
        <v>673</v>
      </c>
      <c r="E475" s="13">
        <v>40</v>
      </c>
      <c r="F475" s="13">
        <v>145002</v>
      </c>
      <c r="G475" s="13">
        <v>6</v>
      </c>
      <c r="H475" s="13">
        <v>145005</v>
      </c>
      <c r="I475" s="13" t="s">
        <v>674</v>
      </c>
      <c r="J475" s="13">
        <v>140109</v>
      </c>
      <c r="K475" s="13" t="s">
        <v>22</v>
      </c>
    </row>
    <row r="476" spans="1:11" x14ac:dyDescent="0.3">
      <c r="A476" s="13" t="s">
        <v>675</v>
      </c>
      <c r="B476" s="13">
        <v>145003</v>
      </c>
      <c r="C476" s="13">
        <v>122013</v>
      </c>
      <c r="D476" s="13" t="s">
        <v>675</v>
      </c>
      <c r="E476" s="13">
        <v>30</v>
      </c>
      <c r="F476" s="13">
        <v>145003</v>
      </c>
      <c r="G476" s="13">
        <v>4</v>
      </c>
      <c r="H476" s="13">
        <v>145011</v>
      </c>
      <c r="I476" s="13" t="s">
        <v>676</v>
      </c>
      <c r="J476" s="13">
        <v>140011</v>
      </c>
      <c r="K476" s="13" t="s">
        <v>677</v>
      </c>
    </row>
    <row r="477" spans="1:11" x14ac:dyDescent="0.3">
      <c r="A477" s="13" t="s">
        <v>678</v>
      </c>
      <c r="B477" s="13">
        <v>145004</v>
      </c>
      <c r="C477" s="13">
        <v>122014</v>
      </c>
      <c r="D477" s="13" t="s">
        <v>678</v>
      </c>
      <c r="E477" s="13">
        <v>50</v>
      </c>
      <c r="F477" s="13">
        <v>145004</v>
      </c>
      <c r="G477" s="13">
        <v>5</v>
      </c>
      <c r="H477" s="13">
        <v>145012</v>
      </c>
      <c r="I477" s="13" t="s">
        <v>679</v>
      </c>
      <c r="J477" s="13">
        <v>140012</v>
      </c>
      <c r="K477" s="13" t="s">
        <v>680</v>
      </c>
    </row>
    <row r="478" spans="1:11" x14ac:dyDescent="0.3">
      <c r="A478" s="13" t="s">
        <v>681</v>
      </c>
      <c r="B478" s="13">
        <v>145005</v>
      </c>
      <c r="C478" s="13">
        <v>122015</v>
      </c>
      <c r="D478" s="13" t="s">
        <v>681</v>
      </c>
      <c r="E478" s="13">
        <v>80</v>
      </c>
      <c r="F478" s="13">
        <v>145005</v>
      </c>
      <c r="G478" s="13">
        <v>6</v>
      </c>
      <c r="H478" s="13">
        <v>145013</v>
      </c>
      <c r="I478" s="13" t="s">
        <v>682</v>
      </c>
      <c r="J478" s="13">
        <v>140013</v>
      </c>
      <c r="K478" s="13" t="s">
        <v>683</v>
      </c>
    </row>
    <row r="479" spans="1:11" x14ac:dyDescent="0.3">
      <c r="A479" s="13" t="s">
        <v>684</v>
      </c>
      <c r="B479" s="13">
        <v>145006</v>
      </c>
      <c r="C479" s="13">
        <v>122041</v>
      </c>
      <c r="D479" s="13" t="s">
        <v>684</v>
      </c>
      <c r="E479" s="13">
        <v>20</v>
      </c>
      <c r="F479" s="13">
        <v>145006</v>
      </c>
      <c r="G479" s="13">
        <v>4</v>
      </c>
      <c r="H479" s="13">
        <v>122042</v>
      </c>
      <c r="I479" s="13" t="s">
        <v>685</v>
      </c>
      <c r="J479" s="13">
        <v>140132</v>
      </c>
      <c r="K479" s="13" t="s">
        <v>686</v>
      </c>
    </row>
    <row r="480" spans="1:11" x14ac:dyDescent="0.3">
      <c r="A480" s="13" t="s">
        <v>687</v>
      </c>
      <c r="B480" s="13">
        <v>148000</v>
      </c>
      <c r="C480" s="13">
        <v>820009</v>
      </c>
      <c r="D480" s="13" t="s">
        <v>687</v>
      </c>
      <c r="E480" s="13">
        <v>7</v>
      </c>
      <c r="F480" s="13">
        <v>148000</v>
      </c>
      <c r="G480" s="13">
        <v>2</v>
      </c>
      <c r="H480" s="13">
        <v>145032</v>
      </c>
      <c r="I480" s="13" t="s">
        <v>688</v>
      </c>
      <c r="J480" s="13">
        <v>140032</v>
      </c>
      <c r="K480" s="13" t="s">
        <v>689</v>
      </c>
    </row>
    <row r="481" spans="1:11" x14ac:dyDescent="0.3">
      <c r="A481" s="13" t="s">
        <v>687</v>
      </c>
      <c r="B481" s="13">
        <v>148001</v>
      </c>
      <c r="C481" s="13">
        <v>820010</v>
      </c>
      <c r="D481" s="13" t="s">
        <v>687</v>
      </c>
      <c r="E481" s="13">
        <v>7</v>
      </c>
      <c r="F481" s="13">
        <v>148001</v>
      </c>
      <c r="G481" s="13">
        <v>3</v>
      </c>
      <c r="H481" s="13">
        <v>145033</v>
      </c>
      <c r="I481" s="13" t="s">
        <v>688</v>
      </c>
      <c r="J481" s="13">
        <v>140033</v>
      </c>
      <c r="K481" s="13" t="s">
        <v>689</v>
      </c>
    </row>
    <row r="482" spans="1:11" x14ac:dyDescent="0.3">
      <c r="A482" s="13" t="s">
        <v>687</v>
      </c>
      <c r="B482" s="13">
        <v>148002</v>
      </c>
      <c r="C482" s="13">
        <v>820011</v>
      </c>
      <c r="D482" s="13" t="s">
        <v>687</v>
      </c>
      <c r="E482" s="13">
        <v>7</v>
      </c>
      <c r="F482" s="13">
        <v>148002</v>
      </c>
      <c r="G482" s="13">
        <v>4</v>
      </c>
      <c r="H482" s="13">
        <v>145034</v>
      </c>
      <c r="I482" s="13" t="s">
        <v>690</v>
      </c>
      <c r="J482" s="13">
        <v>140034</v>
      </c>
      <c r="K482" s="13" t="s">
        <v>689</v>
      </c>
    </row>
    <row r="483" spans="1:11" x14ac:dyDescent="0.3">
      <c r="A483" s="13" t="s">
        <v>687</v>
      </c>
      <c r="B483" s="13">
        <v>148003</v>
      </c>
      <c r="C483" s="13">
        <v>820012</v>
      </c>
      <c r="D483" s="13" t="s">
        <v>687</v>
      </c>
      <c r="E483" s="13">
        <v>7</v>
      </c>
      <c r="F483" s="13">
        <v>148003</v>
      </c>
      <c r="G483" s="13">
        <v>6</v>
      </c>
      <c r="H483" s="13">
        <v>145035</v>
      </c>
      <c r="I483" s="13" t="s">
        <v>690</v>
      </c>
      <c r="J483" s="13">
        <v>140035</v>
      </c>
      <c r="K483" s="13" t="s">
        <v>689</v>
      </c>
    </row>
    <row r="484" spans="1:11" x14ac:dyDescent="0.3">
      <c r="A484" s="13" t="s">
        <v>691</v>
      </c>
      <c r="B484" s="13">
        <v>148004</v>
      </c>
      <c r="C484" s="13">
        <v>820013</v>
      </c>
      <c r="D484" s="13" t="s">
        <v>691</v>
      </c>
      <c r="E484" s="13">
        <v>7</v>
      </c>
      <c r="F484" s="13">
        <v>148004</v>
      </c>
      <c r="G484" s="13">
        <v>2</v>
      </c>
      <c r="H484" s="13">
        <v>145032</v>
      </c>
      <c r="I484" s="13" t="s">
        <v>688</v>
      </c>
      <c r="J484" s="13">
        <v>140032</v>
      </c>
      <c r="K484" s="13" t="s">
        <v>689</v>
      </c>
    </row>
    <row r="485" spans="1:11" x14ac:dyDescent="0.3">
      <c r="A485" s="13" t="s">
        <v>691</v>
      </c>
      <c r="B485" s="13">
        <v>148005</v>
      </c>
      <c r="C485" s="13">
        <v>820014</v>
      </c>
      <c r="D485" s="13" t="s">
        <v>691</v>
      </c>
      <c r="E485" s="13">
        <v>7</v>
      </c>
      <c r="F485" s="13">
        <v>148005</v>
      </c>
      <c r="G485" s="13">
        <v>3</v>
      </c>
      <c r="H485" s="13">
        <v>145033</v>
      </c>
      <c r="I485" s="13" t="s">
        <v>688</v>
      </c>
      <c r="J485" s="13">
        <v>140033</v>
      </c>
      <c r="K485" s="13" t="s">
        <v>689</v>
      </c>
    </row>
    <row r="486" spans="1:11" x14ac:dyDescent="0.3">
      <c r="A486" s="13" t="s">
        <v>691</v>
      </c>
      <c r="B486" s="13">
        <v>148006</v>
      </c>
      <c r="C486" s="13">
        <v>820015</v>
      </c>
      <c r="D486" s="13" t="s">
        <v>691</v>
      </c>
      <c r="E486" s="13">
        <v>7</v>
      </c>
      <c r="F486" s="13">
        <v>148006</v>
      </c>
      <c r="G486" s="13">
        <v>4</v>
      </c>
      <c r="H486" s="13">
        <v>145034</v>
      </c>
      <c r="I486" s="13" t="s">
        <v>690</v>
      </c>
      <c r="J486" s="13">
        <v>140034</v>
      </c>
      <c r="K486" s="13" t="s">
        <v>689</v>
      </c>
    </row>
    <row r="487" spans="1:11" x14ac:dyDescent="0.3">
      <c r="A487" s="13" t="s">
        <v>691</v>
      </c>
      <c r="B487" s="13">
        <v>148007</v>
      </c>
      <c r="C487" s="13">
        <v>820016</v>
      </c>
      <c r="D487" s="13" t="s">
        <v>691</v>
      </c>
      <c r="E487" s="13">
        <v>7</v>
      </c>
      <c r="F487" s="13">
        <v>148007</v>
      </c>
      <c r="G487" s="13">
        <v>6</v>
      </c>
      <c r="H487" s="13">
        <v>145035</v>
      </c>
      <c r="I487" s="13" t="s">
        <v>690</v>
      </c>
      <c r="J487" s="13">
        <v>140035</v>
      </c>
      <c r="K487" s="13" t="s">
        <v>689</v>
      </c>
    </row>
    <row r="488" spans="1:11" x14ac:dyDescent="0.3">
      <c r="A488" s="13" t="s">
        <v>692</v>
      </c>
      <c r="B488" s="13">
        <v>148008</v>
      </c>
      <c r="C488" s="13">
        <v>820017</v>
      </c>
      <c r="D488" s="13" t="s">
        <v>692</v>
      </c>
      <c r="E488" s="13">
        <v>7</v>
      </c>
      <c r="F488" s="13">
        <v>148008</v>
      </c>
      <c r="G488" s="13">
        <v>2</v>
      </c>
      <c r="H488" s="13">
        <v>145032</v>
      </c>
      <c r="I488" s="13" t="s">
        <v>688</v>
      </c>
      <c r="J488" s="13">
        <v>140032</v>
      </c>
      <c r="K488" s="13" t="s">
        <v>689</v>
      </c>
    </row>
    <row r="489" spans="1:11" x14ac:dyDescent="0.3">
      <c r="A489" s="13" t="s">
        <v>692</v>
      </c>
      <c r="B489" s="13">
        <v>148009</v>
      </c>
      <c r="C489" s="13">
        <v>820018</v>
      </c>
      <c r="D489" s="13" t="s">
        <v>692</v>
      </c>
      <c r="E489" s="13">
        <v>7</v>
      </c>
      <c r="F489" s="13">
        <v>148009</v>
      </c>
      <c r="G489" s="13">
        <v>3</v>
      </c>
      <c r="H489" s="13">
        <v>145033</v>
      </c>
      <c r="I489" s="13" t="s">
        <v>688</v>
      </c>
      <c r="J489" s="13">
        <v>140033</v>
      </c>
      <c r="K489" s="13" t="s">
        <v>689</v>
      </c>
    </row>
    <row r="490" spans="1:11" x14ac:dyDescent="0.3">
      <c r="A490" s="13" t="s">
        <v>692</v>
      </c>
      <c r="B490" s="13">
        <v>148010</v>
      </c>
      <c r="C490" s="13">
        <v>820019</v>
      </c>
      <c r="D490" s="13" t="s">
        <v>692</v>
      </c>
      <c r="E490" s="13">
        <v>7</v>
      </c>
      <c r="F490" s="13">
        <v>148010</v>
      </c>
      <c r="G490" s="13">
        <v>4</v>
      </c>
      <c r="H490" s="13">
        <v>145034</v>
      </c>
      <c r="I490" s="13" t="s">
        <v>690</v>
      </c>
      <c r="J490" s="13">
        <v>140034</v>
      </c>
      <c r="K490" s="13" t="s">
        <v>689</v>
      </c>
    </row>
    <row r="491" spans="1:11" x14ac:dyDescent="0.3">
      <c r="A491" s="13" t="s">
        <v>692</v>
      </c>
      <c r="B491" s="13">
        <v>148011</v>
      </c>
      <c r="C491" s="13">
        <v>820020</v>
      </c>
      <c r="D491" s="13" t="s">
        <v>692</v>
      </c>
      <c r="E491" s="13">
        <v>7</v>
      </c>
      <c r="F491" s="13">
        <v>148011</v>
      </c>
      <c r="G491" s="13">
        <v>6</v>
      </c>
      <c r="H491" s="13">
        <v>145035</v>
      </c>
      <c r="I491" s="13" t="s">
        <v>690</v>
      </c>
      <c r="J491" s="13">
        <v>140035</v>
      </c>
      <c r="K491" s="13" t="s">
        <v>689</v>
      </c>
    </row>
    <row r="492" spans="1:11" x14ac:dyDescent="0.3">
      <c r="A492" s="13" t="s">
        <v>693</v>
      </c>
      <c r="B492" s="13">
        <v>148012</v>
      </c>
      <c r="C492" s="13">
        <v>820021</v>
      </c>
      <c r="D492" s="13" t="s">
        <v>693</v>
      </c>
      <c r="E492" s="13">
        <v>7</v>
      </c>
      <c r="F492" s="13">
        <v>148012</v>
      </c>
      <c r="G492" s="13">
        <v>2</v>
      </c>
      <c r="H492" s="13">
        <v>145032</v>
      </c>
      <c r="I492" s="13" t="s">
        <v>688</v>
      </c>
      <c r="J492" s="13">
        <v>140032</v>
      </c>
      <c r="K492" s="13" t="s">
        <v>689</v>
      </c>
    </row>
    <row r="493" spans="1:11" x14ac:dyDescent="0.3">
      <c r="A493" s="13" t="s">
        <v>693</v>
      </c>
      <c r="B493" s="13">
        <v>148013</v>
      </c>
      <c r="C493" s="13">
        <v>820022</v>
      </c>
      <c r="D493" s="13" t="s">
        <v>693</v>
      </c>
      <c r="E493" s="13">
        <v>7</v>
      </c>
      <c r="F493" s="13">
        <v>148013</v>
      </c>
      <c r="G493" s="13">
        <v>3</v>
      </c>
      <c r="H493" s="13">
        <v>145033</v>
      </c>
      <c r="I493" s="13" t="s">
        <v>688</v>
      </c>
      <c r="J493" s="13">
        <v>140033</v>
      </c>
      <c r="K493" s="13" t="s">
        <v>689</v>
      </c>
    </row>
    <row r="494" spans="1:11" x14ac:dyDescent="0.3">
      <c r="A494" s="13" t="s">
        <v>693</v>
      </c>
      <c r="B494" s="13">
        <v>148014</v>
      </c>
      <c r="C494" s="13">
        <v>820023</v>
      </c>
      <c r="D494" s="13" t="s">
        <v>693</v>
      </c>
      <c r="E494" s="13">
        <v>7</v>
      </c>
      <c r="F494" s="13">
        <v>148014</v>
      </c>
      <c r="G494" s="13">
        <v>4</v>
      </c>
      <c r="H494" s="13">
        <v>145034</v>
      </c>
      <c r="I494" s="13" t="s">
        <v>690</v>
      </c>
      <c r="J494" s="13">
        <v>140034</v>
      </c>
      <c r="K494" s="13" t="s">
        <v>689</v>
      </c>
    </row>
    <row r="495" spans="1:11" x14ac:dyDescent="0.3">
      <c r="A495" s="13" t="s">
        <v>693</v>
      </c>
      <c r="B495" s="13">
        <v>148015</v>
      </c>
      <c r="C495" s="13">
        <v>820024</v>
      </c>
      <c r="D495" s="13" t="s">
        <v>693</v>
      </c>
      <c r="E495" s="13">
        <v>7</v>
      </c>
      <c r="F495" s="13">
        <v>148015</v>
      </c>
      <c r="G495" s="13">
        <v>6</v>
      </c>
      <c r="H495" s="13">
        <v>145035</v>
      </c>
      <c r="I495" s="13" t="s">
        <v>690</v>
      </c>
      <c r="J495" s="13">
        <v>140035</v>
      </c>
      <c r="K495" s="13" t="s">
        <v>689</v>
      </c>
    </row>
    <row r="496" spans="1:11" x14ac:dyDescent="0.3">
      <c r="A496" s="13" t="s">
        <v>694</v>
      </c>
      <c r="B496" s="13">
        <v>148016</v>
      </c>
      <c r="C496" s="13">
        <v>820025</v>
      </c>
      <c r="D496" s="13" t="s">
        <v>694</v>
      </c>
      <c r="E496" s="13">
        <v>7</v>
      </c>
      <c r="F496" s="13">
        <v>148016</v>
      </c>
      <c r="G496" s="13">
        <v>2</v>
      </c>
      <c r="H496" s="13">
        <v>145032</v>
      </c>
      <c r="I496" s="13" t="s">
        <v>688</v>
      </c>
      <c r="J496" s="13">
        <v>140032</v>
      </c>
      <c r="K496" s="13" t="s">
        <v>689</v>
      </c>
    </row>
    <row r="497" spans="1:11" x14ac:dyDescent="0.3">
      <c r="A497" s="13" t="s">
        <v>694</v>
      </c>
      <c r="B497" s="13">
        <v>148017</v>
      </c>
      <c r="C497" s="13">
        <v>820026</v>
      </c>
      <c r="D497" s="13" t="s">
        <v>694</v>
      </c>
      <c r="E497" s="13">
        <v>7</v>
      </c>
      <c r="F497" s="13">
        <v>148017</v>
      </c>
      <c r="G497" s="13">
        <v>3</v>
      </c>
      <c r="H497" s="13">
        <v>145033</v>
      </c>
      <c r="I497" s="13" t="s">
        <v>688</v>
      </c>
      <c r="J497" s="13">
        <v>140033</v>
      </c>
      <c r="K497" s="13" t="s">
        <v>689</v>
      </c>
    </row>
    <row r="498" spans="1:11" x14ac:dyDescent="0.3">
      <c r="A498" s="13" t="s">
        <v>694</v>
      </c>
      <c r="B498" s="13">
        <v>148018</v>
      </c>
      <c r="C498" s="13">
        <v>820027</v>
      </c>
      <c r="D498" s="13" t="s">
        <v>694</v>
      </c>
      <c r="E498" s="13">
        <v>7</v>
      </c>
      <c r="F498" s="13">
        <v>148018</v>
      </c>
      <c r="G498" s="13">
        <v>4</v>
      </c>
      <c r="H498" s="13">
        <v>145034</v>
      </c>
      <c r="I498" s="13" t="s">
        <v>690</v>
      </c>
      <c r="J498" s="13">
        <v>140034</v>
      </c>
      <c r="K498" s="13" t="s">
        <v>689</v>
      </c>
    </row>
    <row r="499" spans="1:11" x14ac:dyDescent="0.3">
      <c r="A499" s="13" t="s">
        <v>694</v>
      </c>
      <c r="B499" s="13">
        <v>148019</v>
      </c>
      <c r="C499" s="13">
        <v>820028</v>
      </c>
      <c r="D499" s="13" t="s">
        <v>694</v>
      </c>
      <c r="E499" s="13">
        <v>7</v>
      </c>
      <c r="F499" s="13">
        <v>148019</v>
      </c>
      <c r="G499" s="13">
        <v>6</v>
      </c>
      <c r="H499" s="13">
        <v>145035</v>
      </c>
      <c r="I499" s="13" t="s">
        <v>690</v>
      </c>
      <c r="J499" s="13">
        <v>140035</v>
      </c>
      <c r="K499" s="13" t="s">
        <v>689</v>
      </c>
    </row>
    <row r="500" spans="1:11" x14ac:dyDescent="0.3">
      <c r="A500" s="13" t="s">
        <v>695</v>
      </c>
      <c r="B500" s="13">
        <v>148020</v>
      </c>
      <c r="C500" s="13">
        <v>820029</v>
      </c>
      <c r="D500" s="13" t="s">
        <v>695</v>
      </c>
      <c r="E500" s="13">
        <v>7</v>
      </c>
      <c r="F500" s="13">
        <v>148020</v>
      </c>
      <c r="G500" s="13">
        <v>2</v>
      </c>
      <c r="H500" s="13">
        <v>145032</v>
      </c>
      <c r="I500" s="13" t="s">
        <v>688</v>
      </c>
      <c r="J500" s="13">
        <v>140032</v>
      </c>
      <c r="K500" s="13" t="s">
        <v>689</v>
      </c>
    </row>
    <row r="501" spans="1:11" x14ac:dyDescent="0.3">
      <c r="A501" s="13" t="s">
        <v>695</v>
      </c>
      <c r="B501" s="13">
        <v>148021</v>
      </c>
      <c r="C501" s="13">
        <v>820030</v>
      </c>
      <c r="D501" s="13" t="s">
        <v>695</v>
      </c>
      <c r="E501" s="13">
        <v>7</v>
      </c>
      <c r="F501" s="13">
        <v>148021</v>
      </c>
      <c r="G501" s="13">
        <v>3</v>
      </c>
      <c r="H501" s="13">
        <v>145033</v>
      </c>
      <c r="I501" s="13" t="s">
        <v>688</v>
      </c>
      <c r="J501" s="13">
        <v>140033</v>
      </c>
      <c r="K501" s="13" t="s">
        <v>689</v>
      </c>
    </row>
    <row r="502" spans="1:11" x14ac:dyDescent="0.3">
      <c r="A502" s="13" t="s">
        <v>695</v>
      </c>
      <c r="B502" s="13">
        <v>148022</v>
      </c>
      <c r="C502" s="13">
        <v>820031</v>
      </c>
      <c r="D502" s="13" t="s">
        <v>695</v>
      </c>
      <c r="E502" s="13">
        <v>7</v>
      </c>
      <c r="F502" s="13">
        <v>148022</v>
      </c>
      <c r="G502" s="13">
        <v>4</v>
      </c>
      <c r="H502" s="13">
        <v>145034</v>
      </c>
      <c r="I502" s="13" t="s">
        <v>690</v>
      </c>
      <c r="J502" s="13">
        <v>140034</v>
      </c>
      <c r="K502" s="13" t="s">
        <v>689</v>
      </c>
    </row>
    <row r="503" spans="1:11" x14ac:dyDescent="0.3">
      <c r="A503" s="13" t="s">
        <v>695</v>
      </c>
      <c r="B503" s="13">
        <v>148023</v>
      </c>
      <c r="C503" s="13">
        <v>820032</v>
      </c>
      <c r="D503" s="13" t="s">
        <v>695</v>
      </c>
      <c r="E503" s="13">
        <v>7</v>
      </c>
      <c r="F503" s="13">
        <v>148023</v>
      </c>
      <c r="G503" s="13">
        <v>6</v>
      </c>
      <c r="H503" s="13">
        <v>145035</v>
      </c>
      <c r="I503" s="13" t="s">
        <v>690</v>
      </c>
      <c r="J503" s="13">
        <v>140035</v>
      </c>
      <c r="K503" s="13" t="s">
        <v>689</v>
      </c>
    </row>
    <row r="504" spans="1:11" x14ac:dyDescent="0.3">
      <c r="A504" s="13" t="s">
        <v>696</v>
      </c>
      <c r="B504" s="13">
        <v>148024</v>
      </c>
      <c r="C504" s="13">
        <v>820033</v>
      </c>
      <c r="D504" s="13" t="s">
        <v>696</v>
      </c>
      <c r="E504" s="13">
        <v>7</v>
      </c>
      <c r="F504" s="13">
        <v>148024</v>
      </c>
      <c r="G504" s="13">
        <v>2</v>
      </c>
      <c r="H504" s="13">
        <v>145032</v>
      </c>
      <c r="I504" s="13" t="s">
        <v>688</v>
      </c>
      <c r="J504" s="13">
        <v>140032</v>
      </c>
      <c r="K504" s="13" t="s">
        <v>689</v>
      </c>
    </row>
    <row r="505" spans="1:11" x14ac:dyDescent="0.3">
      <c r="A505" s="13" t="s">
        <v>696</v>
      </c>
      <c r="B505" s="13">
        <v>148025</v>
      </c>
      <c r="C505" s="13">
        <v>820034</v>
      </c>
      <c r="D505" s="13" t="s">
        <v>696</v>
      </c>
      <c r="E505" s="13">
        <v>7</v>
      </c>
      <c r="F505" s="13">
        <v>148025</v>
      </c>
      <c r="G505" s="13">
        <v>3</v>
      </c>
      <c r="H505" s="13">
        <v>145033</v>
      </c>
      <c r="I505" s="13" t="s">
        <v>688</v>
      </c>
      <c r="J505" s="13">
        <v>140033</v>
      </c>
      <c r="K505" s="13" t="s">
        <v>689</v>
      </c>
    </row>
    <row r="506" spans="1:11" x14ac:dyDescent="0.3">
      <c r="A506" s="13" t="s">
        <v>696</v>
      </c>
      <c r="B506" s="13">
        <v>148026</v>
      </c>
      <c r="C506" s="13">
        <v>820035</v>
      </c>
      <c r="D506" s="13" t="s">
        <v>696</v>
      </c>
      <c r="E506" s="13">
        <v>7</v>
      </c>
      <c r="F506" s="13">
        <v>148026</v>
      </c>
      <c r="G506" s="13">
        <v>4</v>
      </c>
      <c r="H506" s="13">
        <v>145034</v>
      </c>
      <c r="I506" s="13" t="s">
        <v>690</v>
      </c>
      <c r="J506" s="13">
        <v>140034</v>
      </c>
      <c r="K506" s="13" t="s">
        <v>689</v>
      </c>
    </row>
    <row r="507" spans="1:11" x14ac:dyDescent="0.3">
      <c r="A507" s="13" t="s">
        <v>696</v>
      </c>
      <c r="B507" s="13">
        <v>148027</v>
      </c>
      <c r="C507" s="13">
        <v>820036</v>
      </c>
      <c r="D507" s="13" t="s">
        <v>696</v>
      </c>
      <c r="E507" s="13">
        <v>7</v>
      </c>
      <c r="F507" s="13">
        <v>148027</v>
      </c>
      <c r="G507" s="13">
        <v>6</v>
      </c>
      <c r="H507" s="13">
        <v>145035</v>
      </c>
      <c r="I507" s="13" t="s">
        <v>690</v>
      </c>
      <c r="J507" s="13">
        <v>140035</v>
      </c>
      <c r="K507" s="13" t="s">
        <v>689</v>
      </c>
    </row>
    <row r="508" spans="1:11" x14ac:dyDescent="0.3">
      <c r="A508" s="13" t="s">
        <v>697</v>
      </c>
      <c r="B508" s="13">
        <v>148028</v>
      </c>
      <c r="C508" s="13">
        <v>820037</v>
      </c>
      <c r="D508" s="13" t="s">
        <v>697</v>
      </c>
      <c r="E508" s="13">
        <v>7</v>
      </c>
      <c r="F508" s="13">
        <v>148028</v>
      </c>
      <c r="G508" s="13">
        <v>2</v>
      </c>
      <c r="H508" s="13">
        <v>145032</v>
      </c>
      <c r="I508" s="13" t="s">
        <v>688</v>
      </c>
      <c r="J508" s="13">
        <v>140032</v>
      </c>
      <c r="K508" s="13" t="s">
        <v>689</v>
      </c>
    </row>
    <row r="509" spans="1:11" x14ac:dyDescent="0.3">
      <c r="A509" s="13" t="s">
        <v>697</v>
      </c>
      <c r="B509" s="13">
        <v>148029</v>
      </c>
      <c r="C509" s="13">
        <v>820038</v>
      </c>
      <c r="D509" s="13" t="s">
        <v>697</v>
      </c>
      <c r="E509" s="13">
        <v>7</v>
      </c>
      <c r="F509" s="13">
        <v>148029</v>
      </c>
      <c r="G509" s="13">
        <v>3</v>
      </c>
      <c r="H509" s="13">
        <v>145033</v>
      </c>
      <c r="I509" s="13" t="s">
        <v>688</v>
      </c>
      <c r="J509" s="13">
        <v>140033</v>
      </c>
      <c r="K509" s="13" t="s">
        <v>689</v>
      </c>
    </row>
    <row r="510" spans="1:11" x14ac:dyDescent="0.3">
      <c r="A510" s="13" t="s">
        <v>697</v>
      </c>
      <c r="B510" s="13">
        <v>148030</v>
      </c>
      <c r="C510" s="13">
        <v>820039</v>
      </c>
      <c r="D510" s="13" t="s">
        <v>697</v>
      </c>
      <c r="E510" s="13">
        <v>7</v>
      </c>
      <c r="F510" s="13">
        <v>148030</v>
      </c>
      <c r="G510" s="13">
        <v>4</v>
      </c>
      <c r="H510" s="13">
        <v>145034</v>
      </c>
      <c r="I510" s="13" t="s">
        <v>690</v>
      </c>
      <c r="J510" s="13">
        <v>140034</v>
      </c>
      <c r="K510" s="13" t="s">
        <v>689</v>
      </c>
    </row>
    <row r="511" spans="1:11" x14ac:dyDescent="0.3">
      <c r="A511" s="13" t="s">
        <v>697</v>
      </c>
      <c r="B511" s="13">
        <v>148031</v>
      </c>
      <c r="C511" s="13">
        <v>820040</v>
      </c>
      <c r="D511" s="13" t="s">
        <v>697</v>
      </c>
      <c r="E511" s="13">
        <v>7</v>
      </c>
      <c r="F511" s="13">
        <v>148031</v>
      </c>
      <c r="G511" s="13">
        <v>6</v>
      </c>
      <c r="H511" s="13">
        <v>145035</v>
      </c>
      <c r="I511" s="13" t="s">
        <v>690</v>
      </c>
      <c r="J511" s="13">
        <v>140035</v>
      </c>
      <c r="K511" s="13" t="s">
        <v>689</v>
      </c>
    </row>
    <row r="512" spans="1:11" x14ac:dyDescent="0.3">
      <c r="A512" s="13" t="s">
        <v>698</v>
      </c>
      <c r="B512" s="13">
        <v>148032</v>
      </c>
      <c r="C512" s="13">
        <v>820041</v>
      </c>
      <c r="D512" s="13" t="s">
        <v>698</v>
      </c>
      <c r="E512" s="13">
        <v>7</v>
      </c>
      <c r="F512" s="13">
        <v>148032</v>
      </c>
      <c r="G512" s="13">
        <v>2</v>
      </c>
      <c r="H512" s="13">
        <v>145032</v>
      </c>
      <c r="I512" s="13" t="s">
        <v>688</v>
      </c>
      <c r="J512" s="13">
        <v>140032</v>
      </c>
      <c r="K512" s="13" t="s">
        <v>689</v>
      </c>
    </row>
    <row r="513" spans="1:11" x14ac:dyDescent="0.3">
      <c r="A513" s="13" t="s">
        <v>698</v>
      </c>
      <c r="B513" s="13">
        <v>148033</v>
      </c>
      <c r="C513" s="13">
        <v>820042</v>
      </c>
      <c r="D513" s="13" t="s">
        <v>698</v>
      </c>
      <c r="E513" s="13">
        <v>7</v>
      </c>
      <c r="F513" s="13">
        <v>148033</v>
      </c>
      <c r="G513" s="13">
        <v>3</v>
      </c>
      <c r="H513" s="13">
        <v>145033</v>
      </c>
      <c r="I513" s="13" t="s">
        <v>688</v>
      </c>
      <c r="J513" s="13">
        <v>140033</v>
      </c>
      <c r="K513" s="13" t="s">
        <v>689</v>
      </c>
    </row>
    <row r="514" spans="1:11" x14ac:dyDescent="0.3">
      <c r="A514" s="13" t="s">
        <v>698</v>
      </c>
      <c r="B514" s="13">
        <v>148034</v>
      </c>
      <c r="C514" s="13">
        <v>820043</v>
      </c>
      <c r="D514" s="13" t="s">
        <v>698</v>
      </c>
      <c r="E514" s="13">
        <v>7</v>
      </c>
      <c r="F514" s="13">
        <v>148034</v>
      </c>
      <c r="G514" s="13">
        <v>4</v>
      </c>
      <c r="H514" s="13">
        <v>145034</v>
      </c>
      <c r="I514" s="13" t="s">
        <v>690</v>
      </c>
      <c r="J514" s="13">
        <v>140034</v>
      </c>
      <c r="K514" s="13" t="s">
        <v>689</v>
      </c>
    </row>
    <row r="515" spans="1:11" x14ac:dyDescent="0.3">
      <c r="A515" s="13" t="s">
        <v>698</v>
      </c>
      <c r="B515" s="13">
        <v>148035</v>
      </c>
      <c r="C515" s="13">
        <v>820044</v>
      </c>
      <c r="D515" s="13" t="s">
        <v>698</v>
      </c>
      <c r="E515" s="13">
        <v>7</v>
      </c>
      <c r="F515" s="13">
        <v>148035</v>
      </c>
      <c r="G515" s="13">
        <v>6</v>
      </c>
      <c r="H515" s="13">
        <v>145035</v>
      </c>
      <c r="I515" s="13" t="s">
        <v>690</v>
      </c>
      <c r="J515" s="13">
        <v>140035</v>
      </c>
      <c r="K515" s="13" t="s">
        <v>689</v>
      </c>
    </row>
    <row r="516" spans="1:11" x14ac:dyDescent="0.3">
      <c r="A516" s="13" t="s">
        <v>699</v>
      </c>
      <c r="B516" s="13">
        <v>148036</v>
      </c>
      <c r="C516" s="13">
        <v>820045</v>
      </c>
      <c r="D516" s="13" t="s">
        <v>699</v>
      </c>
      <c r="E516" s="13">
        <v>7</v>
      </c>
      <c r="F516" s="13">
        <v>148036</v>
      </c>
      <c r="G516" s="13">
        <v>2</v>
      </c>
      <c r="H516" s="13">
        <v>145032</v>
      </c>
      <c r="I516" s="13" t="s">
        <v>688</v>
      </c>
      <c r="J516" s="13">
        <v>140032</v>
      </c>
      <c r="K516" s="13" t="s">
        <v>689</v>
      </c>
    </row>
    <row r="517" spans="1:11" x14ac:dyDescent="0.3">
      <c r="A517" s="13" t="s">
        <v>699</v>
      </c>
      <c r="B517" s="13">
        <v>148037</v>
      </c>
      <c r="C517" s="13">
        <v>820046</v>
      </c>
      <c r="D517" s="13" t="s">
        <v>699</v>
      </c>
      <c r="E517" s="13">
        <v>7</v>
      </c>
      <c r="F517" s="13">
        <v>148037</v>
      </c>
      <c r="G517" s="13">
        <v>3</v>
      </c>
      <c r="H517" s="13">
        <v>145033</v>
      </c>
      <c r="I517" s="13" t="s">
        <v>688</v>
      </c>
      <c r="J517" s="13">
        <v>140033</v>
      </c>
      <c r="K517" s="13" t="s">
        <v>689</v>
      </c>
    </row>
    <row r="518" spans="1:11" x14ac:dyDescent="0.3">
      <c r="A518" s="13" t="s">
        <v>699</v>
      </c>
      <c r="B518" s="13">
        <v>148038</v>
      </c>
      <c r="C518" s="13">
        <v>820047</v>
      </c>
      <c r="D518" s="13" t="s">
        <v>699</v>
      </c>
      <c r="E518" s="13">
        <v>7</v>
      </c>
      <c r="F518" s="13">
        <v>148038</v>
      </c>
      <c r="G518" s="13">
        <v>4</v>
      </c>
      <c r="H518" s="13">
        <v>145034</v>
      </c>
      <c r="I518" s="13" t="s">
        <v>690</v>
      </c>
      <c r="J518" s="13">
        <v>140034</v>
      </c>
      <c r="K518" s="13" t="s">
        <v>689</v>
      </c>
    </row>
    <row r="519" spans="1:11" x14ac:dyDescent="0.3">
      <c r="A519" s="13" t="s">
        <v>699</v>
      </c>
      <c r="B519" s="13">
        <v>148039</v>
      </c>
      <c r="C519" s="13">
        <v>820048</v>
      </c>
      <c r="D519" s="13" t="s">
        <v>699</v>
      </c>
      <c r="E519" s="13">
        <v>7</v>
      </c>
      <c r="F519" s="13">
        <v>148039</v>
      </c>
      <c r="G519" s="13">
        <v>6</v>
      </c>
      <c r="H519" s="13">
        <v>145035</v>
      </c>
      <c r="I519" s="13" t="s">
        <v>690</v>
      </c>
      <c r="J519" s="13">
        <v>140035</v>
      </c>
      <c r="K519" s="13" t="s">
        <v>689</v>
      </c>
    </row>
    <row r="520" spans="1:11" x14ac:dyDescent="0.3">
      <c r="A520" s="13" t="s">
        <v>700</v>
      </c>
      <c r="B520" s="13">
        <v>148040</v>
      </c>
      <c r="C520" s="13">
        <v>820049</v>
      </c>
      <c r="D520" s="13" t="s">
        <v>700</v>
      </c>
      <c r="E520" s="13">
        <v>7</v>
      </c>
      <c r="F520" s="13">
        <v>148040</v>
      </c>
      <c r="G520" s="13">
        <v>2</v>
      </c>
      <c r="H520" s="13">
        <v>145032</v>
      </c>
      <c r="I520" s="13" t="s">
        <v>688</v>
      </c>
      <c r="J520" s="13">
        <v>140032</v>
      </c>
      <c r="K520" s="13" t="s">
        <v>689</v>
      </c>
    </row>
    <row r="521" spans="1:11" x14ac:dyDescent="0.3">
      <c r="A521" s="13" t="s">
        <v>700</v>
      </c>
      <c r="B521" s="13">
        <v>148041</v>
      </c>
      <c r="C521" s="13">
        <v>820050</v>
      </c>
      <c r="D521" s="13" t="s">
        <v>700</v>
      </c>
      <c r="E521" s="13">
        <v>7</v>
      </c>
      <c r="F521" s="13">
        <v>148041</v>
      </c>
      <c r="G521" s="13">
        <v>3</v>
      </c>
      <c r="H521" s="13">
        <v>145033</v>
      </c>
      <c r="I521" s="13" t="s">
        <v>688</v>
      </c>
      <c r="J521" s="13">
        <v>140033</v>
      </c>
      <c r="K521" s="13" t="s">
        <v>689</v>
      </c>
    </row>
    <row r="522" spans="1:11" x14ac:dyDescent="0.3">
      <c r="A522" s="13" t="s">
        <v>700</v>
      </c>
      <c r="B522" s="13">
        <v>148042</v>
      </c>
      <c r="C522" s="13">
        <v>820051</v>
      </c>
      <c r="D522" s="13" t="s">
        <v>700</v>
      </c>
      <c r="E522" s="13">
        <v>7</v>
      </c>
      <c r="F522" s="13">
        <v>148042</v>
      </c>
      <c r="G522" s="13">
        <v>4</v>
      </c>
      <c r="H522" s="13">
        <v>145034</v>
      </c>
      <c r="I522" s="13" t="s">
        <v>690</v>
      </c>
      <c r="J522" s="13">
        <v>140034</v>
      </c>
      <c r="K522" s="13" t="s">
        <v>689</v>
      </c>
    </row>
    <row r="523" spans="1:11" x14ac:dyDescent="0.3">
      <c r="A523" s="13" t="s">
        <v>700</v>
      </c>
      <c r="B523" s="13">
        <v>148043</v>
      </c>
      <c r="C523" s="13">
        <v>820052</v>
      </c>
      <c r="D523" s="13" t="s">
        <v>700</v>
      </c>
      <c r="E523" s="13">
        <v>7</v>
      </c>
      <c r="F523" s="13">
        <v>148043</v>
      </c>
      <c r="G523" s="13">
        <v>6</v>
      </c>
      <c r="H523" s="13">
        <v>145035</v>
      </c>
      <c r="I523" s="13" t="s">
        <v>690</v>
      </c>
      <c r="J523" s="13">
        <v>140035</v>
      </c>
      <c r="K523" s="13" t="s">
        <v>689</v>
      </c>
    </row>
    <row r="524" spans="1:11" x14ac:dyDescent="0.3">
      <c r="A524" s="13" t="s">
        <v>701</v>
      </c>
      <c r="B524" s="13">
        <v>148044</v>
      </c>
      <c r="C524" s="13">
        <v>820053</v>
      </c>
      <c r="D524" s="13" t="s">
        <v>701</v>
      </c>
      <c r="E524" s="13">
        <v>7</v>
      </c>
      <c r="F524" s="13">
        <v>148044</v>
      </c>
      <c r="G524" s="13">
        <v>2</v>
      </c>
      <c r="H524" s="13">
        <v>145032</v>
      </c>
      <c r="I524" s="13" t="s">
        <v>688</v>
      </c>
      <c r="J524" s="13">
        <v>140032</v>
      </c>
      <c r="K524" s="13" t="s">
        <v>689</v>
      </c>
    </row>
    <row r="525" spans="1:11" x14ac:dyDescent="0.3">
      <c r="A525" s="13" t="s">
        <v>701</v>
      </c>
      <c r="B525" s="13">
        <v>148045</v>
      </c>
      <c r="C525" s="13">
        <v>820054</v>
      </c>
      <c r="D525" s="13" t="s">
        <v>701</v>
      </c>
      <c r="E525" s="13">
        <v>7</v>
      </c>
      <c r="F525" s="13">
        <v>148045</v>
      </c>
      <c r="G525" s="13">
        <v>3</v>
      </c>
      <c r="H525" s="13">
        <v>145033</v>
      </c>
      <c r="I525" s="13" t="s">
        <v>688</v>
      </c>
      <c r="J525" s="13">
        <v>140033</v>
      </c>
      <c r="K525" s="13" t="s">
        <v>689</v>
      </c>
    </row>
    <row r="526" spans="1:11" x14ac:dyDescent="0.3">
      <c r="A526" s="13" t="s">
        <v>701</v>
      </c>
      <c r="B526" s="13">
        <v>148046</v>
      </c>
      <c r="C526" s="13">
        <v>820055</v>
      </c>
      <c r="D526" s="13" t="s">
        <v>701</v>
      </c>
      <c r="E526" s="13">
        <v>7</v>
      </c>
      <c r="F526" s="13">
        <v>148046</v>
      </c>
      <c r="G526" s="13">
        <v>4</v>
      </c>
      <c r="H526" s="13">
        <v>145034</v>
      </c>
      <c r="I526" s="13" t="s">
        <v>690</v>
      </c>
      <c r="J526" s="13">
        <v>140034</v>
      </c>
      <c r="K526" s="13" t="s">
        <v>689</v>
      </c>
    </row>
    <row r="527" spans="1:11" x14ac:dyDescent="0.3">
      <c r="A527" s="13" t="s">
        <v>701</v>
      </c>
      <c r="B527" s="13">
        <v>148047</v>
      </c>
      <c r="C527" s="13">
        <v>820056</v>
      </c>
      <c r="D527" s="13" t="s">
        <v>701</v>
      </c>
      <c r="E527" s="13">
        <v>7</v>
      </c>
      <c r="F527" s="13">
        <v>148047</v>
      </c>
      <c r="G527" s="13">
        <v>6</v>
      </c>
      <c r="H527" s="13">
        <v>145035</v>
      </c>
      <c r="I527" s="13" t="s">
        <v>690</v>
      </c>
      <c r="J527" s="13">
        <v>140035</v>
      </c>
      <c r="K527" s="13" t="s">
        <v>689</v>
      </c>
    </row>
    <row r="528" spans="1:11" x14ac:dyDescent="0.3">
      <c r="A528" s="13" t="s">
        <v>702</v>
      </c>
      <c r="B528" s="13">
        <v>148048</v>
      </c>
      <c r="C528" s="13">
        <v>820057</v>
      </c>
      <c r="D528" s="13" t="s">
        <v>703</v>
      </c>
      <c r="E528" s="13">
        <v>7</v>
      </c>
      <c r="F528" s="13">
        <v>148048</v>
      </c>
      <c r="G528" s="13">
        <v>2</v>
      </c>
      <c r="H528" s="13">
        <v>122042</v>
      </c>
      <c r="I528" s="13" t="s">
        <v>685</v>
      </c>
      <c r="J528" s="13">
        <v>0</v>
      </c>
      <c r="K528" s="13" t="e">
        <v>#N/A</v>
      </c>
    </row>
    <row r="529" spans="1:11" x14ac:dyDescent="0.3">
      <c r="A529" s="13" t="s">
        <v>704</v>
      </c>
      <c r="B529" s="13">
        <v>148049</v>
      </c>
      <c r="C529" s="13">
        <v>820058</v>
      </c>
      <c r="D529" s="13" t="s">
        <v>705</v>
      </c>
      <c r="E529" s="13">
        <v>7</v>
      </c>
      <c r="F529" s="13">
        <v>148049</v>
      </c>
      <c r="G529" s="13">
        <v>3</v>
      </c>
      <c r="H529" s="13">
        <v>122042</v>
      </c>
      <c r="I529" s="13" t="s">
        <v>685</v>
      </c>
      <c r="J529" s="13">
        <v>0</v>
      </c>
      <c r="K529" s="13" t="e">
        <v>#N/A</v>
      </c>
    </row>
    <row r="530" spans="1:11" x14ac:dyDescent="0.3">
      <c r="A530" s="13" t="s">
        <v>706</v>
      </c>
      <c r="B530" s="13">
        <v>148050</v>
      </c>
      <c r="C530" s="13">
        <v>820059</v>
      </c>
      <c r="D530" s="13" t="s">
        <v>707</v>
      </c>
      <c r="E530" s="13">
        <v>7</v>
      </c>
      <c r="F530" s="13">
        <v>148050</v>
      </c>
      <c r="G530" s="13">
        <v>4</v>
      </c>
      <c r="H530" s="13">
        <v>122042</v>
      </c>
      <c r="I530" s="13" t="s">
        <v>685</v>
      </c>
      <c r="J530" s="13">
        <v>0</v>
      </c>
      <c r="K530" s="13" t="e">
        <v>#N/A</v>
      </c>
    </row>
    <row r="531" spans="1:11" x14ac:dyDescent="0.3">
      <c r="A531" s="13" t="s">
        <v>708</v>
      </c>
      <c r="B531" s="13">
        <v>148051</v>
      </c>
      <c r="C531" s="13">
        <v>820060</v>
      </c>
      <c r="D531" s="13" t="s">
        <v>709</v>
      </c>
      <c r="E531" s="13">
        <v>7</v>
      </c>
      <c r="F531" s="13">
        <v>148051</v>
      </c>
      <c r="G531" s="13">
        <v>6</v>
      </c>
      <c r="H531" s="13">
        <v>122042</v>
      </c>
      <c r="I531" s="13" t="s">
        <v>685</v>
      </c>
      <c r="J531" s="13">
        <v>0</v>
      </c>
      <c r="K531" s="13" t="e">
        <v>#N/A</v>
      </c>
    </row>
    <row r="532" spans="1:11" x14ac:dyDescent="0.3">
      <c r="A532" s="13" t="s">
        <v>710</v>
      </c>
      <c r="B532" s="13">
        <v>148052</v>
      </c>
      <c r="C532" s="13">
        <v>820061</v>
      </c>
      <c r="D532" s="13" t="s">
        <v>711</v>
      </c>
      <c r="E532" s="13">
        <v>7</v>
      </c>
      <c r="F532" s="13">
        <v>148052</v>
      </c>
      <c r="G532" s="13">
        <v>2</v>
      </c>
      <c r="H532" s="13">
        <v>122042</v>
      </c>
      <c r="I532" s="13" t="s">
        <v>685</v>
      </c>
      <c r="J532" s="13">
        <v>0</v>
      </c>
      <c r="K532" s="13" t="e">
        <v>#N/A</v>
      </c>
    </row>
    <row r="533" spans="1:11" x14ac:dyDescent="0.3">
      <c r="A533" s="13" t="s">
        <v>712</v>
      </c>
      <c r="B533" s="13">
        <v>148053</v>
      </c>
      <c r="C533" s="13">
        <v>820062</v>
      </c>
      <c r="D533" s="13" t="s">
        <v>713</v>
      </c>
      <c r="E533" s="13">
        <v>7</v>
      </c>
      <c r="F533" s="13">
        <v>148053</v>
      </c>
      <c r="G533" s="13">
        <v>3</v>
      </c>
      <c r="H533" s="13">
        <v>122042</v>
      </c>
      <c r="I533" s="13" t="s">
        <v>685</v>
      </c>
      <c r="J533" s="13">
        <v>0</v>
      </c>
      <c r="K533" s="13" t="e">
        <v>#N/A</v>
      </c>
    </row>
    <row r="534" spans="1:11" x14ac:dyDescent="0.3">
      <c r="A534" s="13" t="s">
        <v>714</v>
      </c>
      <c r="B534" s="13">
        <v>148054</v>
      </c>
      <c r="C534" s="13">
        <v>820063</v>
      </c>
      <c r="D534" s="13" t="e">
        <v>#N/A</v>
      </c>
      <c r="E534" s="13">
        <v>7</v>
      </c>
      <c r="F534" s="13">
        <v>148054</v>
      </c>
      <c r="G534" s="13">
        <v>4</v>
      </c>
      <c r="H534" s="13">
        <v>122042</v>
      </c>
      <c r="I534" s="13" t="s">
        <v>685</v>
      </c>
      <c r="J534" s="13">
        <v>0</v>
      </c>
      <c r="K534" s="13" t="e">
        <v>#N/A</v>
      </c>
    </row>
    <row r="535" spans="1:11" x14ac:dyDescent="0.3">
      <c r="A535" s="13" t="s">
        <v>715</v>
      </c>
      <c r="B535" s="13">
        <v>148055</v>
      </c>
      <c r="C535" s="13">
        <v>820064</v>
      </c>
      <c r="D535" s="13" t="e">
        <v>#N/A</v>
      </c>
      <c r="E535" s="13">
        <v>7</v>
      </c>
      <c r="F535" s="13">
        <v>148055</v>
      </c>
      <c r="G535" s="13">
        <v>6</v>
      </c>
      <c r="H535" s="13">
        <v>122042</v>
      </c>
      <c r="I535" s="13" t="s">
        <v>685</v>
      </c>
      <c r="J535" s="13">
        <v>0</v>
      </c>
      <c r="K535" s="13" t="e">
        <v>#N/A</v>
      </c>
    </row>
    <row r="536" spans="1:11" x14ac:dyDescent="0.3">
      <c r="A536" s="13" t="s">
        <v>716</v>
      </c>
      <c r="B536" s="13">
        <v>148056</v>
      </c>
      <c r="C536" s="13">
        <v>820065</v>
      </c>
      <c r="D536" s="13" t="e">
        <v>#N/A</v>
      </c>
      <c r="E536" s="13">
        <v>7</v>
      </c>
      <c r="F536" s="13">
        <v>148056</v>
      </c>
      <c r="G536" s="13">
        <v>2</v>
      </c>
      <c r="H536" s="13">
        <v>122042</v>
      </c>
      <c r="I536" s="13" t="s">
        <v>685</v>
      </c>
      <c r="J536" s="13">
        <v>0</v>
      </c>
      <c r="K536" s="13" t="e">
        <v>#N/A</v>
      </c>
    </row>
    <row r="537" spans="1:11" x14ac:dyDescent="0.3">
      <c r="A537" s="13" t="s">
        <v>717</v>
      </c>
      <c r="B537" s="13">
        <v>148057</v>
      </c>
      <c r="C537" s="13">
        <v>820066</v>
      </c>
      <c r="D537" s="13" t="e">
        <v>#N/A</v>
      </c>
      <c r="E537" s="13">
        <v>7</v>
      </c>
      <c r="F537" s="13">
        <v>148057</v>
      </c>
      <c r="G537" s="13">
        <v>3</v>
      </c>
      <c r="H537" s="13">
        <v>122042</v>
      </c>
      <c r="I537" s="13" t="s">
        <v>685</v>
      </c>
      <c r="J537" s="13">
        <v>0</v>
      </c>
      <c r="K537" s="13" t="e">
        <v>#N/A</v>
      </c>
    </row>
    <row r="538" spans="1:11" x14ac:dyDescent="0.3">
      <c r="A538" s="13" t="s">
        <v>718</v>
      </c>
      <c r="B538" s="13">
        <v>148058</v>
      </c>
      <c r="C538" s="13">
        <v>820067</v>
      </c>
      <c r="D538" s="13" t="e">
        <v>#N/A</v>
      </c>
      <c r="E538" s="13">
        <v>7</v>
      </c>
      <c r="F538" s="13">
        <v>148058</v>
      </c>
      <c r="G538" s="13">
        <v>4</v>
      </c>
      <c r="H538" s="13">
        <v>122042</v>
      </c>
      <c r="I538" s="13" t="s">
        <v>685</v>
      </c>
      <c r="J538" s="13">
        <v>0</v>
      </c>
      <c r="K538" s="13" t="e">
        <v>#N/A</v>
      </c>
    </row>
    <row r="539" spans="1:11" x14ac:dyDescent="0.3">
      <c r="A539" s="13" t="s">
        <v>719</v>
      </c>
      <c r="B539" s="13">
        <v>148059</v>
      </c>
      <c r="C539" s="13">
        <v>820068</v>
      </c>
      <c r="D539" s="13" t="e">
        <v>#N/A</v>
      </c>
      <c r="E539" s="13">
        <v>7</v>
      </c>
      <c r="F539" s="13">
        <v>148059</v>
      </c>
      <c r="G539" s="13">
        <v>6</v>
      </c>
      <c r="H539" s="13">
        <v>122042</v>
      </c>
      <c r="I539" s="13" t="s">
        <v>685</v>
      </c>
      <c r="J539" s="13">
        <v>0</v>
      </c>
      <c r="K539" s="13" t="e">
        <v>#N/A</v>
      </c>
    </row>
    <row r="540" spans="1:11" x14ac:dyDescent="0.3">
      <c r="A540" s="13" t="s">
        <v>720</v>
      </c>
      <c r="B540" s="13">
        <v>150000</v>
      </c>
      <c r="C540" s="13">
        <v>100769</v>
      </c>
      <c r="D540" s="13" t="s">
        <v>721</v>
      </c>
      <c r="E540" s="13">
        <v>200</v>
      </c>
      <c r="F540" s="13">
        <v>150000</v>
      </c>
      <c r="G540" s="13">
        <v>4</v>
      </c>
      <c r="H540" s="13">
        <v>145121</v>
      </c>
      <c r="I540" s="13" t="s">
        <v>722</v>
      </c>
      <c r="J540" s="13">
        <v>140109</v>
      </c>
      <c r="K540" s="13" t="s">
        <v>22</v>
      </c>
    </row>
    <row r="541" spans="1:11" x14ac:dyDescent="0.3">
      <c r="A541" s="13" t="s">
        <v>723</v>
      </c>
      <c r="B541" s="13">
        <v>150001</v>
      </c>
      <c r="C541" s="13">
        <v>100770</v>
      </c>
      <c r="D541" s="13" t="s">
        <v>724</v>
      </c>
      <c r="E541" s="13">
        <v>300</v>
      </c>
      <c r="F541" s="13">
        <v>150001</v>
      </c>
      <c r="G541" s="13">
        <v>4</v>
      </c>
      <c r="H541" s="13">
        <v>145122</v>
      </c>
      <c r="I541" s="13" t="s">
        <v>725</v>
      </c>
      <c r="J541" s="13">
        <v>140109</v>
      </c>
      <c r="K541" s="13" t="s">
        <v>22</v>
      </c>
    </row>
    <row r="542" spans="1:11" x14ac:dyDescent="0.3">
      <c r="A542" s="13" t="s">
        <v>726</v>
      </c>
      <c r="B542" s="13">
        <v>150002</v>
      </c>
      <c r="C542" s="13">
        <v>100771</v>
      </c>
      <c r="D542" s="13" t="s">
        <v>727</v>
      </c>
      <c r="E542" s="13">
        <v>500</v>
      </c>
      <c r="F542" s="13">
        <v>150002</v>
      </c>
      <c r="G542" s="13">
        <v>4</v>
      </c>
      <c r="H542" s="13">
        <v>145123</v>
      </c>
      <c r="I542" s="13" t="s">
        <v>728</v>
      </c>
      <c r="J542" s="13">
        <v>140109</v>
      </c>
      <c r="K542" s="13" t="s">
        <v>22</v>
      </c>
    </row>
    <row r="543" spans="1:11" x14ac:dyDescent="0.3">
      <c r="A543" s="13" t="s">
        <v>729</v>
      </c>
      <c r="B543" s="13">
        <v>150006</v>
      </c>
      <c r="C543" s="13">
        <v>100090</v>
      </c>
      <c r="D543" s="13" t="s">
        <v>729</v>
      </c>
      <c r="E543" s="13">
        <v>10</v>
      </c>
      <c r="F543" s="13">
        <v>150006</v>
      </c>
      <c r="G543" s="13">
        <v>4</v>
      </c>
      <c r="H543" s="13">
        <v>133308</v>
      </c>
      <c r="I543" s="13" t="s">
        <v>730</v>
      </c>
      <c r="J543" s="13">
        <v>140106</v>
      </c>
      <c r="K543" s="13" t="s">
        <v>220</v>
      </c>
    </row>
    <row r="544" spans="1:11" x14ac:dyDescent="0.3">
      <c r="A544" s="13" t="s">
        <v>731</v>
      </c>
      <c r="B544" s="13">
        <v>150009</v>
      </c>
      <c r="C544" s="13">
        <v>100843</v>
      </c>
      <c r="D544" s="13" t="s">
        <v>731</v>
      </c>
      <c r="E544" s="13">
        <v>10</v>
      </c>
      <c r="F544" s="13">
        <v>150009</v>
      </c>
      <c r="G544" s="13">
        <v>4</v>
      </c>
      <c r="H544" s="13">
        <v>145048</v>
      </c>
      <c r="I544" s="13" t="s">
        <v>732</v>
      </c>
      <c r="J544" s="13">
        <v>140048</v>
      </c>
      <c r="K544" s="13" t="s">
        <v>733</v>
      </c>
    </row>
    <row r="545" spans="1:11" x14ac:dyDescent="0.3">
      <c r="A545" s="13" t="s">
        <v>734</v>
      </c>
      <c r="B545" s="13">
        <v>150010</v>
      </c>
      <c r="C545" s="13">
        <v>100488</v>
      </c>
      <c r="D545" s="13" t="s">
        <v>734</v>
      </c>
      <c r="E545" s="13">
        <v>10</v>
      </c>
      <c r="F545" s="13">
        <v>150010</v>
      </c>
      <c r="G545" s="13">
        <v>4</v>
      </c>
      <c r="H545" s="13">
        <v>145047</v>
      </c>
      <c r="I545" s="13" t="s">
        <v>735</v>
      </c>
      <c r="J545" s="13">
        <v>140047</v>
      </c>
      <c r="K545" s="13" t="s">
        <v>736</v>
      </c>
    </row>
    <row r="546" spans="1:11" x14ac:dyDescent="0.3">
      <c r="A546" s="13" t="s">
        <v>737</v>
      </c>
      <c r="B546" s="13">
        <v>150011</v>
      </c>
      <c r="C546" s="13">
        <v>100235</v>
      </c>
      <c r="D546" s="13" t="s">
        <v>738</v>
      </c>
      <c r="E546" s="13">
        <v>90</v>
      </c>
      <c r="F546" s="13">
        <v>150011</v>
      </c>
      <c r="G546" s="13">
        <v>4</v>
      </c>
      <c r="H546" s="13">
        <v>145114</v>
      </c>
      <c r="I546" s="13" t="s">
        <v>739</v>
      </c>
      <c r="J546" s="13">
        <v>100600</v>
      </c>
      <c r="K546" s="13" t="s">
        <v>740</v>
      </c>
    </row>
    <row r="547" spans="1:11" x14ac:dyDescent="0.3">
      <c r="A547" s="13" t="s">
        <v>741</v>
      </c>
      <c r="B547" s="13">
        <v>150012</v>
      </c>
      <c r="C547" s="13">
        <v>100724</v>
      </c>
      <c r="D547" s="13" t="s">
        <v>738</v>
      </c>
      <c r="E547" s="13">
        <v>10</v>
      </c>
      <c r="F547" s="13">
        <v>150012</v>
      </c>
      <c r="G547" s="13">
        <v>3</v>
      </c>
      <c r="H547" s="13">
        <v>145116</v>
      </c>
      <c r="I547" s="13" t="s">
        <v>742</v>
      </c>
      <c r="J547" s="13">
        <v>140109</v>
      </c>
      <c r="K547" s="13" t="s">
        <v>22</v>
      </c>
    </row>
    <row r="548" spans="1:11" x14ac:dyDescent="0.3">
      <c r="A548" s="13" t="s">
        <v>743</v>
      </c>
      <c r="B548" s="13">
        <v>150013</v>
      </c>
      <c r="C548" s="13">
        <v>100725</v>
      </c>
      <c r="D548" s="13" t="s">
        <v>744</v>
      </c>
      <c r="E548" s="13">
        <v>100</v>
      </c>
      <c r="F548" s="13">
        <v>150013</v>
      </c>
      <c r="G548" s="13">
        <v>4</v>
      </c>
      <c r="H548" s="13">
        <v>145117</v>
      </c>
      <c r="I548" s="13" t="s">
        <v>745</v>
      </c>
      <c r="J548" s="13">
        <v>140109</v>
      </c>
      <c r="K548" s="13" t="s">
        <v>22</v>
      </c>
    </row>
    <row r="549" spans="1:11" x14ac:dyDescent="0.3">
      <c r="A549" s="13" t="s">
        <v>746</v>
      </c>
      <c r="B549" s="13">
        <v>150014</v>
      </c>
      <c r="C549" s="13">
        <v>100726</v>
      </c>
      <c r="D549" s="13" t="s">
        <v>747</v>
      </c>
      <c r="E549" s="13">
        <v>1000</v>
      </c>
      <c r="F549" s="13">
        <v>150014</v>
      </c>
      <c r="G549" s="13">
        <v>6</v>
      </c>
      <c r="H549" s="13">
        <v>145118</v>
      </c>
      <c r="I549" s="13" t="s">
        <v>748</v>
      </c>
      <c r="J549" s="13">
        <v>140109</v>
      </c>
      <c r="K549" s="13" t="s">
        <v>22</v>
      </c>
    </row>
    <row r="550" spans="1:11" x14ac:dyDescent="0.3">
      <c r="A550" s="13" t="s">
        <v>749</v>
      </c>
      <c r="B550" s="13">
        <v>150016</v>
      </c>
      <c r="C550" s="13">
        <v>100490</v>
      </c>
      <c r="D550" s="13" t="s">
        <v>749</v>
      </c>
      <c r="E550" s="13">
        <v>10</v>
      </c>
      <c r="F550" s="13">
        <v>150016</v>
      </c>
      <c r="G550" s="13">
        <v>4</v>
      </c>
      <c r="H550" s="13">
        <v>145046</v>
      </c>
      <c r="I550" s="13" t="s">
        <v>750</v>
      </c>
      <c r="J550" s="13">
        <v>140046</v>
      </c>
      <c r="K550" s="13" t="s">
        <v>751</v>
      </c>
    </row>
    <row r="551" spans="1:11" x14ac:dyDescent="0.3">
      <c r="A551" s="13" t="s">
        <v>752</v>
      </c>
      <c r="B551" s="13">
        <v>150017</v>
      </c>
      <c r="C551" s="13">
        <v>100491</v>
      </c>
      <c r="D551" s="13" t="s">
        <v>752</v>
      </c>
      <c r="E551" s="13">
        <v>30</v>
      </c>
      <c r="F551" s="13">
        <v>150017</v>
      </c>
      <c r="G551" s="13">
        <v>4</v>
      </c>
      <c r="H551" s="13">
        <v>133311</v>
      </c>
      <c r="I551" s="13" t="s">
        <v>753</v>
      </c>
      <c r="J551" s="13">
        <v>140297</v>
      </c>
      <c r="K551" s="13" t="s">
        <v>754</v>
      </c>
    </row>
    <row r="552" spans="1:11" x14ac:dyDescent="0.3">
      <c r="A552" s="13" t="s">
        <v>755</v>
      </c>
      <c r="B552" s="13">
        <v>150018</v>
      </c>
      <c r="C552" s="13">
        <v>100492</v>
      </c>
      <c r="D552" s="13" t="s">
        <v>755</v>
      </c>
      <c r="E552" s="13">
        <v>1</v>
      </c>
      <c r="F552" s="13">
        <v>150018</v>
      </c>
      <c r="G552" s="13">
        <v>4</v>
      </c>
      <c r="H552" s="13">
        <v>145108</v>
      </c>
      <c r="I552" s="13" t="s">
        <v>756</v>
      </c>
      <c r="J552" s="13">
        <v>140031</v>
      </c>
      <c r="K552" s="13" t="s">
        <v>757</v>
      </c>
    </row>
    <row r="553" spans="1:11" x14ac:dyDescent="0.3">
      <c r="A553" s="13" t="s">
        <v>758</v>
      </c>
      <c r="B553" s="13">
        <v>150019</v>
      </c>
      <c r="C553" s="13">
        <v>100493</v>
      </c>
      <c r="D553" s="13" t="s">
        <v>758</v>
      </c>
      <c r="E553" s="13">
        <v>188</v>
      </c>
      <c r="F553" s="13">
        <v>150019</v>
      </c>
      <c r="G553" s="13">
        <v>4</v>
      </c>
      <c r="H553" s="13">
        <v>145109</v>
      </c>
      <c r="I553" s="13" t="s">
        <v>759</v>
      </c>
      <c r="J553" s="13">
        <v>140106</v>
      </c>
      <c r="K553" s="13" t="s">
        <v>220</v>
      </c>
    </row>
    <row r="554" spans="1:11" x14ac:dyDescent="0.3">
      <c r="A554" s="13" t="s">
        <v>760</v>
      </c>
      <c r="B554" s="13">
        <v>150020</v>
      </c>
      <c r="C554" s="13">
        <v>100494</v>
      </c>
      <c r="D554" s="13" t="s">
        <v>760</v>
      </c>
      <c r="E554" s="13">
        <v>520</v>
      </c>
      <c r="F554" s="13">
        <v>150020</v>
      </c>
      <c r="G554" s="13">
        <v>5</v>
      </c>
      <c r="H554" s="13">
        <v>145110</v>
      </c>
      <c r="I554" s="13" t="s">
        <v>761</v>
      </c>
      <c r="J554" s="13">
        <v>140106</v>
      </c>
      <c r="K554" s="13" t="s">
        <v>220</v>
      </c>
    </row>
    <row r="555" spans="1:11" x14ac:dyDescent="0.3">
      <c r="A555" s="13" t="s">
        <v>762</v>
      </c>
      <c r="B555" s="13">
        <v>150021</v>
      </c>
      <c r="C555" s="13">
        <v>100495</v>
      </c>
      <c r="D555" s="13" t="s">
        <v>762</v>
      </c>
      <c r="E555" s="13">
        <v>1314</v>
      </c>
      <c r="F555" s="13">
        <v>150021</v>
      </c>
      <c r="G555" s="13">
        <v>6</v>
      </c>
      <c r="H555" s="13">
        <v>145111</v>
      </c>
      <c r="I555" s="13" t="s">
        <v>763</v>
      </c>
      <c r="J555" s="13">
        <v>140106</v>
      </c>
      <c r="K555" s="13" t="s">
        <v>220</v>
      </c>
    </row>
    <row r="556" spans="1:11" x14ac:dyDescent="0.3">
      <c r="A556" s="13" t="s">
        <v>764</v>
      </c>
      <c r="B556" s="13">
        <v>150022</v>
      </c>
      <c r="C556" s="13">
        <v>100496</v>
      </c>
      <c r="D556" s="13" t="s">
        <v>764</v>
      </c>
      <c r="E556" s="13">
        <v>520</v>
      </c>
      <c r="F556" s="13">
        <v>150022</v>
      </c>
      <c r="G556" s="13">
        <v>6</v>
      </c>
      <c r="H556" s="13">
        <v>145112</v>
      </c>
      <c r="I556" s="13" t="s">
        <v>765</v>
      </c>
      <c r="J556" s="13">
        <v>140106</v>
      </c>
      <c r="K556" s="13" t="s">
        <v>220</v>
      </c>
    </row>
    <row r="557" spans="1:11" x14ac:dyDescent="0.3">
      <c r="A557" s="13" t="s">
        <v>766</v>
      </c>
      <c r="B557" s="13">
        <v>150023</v>
      </c>
      <c r="C557" s="13">
        <v>100497</v>
      </c>
      <c r="D557" s="13" t="s">
        <v>766</v>
      </c>
      <c r="E557" s="13">
        <v>10</v>
      </c>
      <c r="F557" s="13">
        <v>150023</v>
      </c>
      <c r="G557" s="13">
        <v>4</v>
      </c>
      <c r="H557" s="13">
        <v>145036</v>
      </c>
      <c r="I557" s="13" t="s">
        <v>767</v>
      </c>
      <c r="J557" s="13">
        <v>140036</v>
      </c>
      <c r="K557" s="13" t="s">
        <v>768</v>
      </c>
    </row>
    <row r="558" spans="1:11" x14ac:dyDescent="0.3">
      <c r="A558" s="13" t="s">
        <v>769</v>
      </c>
      <c r="B558" s="13">
        <v>150024</v>
      </c>
      <c r="C558" s="13">
        <v>100498</v>
      </c>
      <c r="D558" s="13" t="s">
        <v>769</v>
      </c>
      <c r="E558" s="13">
        <v>30</v>
      </c>
      <c r="F558" s="13">
        <v>150024</v>
      </c>
      <c r="G558" s="13">
        <v>4</v>
      </c>
      <c r="H558" s="13">
        <v>145037</v>
      </c>
      <c r="I558" s="13" t="s">
        <v>767</v>
      </c>
      <c r="J558" s="13">
        <v>140037</v>
      </c>
      <c r="K558" s="13" t="s">
        <v>768</v>
      </c>
    </row>
    <row r="559" spans="1:11" x14ac:dyDescent="0.3">
      <c r="A559" s="13" t="s">
        <v>770</v>
      </c>
      <c r="B559" s="13">
        <v>150025</v>
      </c>
      <c r="C559" s="13">
        <v>100499</v>
      </c>
      <c r="D559" s="13" t="s">
        <v>770</v>
      </c>
      <c r="E559" s="13">
        <v>20</v>
      </c>
      <c r="F559" s="13">
        <v>150025</v>
      </c>
      <c r="G559" s="13">
        <v>4</v>
      </c>
      <c r="H559" s="13">
        <v>145038</v>
      </c>
      <c r="I559" s="13" t="s">
        <v>771</v>
      </c>
      <c r="J559" s="13">
        <v>140038</v>
      </c>
      <c r="K559" s="13" t="s">
        <v>772</v>
      </c>
    </row>
    <row r="560" spans="1:11" x14ac:dyDescent="0.3">
      <c r="A560" s="13" t="s">
        <v>773</v>
      </c>
      <c r="B560" s="13">
        <v>150107</v>
      </c>
      <c r="C560" s="13">
        <v>100841</v>
      </c>
      <c r="D560" s="13" t="s">
        <v>773</v>
      </c>
      <c r="E560" s="13">
        <v>50</v>
      </c>
      <c r="F560" s="13">
        <v>150107</v>
      </c>
      <c r="G560" s="13">
        <v>4</v>
      </c>
      <c r="H560" s="13">
        <v>100842</v>
      </c>
      <c r="I560" s="13" t="s">
        <v>774</v>
      </c>
      <c r="J560" s="13">
        <v>140106</v>
      </c>
      <c r="K560" s="13" t="s">
        <v>220</v>
      </c>
    </row>
    <row r="561" spans="1:11" x14ac:dyDescent="0.3">
      <c r="A561" s="13" t="s">
        <v>775</v>
      </c>
      <c r="B561" s="13">
        <v>150108</v>
      </c>
      <c r="C561" s="13">
        <v>610177</v>
      </c>
      <c r="D561" s="13" t="s">
        <v>775</v>
      </c>
      <c r="E561" s="13">
        <v>1000</v>
      </c>
      <c r="F561" s="13">
        <v>150108</v>
      </c>
      <c r="G561" s="13">
        <v>5</v>
      </c>
      <c r="H561" s="13">
        <v>600541</v>
      </c>
      <c r="I561" s="13" t="s">
        <v>776</v>
      </c>
      <c r="J561" s="13">
        <v>140279</v>
      </c>
      <c r="K561" s="13" t="s">
        <v>777</v>
      </c>
    </row>
    <row r="562" spans="1:11" x14ac:dyDescent="0.3">
      <c r="A562" s="13" t="s">
        <v>778</v>
      </c>
      <c r="B562" s="13">
        <v>150109</v>
      </c>
      <c r="C562" s="13">
        <v>600037</v>
      </c>
      <c r="D562" s="13" t="s">
        <v>779</v>
      </c>
      <c r="E562" s="13">
        <v>4000</v>
      </c>
      <c r="F562" s="13">
        <v>150109</v>
      </c>
      <c r="G562" s="13">
        <v>5</v>
      </c>
      <c r="H562" s="13">
        <v>600556</v>
      </c>
      <c r="I562" s="13" t="s">
        <v>780</v>
      </c>
      <c r="J562" s="13">
        <v>600537</v>
      </c>
      <c r="K562" s="13" t="s">
        <v>781</v>
      </c>
    </row>
    <row r="563" spans="1:11" x14ac:dyDescent="0.3">
      <c r="A563" s="13" t="s">
        <v>782</v>
      </c>
      <c r="B563" s="13">
        <v>150110</v>
      </c>
      <c r="C563" s="13">
        <v>600049</v>
      </c>
      <c r="D563" s="13" t="s">
        <v>783</v>
      </c>
      <c r="E563" s="13">
        <v>3000</v>
      </c>
      <c r="F563" s="13">
        <v>150110</v>
      </c>
      <c r="G563" s="13">
        <v>5</v>
      </c>
      <c r="H563" s="13">
        <v>600549</v>
      </c>
      <c r="I563" s="13" t="s">
        <v>784</v>
      </c>
      <c r="J563" s="13">
        <v>114050</v>
      </c>
      <c r="K563" s="13" t="s">
        <v>785</v>
      </c>
    </row>
    <row r="564" spans="1:11" x14ac:dyDescent="0.3">
      <c r="A564" s="13" t="s">
        <v>786</v>
      </c>
      <c r="B564" s="13">
        <v>150111</v>
      </c>
      <c r="C564" s="13">
        <v>600036</v>
      </c>
      <c r="D564" s="13" t="s">
        <v>787</v>
      </c>
      <c r="E564" s="13">
        <v>4000</v>
      </c>
      <c r="F564" s="13">
        <v>150111</v>
      </c>
      <c r="G564" s="13">
        <v>6</v>
      </c>
      <c r="H564" s="13">
        <v>600536</v>
      </c>
      <c r="I564" s="13" t="s">
        <v>788</v>
      </c>
      <c r="J564" s="13">
        <v>114051</v>
      </c>
      <c r="K564" s="13" t="s">
        <v>789</v>
      </c>
    </row>
    <row r="565" spans="1:11" x14ac:dyDescent="0.3">
      <c r="A565" s="13" t="s">
        <v>790</v>
      </c>
      <c r="B565" s="13">
        <v>150112</v>
      </c>
      <c r="C565" s="13">
        <v>610181</v>
      </c>
      <c r="D565" s="13" t="s">
        <v>791</v>
      </c>
      <c r="E565" s="13">
        <v>800</v>
      </c>
      <c r="F565" s="13">
        <v>150112</v>
      </c>
      <c r="G565" s="13">
        <v>5</v>
      </c>
      <c r="H565" s="13">
        <v>600565</v>
      </c>
      <c r="I565" s="13" t="s">
        <v>792</v>
      </c>
      <c r="J565" s="13">
        <v>600564</v>
      </c>
      <c r="K565" s="13" t="s">
        <v>793</v>
      </c>
    </row>
    <row r="566" spans="1:11" x14ac:dyDescent="0.3">
      <c r="A566" s="13" t="s">
        <v>794</v>
      </c>
      <c r="B566" s="13">
        <v>150113</v>
      </c>
      <c r="C566" s="13">
        <v>610182</v>
      </c>
      <c r="D566" s="13" t="s">
        <v>794</v>
      </c>
      <c r="E566" s="13">
        <v>500</v>
      </c>
      <c r="F566" s="13">
        <v>150113</v>
      </c>
      <c r="G566" s="13">
        <v>4</v>
      </c>
      <c r="H566" s="13">
        <v>600569</v>
      </c>
      <c r="I566" s="13" t="s">
        <v>795</v>
      </c>
      <c r="J566" s="13">
        <v>600566</v>
      </c>
      <c r="K566" s="13" t="s">
        <v>796</v>
      </c>
    </row>
    <row r="567" spans="1:11" x14ac:dyDescent="0.3">
      <c r="A567" s="13" t="s">
        <v>797</v>
      </c>
      <c r="B567" s="13">
        <v>150114</v>
      </c>
      <c r="C567" s="13">
        <v>610183</v>
      </c>
      <c r="D567" s="13" t="s">
        <v>798</v>
      </c>
      <c r="E567" s="13">
        <v>500</v>
      </c>
      <c r="F567" s="13">
        <v>150114</v>
      </c>
      <c r="G567" s="13">
        <v>4</v>
      </c>
      <c r="H567" s="13">
        <v>600570</v>
      </c>
      <c r="I567" s="13" t="s">
        <v>799</v>
      </c>
      <c r="J567" s="13">
        <v>600567</v>
      </c>
      <c r="K567" s="13" t="s">
        <v>800</v>
      </c>
    </row>
    <row r="568" spans="1:11" x14ac:dyDescent="0.3">
      <c r="A568" s="13" t="s">
        <v>801</v>
      </c>
      <c r="B568" s="13">
        <v>150115</v>
      </c>
      <c r="C568" s="13">
        <v>610184</v>
      </c>
      <c r="D568" s="13" t="s">
        <v>801</v>
      </c>
      <c r="E568" s="13">
        <v>500</v>
      </c>
      <c r="F568" s="13">
        <v>150115</v>
      </c>
      <c r="G568" s="13">
        <v>4</v>
      </c>
      <c r="H568" s="13">
        <v>600571</v>
      </c>
      <c r="I568" s="13" t="s">
        <v>802</v>
      </c>
      <c r="J568" s="13">
        <v>600568</v>
      </c>
      <c r="K568" s="13" t="s">
        <v>803</v>
      </c>
    </row>
    <row r="569" spans="1:11" x14ac:dyDescent="0.3">
      <c r="A569" s="13" t="s">
        <v>804</v>
      </c>
      <c r="B569" s="13">
        <v>150116</v>
      </c>
      <c r="C569" s="13">
        <v>610185</v>
      </c>
      <c r="D569" s="13" t="s">
        <v>804</v>
      </c>
      <c r="E569" s="13">
        <v>800</v>
      </c>
      <c r="F569" s="13">
        <v>150116</v>
      </c>
      <c r="G569" s="13">
        <v>4</v>
      </c>
      <c r="H569" s="13">
        <v>600573</v>
      </c>
      <c r="I569" s="13" t="s">
        <v>805</v>
      </c>
      <c r="J569" s="13">
        <v>600572</v>
      </c>
      <c r="K569" s="13" t="s">
        <v>22</v>
      </c>
    </row>
    <row r="570" spans="1:11" x14ac:dyDescent="0.3">
      <c r="A570" s="13" t="s">
        <v>806</v>
      </c>
      <c r="B570" s="13">
        <v>150117</v>
      </c>
      <c r="C570" s="13">
        <v>610186</v>
      </c>
      <c r="D570" s="13" t="s">
        <v>806</v>
      </c>
      <c r="E570" s="13">
        <v>1500</v>
      </c>
      <c r="F570" s="13">
        <v>150117</v>
      </c>
      <c r="G570" s="13">
        <v>4</v>
      </c>
      <c r="H570" s="13">
        <v>600575</v>
      </c>
      <c r="I570" s="13" t="s">
        <v>807</v>
      </c>
      <c r="J570" s="13">
        <v>600574</v>
      </c>
      <c r="K570" s="13" t="s">
        <v>22</v>
      </c>
    </row>
    <row r="571" spans="1:11" x14ac:dyDescent="0.3">
      <c r="A571" s="13" t="s">
        <v>808</v>
      </c>
      <c r="B571" s="13">
        <v>150118</v>
      </c>
      <c r="C571" s="13">
        <v>610187</v>
      </c>
      <c r="D571" s="13" t="e">
        <v>#N/A</v>
      </c>
      <c r="E571" s="13">
        <v>1500</v>
      </c>
      <c r="F571" s="13">
        <v>150118</v>
      </c>
      <c r="G571" s="13">
        <v>4</v>
      </c>
      <c r="H571" s="13">
        <v>600577</v>
      </c>
      <c r="I571" s="13" t="e">
        <v>#N/A</v>
      </c>
      <c r="J571" s="13">
        <v>600576</v>
      </c>
      <c r="K571" s="13" t="e">
        <v>#N/A</v>
      </c>
    </row>
    <row r="572" spans="1:11" x14ac:dyDescent="0.3">
      <c r="A572" s="13" t="s">
        <v>809</v>
      </c>
      <c r="B572" s="13">
        <v>150119</v>
      </c>
      <c r="C572" s="13">
        <v>610188</v>
      </c>
      <c r="D572" s="13" t="e">
        <v>#N/A</v>
      </c>
      <c r="E572" s="13">
        <v>2000</v>
      </c>
      <c r="F572" s="13">
        <v>150119</v>
      </c>
      <c r="G572" s="13">
        <v>4</v>
      </c>
      <c r="H572" s="13">
        <v>600579</v>
      </c>
      <c r="I572" s="13" t="e">
        <v>#N/A</v>
      </c>
      <c r="J572" s="13">
        <v>600578</v>
      </c>
      <c r="K572" s="13" t="e">
        <v>#N/A</v>
      </c>
    </row>
    <row r="573" spans="1:11" x14ac:dyDescent="0.3">
      <c r="A573" s="13" t="s">
        <v>810</v>
      </c>
      <c r="B573" s="13">
        <v>0</v>
      </c>
      <c r="C573" s="13">
        <v>0</v>
      </c>
      <c r="D573" s="13" t="e">
        <v>#N/A</v>
      </c>
      <c r="E573" s="13" t="s">
        <v>10</v>
      </c>
      <c r="F573" s="13">
        <v>0</v>
      </c>
      <c r="G573" s="13">
        <v>0</v>
      </c>
      <c r="H573" s="13">
        <v>0</v>
      </c>
      <c r="I573" s="13" t="e">
        <v>#N/A</v>
      </c>
      <c r="J573" s="13">
        <v>0</v>
      </c>
      <c r="K573" s="13" t="e">
        <v>#N/A</v>
      </c>
    </row>
    <row r="574" spans="1:11" x14ac:dyDescent="0.3">
      <c r="A574" s="13" t="s">
        <v>811</v>
      </c>
      <c r="B574" s="13">
        <v>150900</v>
      </c>
      <c r="C574" s="13">
        <v>100874</v>
      </c>
      <c r="D574" s="13" t="s">
        <v>812</v>
      </c>
      <c r="E574" s="13" t="s">
        <v>10</v>
      </c>
      <c r="F574" s="13">
        <v>150900</v>
      </c>
      <c r="G574" s="13">
        <v>4</v>
      </c>
      <c r="H574" s="13">
        <v>100877</v>
      </c>
      <c r="I574" s="13" t="s">
        <v>813</v>
      </c>
      <c r="J574" s="13">
        <v>140265</v>
      </c>
      <c r="K574" s="13" t="s">
        <v>814</v>
      </c>
    </row>
    <row r="575" spans="1:11" x14ac:dyDescent="0.3">
      <c r="A575" s="13" t="s">
        <v>815</v>
      </c>
      <c r="B575" s="13">
        <v>150901</v>
      </c>
      <c r="C575" s="13">
        <v>100875</v>
      </c>
      <c r="D575" s="13" t="s">
        <v>816</v>
      </c>
      <c r="E575" s="13" t="s">
        <v>10</v>
      </c>
      <c r="F575" s="13">
        <v>150901</v>
      </c>
      <c r="G575" s="13">
        <v>4</v>
      </c>
      <c r="H575" s="13">
        <v>100878</v>
      </c>
      <c r="I575" s="13" t="s">
        <v>817</v>
      </c>
      <c r="J575" s="13">
        <v>140265</v>
      </c>
      <c r="K575" s="13" t="s">
        <v>814</v>
      </c>
    </row>
    <row r="576" spans="1:11" x14ac:dyDescent="0.3">
      <c r="A576" s="13" t="s">
        <v>818</v>
      </c>
      <c r="B576" s="13">
        <v>150902</v>
      </c>
      <c r="C576" s="13">
        <v>100876</v>
      </c>
      <c r="D576" s="13" t="s">
        <v>819</v>
      </c>
      <c r="E576" s="13" t="s">
        <v>10</v>
      </c>
      <c r="F576" s="13">
        <v>150902</v>
      </c>
      <c r="G576" s="13">
        <v>4</v>
      </c>
      <c r="H576" s="13">
        <v>100879</v>
      </c>
      <c r="I576" s="13" t="s">
        <v>820</v>
      </c>
      <c r="J576" s="13">
        <v>0</v>
      </c>
      <c r="K576" s="13" t="e">
        <v>#N/A</v>
      </c>
    </row>
    <row r="577" spans="1:11" x14ac:dyDescent="0.3">
      <c r="A577" s="13" t="s">
        <v>821</v>
      </c>
      <c r="B577" s="13">
        <v>150903</v>
      </c>
      <c r="C577" s="13">
        <v>600038</v>
      </c>
      <c r="D577" s="13" t="s">
        <v>822</v>
      </c>
      <c r="E577" s="13">
        <v>1500</v>
      </c>
      <c r="F577" s="13">
        <v>150903</v>
      </c>
      <c r="G577" s="13">
        <v>6</v>
      </c>
      <c r="H577" s="13">
        <v>600552</v>
      </c>
      <c r="I577" s="13" t="s">
        <v>823</v>
      </c>
      <c r="J577" s="13">
        <v>600538</v>
      </c>
      <c r="K577" s="13" t="s">
        <v>824</v>
      </c>
    </row>
    <row r="578" spans="1:11" x14ac:dyDescent="0.3">
      <c r="A578" s="13" t="s">
        <v>825</v>
      </c>
      <c r="B578" s="13">
        <v>150904</v>
      </c>
      <c r="C578" s="13">
        <v>600039</v>
      </c>
      <c r="D578" s="13" t="s">
        <v>826</v>
      </c>
      <c r="E578" s="13">
        <v>450</v>
      </c>
      <c r="F578" s="13">
        <v>150904</v>
      </c>
      <c r="G578" s="13">
        <v>5</v>
      </c>
      <c r="H578" s="13">
        <v>600553</v>
      </c>
      <c r="I578" s="13" t="s">
        <v>827</v>
      </c>
      <c r="J578" s="13">
        <v>600539</v>
      </c>
      <c r="K578" s="13" t="s">
        <v>828</v>
      </c>
    </row>
    <row r="579" spans="1:11" x14ac:dyDescent="0.3">
      <c r="A579" s="13" t="s">
        <v>829</v>
      </c>
      <c r="B579" s="13">
        <v>150905</v>
      </c>
      <c r="C579" s="13">
        <v>600040</v>
      </c>
      <c r="D579" s="13" t="s">
        <v>830</v>
      </c>
      <c r="E579" s="13">
        <v>200</v>
      </c>
      <c r="F579" s="13">
        <v>150905</v>
      </c>
      <c r="G579" s="13">
        <v>4</v>
      </c>
      <c r="H579" s="13">
        <v>600554</v>
      </c>
      <c r="I579" s="13" t="s">
        <v>831</v>
      </c>
      <c r="J579" s="13">
        <v>600540</v>
      </c>
      <c r="K579" s="13" t="s">
        <v>832</v>
      </c>
    </row>
    <row r="580" spans="1:11" x14ac:dyDescent="0.3">
      <c r="A580" s="13" t="s">
        <v>833</v>
      </c>
      <c r="B580" s="13">
        <v>150906</v>
      </c>
      <c r="C580" s="13">
        <v>600038</v>
      </c>
      <c r="D580" s="13" t="s">
        <v>822</v>
      </c>
      <c r="E580" s="13">
        <v>1500</v>
      </c>
      <c r="F580" s="13">
        <v>150906</v>
      </c>
      <c r="G580" s="13">
        <v>6</v>
      </c>
      <c r="H580" s="13">
        <v>600552</v>
      </c>
      <c r="I580" s="13" t="s">
        <v>823</v>
      </c>
      <c r="J580" s="13">
        <v>600538</v>
      </c>
      <c r="K580" s="13" t="s">
        <v>824</v>
      </c>
    </row>
    <row r="581" spans="1:11" x14ac:dyDescent="0.3">
      <c r="A581" s="13" t="s">
        <v>834</v>
      </c>
      <c r="B581" s="13">
        <v>150907</v>
      </c>
      <c r="C581" s="13">
        <v>600039</v>
      </c>
      <c r="D581" s="13" t="s">
        <v>826</v>
      </c>
      <c r="E581" s="13">
        <v>450</v>
      </c>
      <c r="F581" s="13">
        <v>150907</v>
      </c>
      <c r="G581" s="13">
        <v>5</v>
      </c>
      <c r="H581" s="13">
        <v>600553</v>
      </c>
      <c r="I581" s="13" t="s">
        <v>827</v>
      </c>
      <c r="J581" s="13">
        <v>600539</v>
      </c>
      <c r="K581" s="13" t="s">
        <v>828</v>
      </c>
    </row>
    <row r="582" spans="1:11" x14ac:dyDescent="0.3">
      <c r="A582" s="13" t="s">
        <v>835</v>
      </c>
      <c r="B582" s="13">
        <v>150908</v>
      </c>
      <c r="C582" s="13">
        <v>600040</v>
      </c>
      <c r="D582" s="13" t="s">
        <v>830</v>
      </c>
      <c r="E582" s="13">
        <v>200</v>
      </c>
      <c r="F582" s="13">
        <v>150908</v>
      </c>
      <c r="G582" s="13">
        <v>4</v>
      </c>
      <c r="H582" s="13">
        <v>600554</v>
      </c>
      <c r="I582" s="13" t="s">
        <v>831</v>
      </c>
      <c r="J582" s="13">
        <v>600540</v>
      </c>
      <c r="K582" s="13" t="s">
        <v>832</v>
      </c>
    </row>
    <row r="583" spans="1:11" x14ac:dyDescent="0.3">
      <c r="A583" s="13" t="s">
        <v>836</v>
      </c>
      <c r="B583" s="13">
        <v>150909</v>
      </c>
      <c r="C583" s="13">
        <v>600050</v>
      </c>
      <c r="D583" s="13" t="s">
        <v>837</v>
      </c>
      <c r="E583" s="13">
        <v>250</v>
      </c>
      <c r="F583" s="13">
        <v>150909</v>
      </c>
      <c r="G583" s="13">
        <v>4</v>
      </c>
      <c r="H583" s="13">
        <v>600558</v>
      </c>
      <c r="I583" s="13" t="s">
        <v>838</v>
      </c>
      <c r="J583" s="13">
        <v>600557</v>
      </c>
      <c r="K583" s="13" t="s">
        <v>839</v>
      </c>
    </row>
    <row r="584" spans="1:11" x14ac:dyDescent="0.3">
      <c r="A584" s="13" t="s">
        <v>840</v>
      </c>
      <c r="B584" s="13">
        <v>150910</v>
      </c>
      <c r="C584" s="13">
        <v>600051</v>
      </c>
      <c r="D584" s="13" t="s">
        <v>841</v>
      </c>
      <c r="E584" s="13">
        <v>1500</v>
      </c>
      <c r="F584" s="13">
        <v>150910</v>
      </c>
      <c r="G584" s="13">
        <v>4</v>
      </c>
      <c r="H584" s="13">
        <v>600561</v>
      </c>
      <c r="I584" s="13" t="s">
        <v>842</v>
      </c>
      <c r="J584" s="13">
        <v>600559</v>
      </c>
      <c r="K584" s="13" t="s">
        <v>843</v>
      </c>
    </row>
    <row r="585" spans="1:11" x14ac:dyDescent="0.3">
      <c r="A585" s="13" t="s">
        <v>844</v>
      </c>
      <c r="B585" s="13">
        <v>150911</v>
      </c>
      <c r="C585" s="13">
        <v>600052</v>
      </c>
      <c r="D585" s="13" t="s">
        <v>845</v>
      </c>
      <c r="E585" s="13">
        <v>1800</v>
      </c>
      <c r="F585" s="13">
        <v>150911</v>
      </c>
      <c r="G585" s="13">
        <v>4</v>
      </c>
      <c r="H585" s="13">
        <v>600562</v>
      </c>
      <c r="I585" s="13" t="s">
        <v>846</v>
      </c>
      <c r="J585" s="13">
        <v>600560</v>
      </c>
      <c r="K585" s="13" t="s">
        <v>847</v>
      </c>
    </row>
    <row r="586" spans="1:11" x14ac:dyDescent="0.3">
      <c r="A586" s="13" t="s">
        <v>848</v>
      </c>
      <c r="B586" s="13">
        <v>160000</v>
      </c>
      <c r="C586" s="13">
        <v>118000</v>
      </c>
      <c r="D586" s="13" t="s">
        <v>848</v>
      </c>
      <c r="E586" s="168">
        <v>10</v>
      </c>
      <c r="F586" s="13">
        <v>160000</v>
      </c>
      <c r="G586" s="13">
        <v>4</v>
      </c>
      <c r="H586" s="13">
        <v>145030</v>
      </c>
      <c r="I586" s="13" t="s">
        <v>849</v>
      </c>
      <c r="J586" s="13">
        <v>140030</v>
      </c>
      <c r="K586" s="13" t="s">
        <v>850</v>
      </c>
    </row>
    <row r="587" spans="1:11" x14ac:dyDescent="0.3">
      <c r="A587" s="13" t="s">
        <v>709</v>
      </c>
      <c r="B587" s="13">
        <v>170025</v>
      </c>
      <c r="C587" s="13">
        <v>115013</v>
      </c>
      <c r="D587" s="13" t="s">
        <v>709</v>
      </c>
      <c r="E587" s="168">
        <v>30</v>
      </c>
      <c r="F587" s="13">
        <v>170025</v>
      </c>
      <c r="G587" s="13">
        <v>5</v>
      </c>
      <c r="H587" s="13">
        <v>145017</v>
      </c>
      <c r="I587" s="13" t="s">
        <v>851</v>
      </c>
      <c r="J587" s="13">
        <v>140017</v>
      </c>
      <c r="K587" s="13" t="s">
        <v>852</v>
      </c>
    </row>
    <row r="588" spans="1:11" x14ac:dyDescent="0.3">
      <c r="A588" s="13" t="s">
        <v>853</v>
      </c>
      <c r="B588" s="13">
        <v>170026</v>
      </c>
      <c r="C588" s="13">
        <v>115027</v>
      </c>
      <c r="D588" s="13" t="s">
        <v>853</v>
      </c>
      <c r="E588" s="168">
        <v>30</v>
      </c>
      <c r="F588" s="13">
        <v>170026</v>
      </c>
      <c r="G588" s="13">
        <v>6</v>
      </c>
      <c r="H588" s="13">
        <v>145126</v>
      </c>
      <c r="I588" s="13" t="s">
        <v>854</v>
      </c>
      <c r="J588" s="13">
        <v>140300</v>
      </c>
      <c r="K588" s="13" t="s">
        <v>271</v>
      </c>
    </row>
    <row r="589" spans="1:11" x14ac:dyDescent="0.3">
      <c r="A589" s="13" t="s">
        <v>855</v>
      </c>
      <c r="B589" s="13">
        <v>170033</v>
      </c>
      <c r="C589" s="13">
        <v>115001</v>
      </c>
      <c r="D589" s="13" t="s">
        <v>855</v>
      </c>
      <c r="E589" s="168">
        <v>30</v>
      </c>
      <c r="F589" s="13">
        <v>170033</v>
      </c>
      <c r="G589" s="13">
        <v>4</v>
      </c>
      <c r="H589" s="13">
        <v>0</v>
      </c>
      <c r="I589" s="13" t="e">
        <v>#N/A</v>
      </c>
      <c r="J589" s="13">
        <v>140133</v>
      </c>
      <c r="K589" s="13" t="s">
        <v>856</v>
      </c>
    </row>
    <row r="590" spans="1:11" x14ac:dyDescent="0.3">
      <c r="A590" s="13" t="s">
        <v>857</v>
      </c>
      <c r="B590" s="13">
        <v>170034</v>
      </c>
      <c r="C590" s="13">
        <v>115002</v>
      </c>
      <c r="D590" s="13" t="s">
        <v>857</v>
      </c>
      <c r="E590" s="168">
        <v>30</v>
      </c>
      <c r="F590" s="13">
        <v>170034</v>
      </c>
      <c r="G590" s="13">
        <v>4</v>
      </c>
      <c r="H590" s="13">
        <v>0</v>
      </c>
      <c r="I590" s="13" t="e">
        <v>#N/A</v>
      </c>
      <c r="J590" s="13">
        <v>140135</v>
      </c>
      <c r="K590" s="13" t="s">
        <v>856</v>
      </c>
    </row>
    <row r="591" spans="1:11" x14ac:dyDescent="0.3">
      <c r="A591" s="13" t="s">
        <v>858</v>
      </c>
      <c r="B591" s="13">
        <v>170035</v>
      </c>
      <c r="C591" s="13">
        <v>115003</v>
      </c>
      <c r="D591" s="13" t="s">
        <v>858</v>
      </c>
      <c r="E591" s="168">
        <v>30</v>
      </c>
      <c r="F591" s="13">
        <v>170035</v>
      </c>
      <c r="G591" s="13">
        <v>4</v>
      </c>
      <c r="H591" s="13">
        <v>0</v>
      </c>
      <c r="I591" s="13" t="e">
        <v>#N/A</v>
      </c>
      <c r="J591" s="13">
        <v>140134</v>
      </c>
      <c r="K591" s="13" t="s">
        <v>856</v>
      </c>
    </row>
    <row r="592" spans="1:11" x14ac:dyDescent="0.3">
      <c r="A592" s="13" t="s">
        <v>859</v>
      </c>
      <c r="B592" s="13">
        <v>170036</v>
      </c>
      <c r="C592" s="13">
        <v>115004</v>
      </c>
      <c r="D592" s="13" t="s">
        <v>859</v>
      </c>
      <c r="E592" s="168">
        <v>30</v>
      </c>
      <c r="F592" s="13">
        <v>170036</v>
      </c>
      <c r="G592" s="13">
        <v>4</v>
      </c>
      <c r="H592" s="13">
        <v>0</v>
      </c>
      <c r="I592" s="13" t="e">
        <v>#N/A</v>
      </c>
      <c r="J592" s="13">
        <v>140024</v>
      </c>
      <c r="K592" s="13" t="s">
        <v>860</v>
      </c>
    </row>
    <row r="593" spans="1:11" x14ac:dyDescent="0.3">
      <c r="A593" s="13" t="s">
        <v>861</v>
      </c>
      <c r="B593" s="13">
        <v>170037</v>
      </c>
      <c r="C593" s="13">
        <v>115005</v>
      </c>
      <c r="D593" s="13" t="s">
        <v>862</v>
      </c>
      <c r="E593" s="168">
        <v>250</v>
      </c>
      <c r="F593" s="13">
        <v>170037</v>
      </c>
      <c r="G593" s="13">
        <v>6</v>
      </c>
      <c r="H593" s="13">
        <v>0</v>
      </c>
      <c r="I593" s="13" t="e">
        <v>#N/A</v>
      </c>
      <c r="J593" s="13">
        <v>140027</v>
      </c>
      <c r="K593" s="13" t="s">
        <v>22</v>
      </c>
    </row>
    <row r="594" spans="1:11" x14ac:dyDescent="0.3">
      <c r="A594" s="13" t="s">
        <v>863</v>
      </c>
      <c r="B594" s="13">
        <v>170038</v>
      </c>
      <c r="C594" s="13">
        <v>115006</v>
      </c>
      <c r="D594" s="13" t="s">
        <v>863</v>
      </c>
      <c r="E594" s="168">
        <v>50</v>
      </c>
      <c r="F594" s="13">
        <v>170038</v>
      </c>
      <c r="G594" s="13">
        <v>4</v>
      </c>
      <c r="H594" s="13">
        <v>0</v>
      </c>
      <c r="I594" s="13" t="e">
        <v>#N/A</v>
      </c>
      <c r="J594" s="13">
        <v>140021</v>
      </c>
      <c r="K594" s="13" t="s">
        <v>864</v>
      </c>
    </row>
    <row r="595" spans="1:11" x14ac:dyDescent="0.3">
      <c r="A595" s="13" t="s">
        <v>865</v>
      </c>
      <c r="B595" s="13">
        <v>170039</v>
      </c>
      <c r="C595" s="13">
        <v>115017</v>
      </c>
      <c r="D595" s="13" t="s">
        <v>865</v>
      </c>
      <c r="E595" s="168">
        <v>30</v>
      </c>
      <c r="F595" s="13">
        <v>170039</v>
      </c>
      <c r="G595" s="13">
        <v>4</v>
      </c>
      <c r="H595" s="13">
        <v>0</v>
      </c>
      <c r="I595" s="13" t="e">
        <v>#N/A</v>
      </c>
      <c r="J595" s="13">
        <v>140301</v>
      </c>
      <c r="K595" s="13" t="s">
        <v>866</v>
      </c>
    </row>
    <row r="596" spans="1:11" x14ac:dyDescent="0.3">
      <c r="A596" s="13" t="s">
        <v>867</v>
      </c>
      <c r="B596" s="13">
        <v>170040</v>
      </c>
      <c r="C596" s="13">
        <v>115008</v>
      </c>
      <c r="D596" s="13" t="s">
        <v>867</v>
      </c>
      <c r="E596" s="168">
        <v>100</v>
      </c>
      <c r="F596" s="13">
        <v>170040</v>
      </c>
      <c r="G596" s="13">
        <v>5</v>
      </c>
      <c r="H596" s="13">
        <v>0</v>
      </c>
      <c r="I596" s="13" t="e">
        <v>#N/A</v>
      </c>
      <c r="J596" s="13">
        <v>140105</v>
      </c>
      <c r="K596" s="13" t="s">
        <v>868</v>
      </c>
    </row>
    <row r="597" spans="1:11" x14ac:dyDescent="0.3">
      <c r="A597" s="13" t="s">
        <v>869</v>
      </c>
      <c r="B597" s="13">
        <v>170041</v>
      </c>
      <c r="C597" s="13">
        <v>115009</v>
      </c>
      <c r="D597" s="13" t="s">
        <v>869</v>
      </c>
      <c r="E597" s="168">
        <v>30</v>
      </c>
      <c r="F597" s="13">
        <v>170041</v>
      </c>
      <c r="G597" s="13">
        <v>4</v>
      </c>
      <c r="H597" s="13">
        <v>0</v>
      </c>
      <c r="I597" s="13" t="e">
        <v>#N/A</v>
      </c>
      <c r="J597" s="13">
        <v>140026</v>
      </c>
      <c r="K597" s="13" t="s">
        <v>870</v>
      </c>
    </row>
    <row r="598" spans="1:11" x14ac:dyDescent="0.3">
      <c r="A598" s="13" t="s">
        <v>871</v>
      </c>
      <c r="B598" s="13">
        <v>170042</v>
      </c>
      <c r="C598" s="13">
        <v>115010</v>
      </c>
      <c r="D598" s="13" t="s">
        <v>871</v>
      </c>
      <c r="E598" s="168">
        <v>50</v>
      </c>
      <c r="F598" s="13">
        <v>170042</v>
      </c>
      <c r="G598" s="13">
        <v>4</v>
      </c>
      <c r="H598" s="13">
        <v>0</v>
      </c>
      <c r="I598" s="13" t="e">
        <v>#N/A</v>
      </c>
      <c r="J598" s="13">
        <v>140022</v>
      </c>
      <c r="K598" s="13" t="s">
        <v>852</v>
      </c>
    </row>
    <row r="599" spans="1:11" x14ac:dyDescent="0.3">
      <c r="A599" s="13" t="s">
        <v>872</v>
      </c>
      <c r="B599" s="13">
        <v>170043</v>
      </c>
      <c r="C599" s="13">
        <v>115011</v>
      </c>
      <c r="D599" s="13" t="s">
        <v>872</v>
      </c>
      <c r="E599" s="168">
        <v>50</v>
      </c>
      <c r="F599" s="13">
        <v>170043</v>
      </c>
      <c r="G599" s="13">
        <v>4</v>
      </c>
      <c r="H599" s="13">
        <v>0</v>
      </c>
      <c r="I599" s="13" t="e">
        <v>#N/A</v>
      </c>
      <c r="J599" s="13">
        <v>140020</v>
      </c>
      <c r="K599" s="13" t="s">
        <v>852</v>
      </c>
    </row>
    <row r="600" spans="1:11" x14ac:dyDescent="0.3">
      <c r="A600" s="13" t="s">
        <v>873</v>
      </c>
      <c r="B600" s="13">
        <v>170044</v>
      </c>
      <c r="C600" s="13">
        <v>115012</v>
      </c>
      <c r="D600" s="13" t="s">
        <v>873</v>
      </c>
      <c r="E600" s="168">
        <v>50</v>
      </c>
      <c r="F600" s="13">
        <v>170044</v>
      </c>
      <c r="G600" s="13">
        <v>5</v>
      </c>
      <c r="H600" s="13">
        <v>0</v>
      </c>
      <c r="I600" s="13" t="e">
        <v>#N/A</v>
      </c>
      <c r="J600" s="13">
        <v>140025</v>
      </c>
      <c r="K600" s="13" t="s">
        <v>874</v>
      </c>
    </row>
    <row r="601" spans="1:11" x14ac:dyDescent="0.3">
      <c r="A601" s="13" t="s">
        <v>875</v>
      </c>
      <c r="B601" s="13">
        <v>170045</v>
      </c>
      <c r="C601" s="13">
        <v>115015</v>
      </c>
      <c r="D601" s="13" t="s">
        <v>875</v>
      </c>
      <c r="E601" s="168">
        <v>30</v>
      </c>
      <c r="F601" s="13">
        <v>170045</v>
      </c>
      <c r="G601" s="13">
        <v>4</v>
      </c>
      <c r="H601" s="13">
        <v>0</v>
      </c>
      <c r="I601" s="13" t="e">
        <v>#N/A</v>
      </c>
      <c r="J601" s="13">
        <v>140018</v>
      </c>
      <c r="K601" s="13" t="s">
        <v>852</v>
      </c>
    </row>
    <row r="602" spans="1:11" x14ac:dyDescent="0.3">
      <c r="A602" s="13" t="s">
        <v>876</v>
      </c>
      <c r="B602" s="13">
        <v>170046</v>
      </c>
      <c r="C602" s="13">
        <v>115016</v>
      </c>
      <c r="D602" s="13" t="s">
        <v>876</v>
      </c>
      <c r="E602" s="168">
        <v>100</v>
      </c>
      <c r="F602" s="13">
        <v>170046</v>
      </c>
      <c r="G602" s="13">
        <v>5</v>
      </c>
      <c r="H602" s="13">
        <v>0</v>
      </c>
      <c r="I602" s="13" t="e">
        <v>#N/A</v>
      </c>
      <c r="J602" s="13">
        <v>140028</v>
      </c>
      <c r="K602" s="13" t="s">
        <v>877</v>
      </c>
    </row>
    <row r="603" spans="1:11" x14ac:dyDescent="0.3">
      <c r="A603" s="13" t="s">
        <v>878</v>
      </c>
      <c r="B603" s="13">
        <v>170047</v>
      </c>
      <c r="C603" s="13">
        <v>115007</v>
      </c>
      <c r="D603" s="13" t="s">
        <v>878</v>
      </c>
      <c r="E603" s="168">
        <v>30</v>
      </c>
      <c r="F603" s="13">
        <v>170047</v>
      </c>
      <c r="G603" s="13">
        <v>4</v>
      </c>
      <c r="H603" s="13">
        <v>0</v>
      </c>
      <c r="I603" s="13" t="e">
        <v>#N/A</v>
      </c>
      <c r="J603" s="13">
        <v>140015</v>
      </c>
      <c r="K603" s="13" t="s">
        <v>879</v>
      </c>
    </row>
    <row r="604" spans="1:11" x14ac:dyDescent="0.3">
      <c r="A604" s="13" t="s">
        <v>880</v>
      </c>
      <c r="B604" s="13">
        <v>170048</v>
      </c>
      <c r="C604" s="13">
        <v>115018</v>
      </c>
      <c r="D604" s="13" t="s">
        <v>880</v>
      </c>
      <c r="E604" s="168">
        <v>30</v>
      </c>
      <c r="F604" s="13">
        <v>170048</v>
      </c>
      <c r="G604" s="13">
        <v>4</v>
      </c>
      <c r="H604" s="13">
        <v>0</v>
      </c>
      <c r="I604" s="13" t="e">
        <v>#N/A</v>
      </c>
      <c r="J604" s="13">
        <v>140016</v>
      </c>
      <c r="K604" s="13" t="s">
        <v>881</v>
      </c>
    </row>
    <row r="605" spans="1:11" x14ac:dyDescent="0.3">
      <c r="A605" s="13" t="s">
        <v>882</v>
      </c>
      <c r="B605" s="13">
        <v>170049</v>
      </c>
      <c r="C605" s="13">
        <v>115019</v>
      </c>
      <c r="D605" s="13" t="s">
        <v>882</v>
      </c>
      <c r="E605" s="168">
        <v>250</v>
      </c>
      <c r="F605" s="13">
        <v>170049</v>
      </c>
      <c r="G605" s="13">
        <v>6</v>
      </c>
      <c r="H605" s="13">
        <v>0</v>
      </c>
      <c r="I605" s="13" t="e">
        <v>#N/A</v>
      </c>
      <c r="J605" s="13">
        <v>100772</v>
      </c>
      <c r="K605" s="13" t="s">
        <v>883</v>
      </c>
    </row>
    <row r="606" spans="1:11" x14ac:dyDescent="0.3">
      <c r="A606" s="13" t="s">
        <v>884</v>
      </c>
      <c r="B606" s="13">
        <v>170050</v>
      </c>
      <c r="C606" s="13">
        <v>115020</v>
      </c>
      <c r="D606" s="13" t="s">
        <v>884</v>
      </c>
      <c r="E606" s="168">
        <v>250</v>
      </c>
      <c r="F606" s="13">
        <v>170050</v>
      </c>
      <c r="G606" s="13">
        <v>6</v>
      </c>
      <c r="H606" s="13">
        <v>0</v>
      </c>
      <c r="I606" s="13" t="e">
        <v>#N/A</v>
      </c>
      <c r="J606" s="13">
        <v>819006</v>
      </c>
      <c r="K606" s="13" t="s">
        <v>885</v>
      </c>
    </row>
    <row r="607" spans="1:11" x14ac:dyDescent="0.3">
      <c r="A607" s="13" t="s">
        <v>886</v>
      </c>
      <c r="B607" s="13">
        <v>170051</v>
      </c>
      <c r="C607" s="13">
        <v>115021</v>
      </c>
      <c r="D607" s="13" t="s">
        <v>886</v>
      </c>
      <c r="E607" s="168">
        <v>250</v>
      </c>
      <c r="F607" s="13">
        <v>170051</v>
      </c>
      <c r="G607" s="13">
        <v>6</v>
      </c>
      <c r="H607" s="13">
        <v>0</v>
      </c>
      <c r="I607" s="13" t="e">
        <v>#N/A</v>
      </c>
      <c r="J607" s="13">
        <v>140023</v>
      </c>
      <c r="K607" s="13" t="s">
        <v>887</v>
      </c>
    </row>
    <row r="608" spans="1:11" x14ac:dyDescent="0.3">
      <c r="A608" s="13" t="s">
        <v>888</v>
      </c>
      <c r="B608" s="13">
        <v>170052</v>
      </c>
      <c r="C608" s="13">
        <v>115022</v>
      </c>
      <c r="D608" s="13" t="s">
        <v>888</v>
      </c>
      <c r="E608" s="168">
        <v>30</v>
      </c>
      <c r="F608" s="13">
        <v>170052</v>
      </c>
      <c r="G608" s="13">
        <v>4</v>
      </c>
      <c r="H608" s="13">
        <v>0</v>
      </c>
      <c r="I608" s="13" t="e">
        <v>#N/A</v>
      </c>
      <c r="J608" s="13">
        <v>140019</v>
      </c>
      <c r="K608" s="13" t="s">
        <v>852</v>
      </c>
    </row>
    <row r="609" spans="1:11" x14ac:dyDescent="0.3">
      <c r="A609" s="13" t="s">
        <v>889</v>
      </c>
      <c r="B609" s="13">
        <v>170053</v>
      </c>
      <c r="C609" s="13">
        <v>115023</v>
      </c>
      <c r="D609" s="13" t="s">
        <v>889</v>
      </c>
      <c r="E609" s="168">
        <v>50</v>
      </c>
      <c r="F609" s="13">
        <v>170053</v>
      </c>
      <c r="G609" s="13">
        <v>4</v>
      </c>
      <c r="H609" s="13">
        <v>0</v>
      </c>
      <c r="I609" s="13" t="e">
        <v>#N/A</v>
      </c>
      <c r="J609" s="13">
        <v>140014</v>
      </c>
      <c r="K609" s="13" t="s">
        <v>890</v>
      </c>
    </row>
    <row r="610" spans="1:11" x14ac:dyDescent="0.3">
      <c r="A610" s="13" t="s">
        <v>891</v>
      </c>
      <c r="B610" s="13">
        <v>170054</v>
      </c>
      <c r="C610" s="13">
        <v>115024</v>
      </c>
      <c r="D610" s="13" t="s">
        <v>891</v>
      </c>
      <c r="E610" s="168">
        <v>50</v>
      </c>
      <c r="F610" s="13">
        <v>170054</v>
      </c>
      <c r="G610" s="13">
        <v>4</v>
      </c>
      <c r="H610" s="13">
        <v>0</v>
      </c>
      <c r="I610" s="13" t="e">
        <v>#N/A</v>
      </c>
      <c r="J610" s="13">
        <v>140029</v>
      </c>
      <c r="K610" s="13" t="s">
        <v>864</v>
      </c>
    </row>
    <row r="611" spans="1:11" x14ac:dyDescent="0.3">
      <c r="A611" s="13" t="s">
        <v>892</v>
      </c>
      <c r="B611" s="13">
        <v>170055</v>
      </c>
      <c r="C611" s="13">
        <v>115026</v>
      </c>
      <c r="D611" s="13" t="s">
        <v>892</v>
      </c>
      <c r="E611" s="168">
        <v>50</v>
      </c>
      <c r="F611" s="13">
        <v>170055</v>
      </c>
      <c r="G611" s="13">
        <v>4</v>
      </c>
      <c r="H611" s="13">
        <v>0</v>
      </c>
      <c r="I611" s="13" t="e">
        <v>#N/A</v>
      </c>
      <c r="J611" s="13">
        <v>140298</v>
      </c>
      <c r="K611" s="13" t="s">
        <v>893</v>
      </c>
    </row>
    <row r="612" spans="1:11" x14ac:dyDescent="0.3">
      <c r="A612" s="13" t="s">
        <v>894</v>
      </c>
      <c r="B612" s="13">
        <v>170056</v>
      </c>
      <c r="C612" s="13">
        <v>115000</v>
      </c>
      <c r="D612" s="13" t="s">
        <v>894</v>
      </c>
      <c r="E612" s="168">
        <v>100</v>
      </c>
      <c r="F612" s="13">
        <v>170056</v>
      </c>
      <c r="G612" s="13">
        <v>5</v>
      </c>
      <c r="H612" s="13">
        <v>0</v>
      </c>
      <c r="I612" s="13" t="e">
        <v>#N/A</v>
      </c>
      <c r="J612" s="13">
        <v>140312</v>
      </c>
      <c r="K612" s="13" t="s">
        <v>895</v>
      </c>
    </row>
    <row r="613" spans="1:11" x14ac:dyDescent="0.3">
      <c r="A613" s="13" t="s">
        <v>896</v>
      </c>
      <c r="B613" s="13">
        <v>170057</v>
      </c>
      <c r="C613" s="13">
        <v>115031</v>
      </c>
      <c r="D613" s="13" t="s">
        <v>896</v>
      </c>
      <c r="E613" s="168">
        <v>250</v>
      </c>
      <c r="F613" s="13">
        <v>170057</v>
      </c>
      <c r="G613" s="13">
        <v>6</v>
      </c>
      <c r="H613" s="13">
        <v>0</v>
      </c>
      <c r="I613" s="13" t="e">
        <v>#N/A</v>
      </c>
      <c r="J613" s="13">
        <v>140326</v>
      </c>
      <c r="K613" s="13" t="s">
        <v>22</v>
      </c>
    </row>
    <row r="614" spans="1:11" x14ac:dyDescent="0.3">
      <c r="A614" s="13" t="s">
        <v>897</v>
      </c>
      <c r="B614" s="13">
        <v>200002</v>
      </c>
      <c r="C614" s="13">
        <v>102001</v>
      </c>
      <c r="D614" s="13" t="s">
        <v>898</v>
      </c>
      <c r="E614" s="13" t="s">
        <v>10</v>
      </c>
      <c r="F614" s="13">
        <v>200002</v>
      </c>
      <c r="G614" s="13">
        <v>3</v>
      </c>
      <c r="H614" s="13">
        <v>0</v>
      </c>
      <c r="I614" s="13" t="e">
        <v>#N/A</v>
      </c>
      <c r="J614" s="13">
        <v>145115</v>
      </c>
      <c r="K614" s="13" t="s">
        <v>136</v>
      </c>
    </row>
    <row r="615" spans="1:11" x14ac:dyDescent="0.3">
      <c r="A615" s="13" t="s">
        <v>899</v>
      </c>
      <c r="B615" s="13">
        <v>200042</v>
      </c>
      <c r="C615" s="13">
        <v>102002</v>
      </c>
      <c r="D615" s="13" t="s">
        <v>900</v>
      </c>
      <c r="E615" s="13" t="s">
        <v>10</v>
      </c>
      <c r="F615" s="13">
        <v>200042</v>
      </c>
      <c r="G615" s="13">
        <v>3</v>
      </c>
      <c r="H615" s="13">
        <v>0</v>
      </c>
      <c r="I615" s="13" t="e">
        <v>#N/A</v>
      </c>
      <c r="J615" s="13">
        <v>145106</v>
      </c>
      <c r="K615" s="13" t="s">
        <v>901</v>
      </c>
    </row>
    <row r="616" spans="1:11" x14ac:dyDescent="0.3">
      <c r="A616" s="13" t="s">
        <v>902</v>
      </c>
      <c r="B616" s="13">
        <v>200052</v>
      </c>
      <c r="C616" s="13">
        <v>102003</v>
      </c>
      <c r="D616" s="13" t="s">
        <v>903</v>
      </c>
      <c r="E616" s="13" t="s">
        <v>10</v>
      </c>
      <c r="F616" s="13">
        <v>200052</v>
      </c>
      <c r="G616" s="13">
        <v>3</v>
      </c>
      <c r="H616" s="13">
        <v>0</v>
      </c>
      <c r="I616" s="13" t="e">
        <v>#N/A</v>
      </c>
      <c r="J616" s="13">
        <v>145106</v>
      </c>
      <c r="K616" s="13" t="s">
        <v>901</v>
      </c>
    </row>
    <row r="617" spans="1:11" x14ac:dyDescent="0.3">
      <c r="A617" s="13" t="s">
        <v>904</v>
      </c>
      <c r="B617" s="13">
        <v>200062</v>
      </c>
      <c r="C617" s="13">
        <v>102004</v>
      </c>
      <c r="D617" s="13" t="s">
        <v>905</v>
      </c>
      <c r="E617" s="13" t="s">
        <v>10</v>
      </c>
      <c r="F617" s="13">
        <v>200062</v>
      </c>
      <c r="G617" s="13">
        <v>3</v>
      </c>
      <c r="H617" s="13">
        <v>0</v>
      </c>
      <c r="I617" s="13" t="e">
        <v>#N/A</v>
      </c>
      <c r="J617" s="13">
        <v>145106</v>
      </c>
      <c r="K617" s="13" t="s">
        <v>901</v>
      </c>
    </row>
    <row r="618" spans="1:11" x14ac:dyDescent="0.3">
      <c r="A618" s="13" t="s">
        <v>906</v>
      </c>
      <c r="B618" s="13">
        <v>200072</v>
      </c>
      <c r="C618" s="13">
        <v>102005</v>
      </c>
      <c r="D618" s="13" t="s">
        <v>907</v>
      </c>
      <c r="E618" s="13" t="s">
        <v>10</v>
      </c>
      <c r="F618" s="13">
        <v>200072</v>
      </c>
      <c r="G618" s="13">
        <v>3</v>
      </c>
      <c r="H618" s="13">
        <v>0</v>
      </c>
      <c r="I618" s="13" t="e">
        <v>#N/A</v>
      </c>
      <c r="J618" s="13">
        <v>145106</v>
      </c>
      <c r="K618" s="13" t="s">
        <v>901</v>
      </c>
    </row>
    <row r="619" spans="1:11" x14ac:dyDescent="0.3">
      <c r="A619" s="13" t="s">
        <v>908</v>
      </c>
      <c r="B619" s="13">
        <v>200082</v>
      </c>
      <c r="C619" s="13">
        <v>102006</v>
      </c>
      <c r="D619" s="13" t="s">
        <v>909</v>
      </c>
      <c r="E619" s="13" t="s">
        <v>10</v>
      </c>
      <c r="F619" s="13">
        <v>200082</v>
      </c>
      <c r="G619" s="13">
        <v>3</v>
      </c>
      <c r="H619" s="13">
        <v>0</v>
      </c>
      <c r="I619" s="13" t="e">
        <v>#N/A</v>
      </c>
      <c r="J619" s="13">
        <v>145106</v>
      </c>
      <c r="K619" s="13" t="s">
        <v>901</v>
      </c>
    </row>
    <row r="620" spans="1:11" x14ac:dyDescent="0.3">
      <c r="A620" s="13" t="s">
        <v>910</v>
      </c>
      <c r="B620" s="13">
        <v>200092</v>
      </c>
      <c r="C620" s="13">
        <v>102007</v>
      </c>
      <c r="D620" s="13" t="s">
        <v>911</v>
      </c>
      <c r="E620" s="13" t="s">
        <v>10</v>
      </c>
      <c r="F620" s="13">
        <v>200092</v>
      </c>
      <c r="G620" s="13">
        <v>3</v>
      </c>
      <c r="H620" s="13">
        <v>0</v>
      </c>
      <c r="I620" s="13" t="e">
        <v>#N/A</v>
      </c>
      <c r="J620" s="13">
        <v>145106</v>
      </c>
      <c r="K620" s="13" t="s">
        <v>901</v>
      </c>
    </row>
    <row r="621" spans="1:11" x14ac:dyDescent="0.3">
      <c r="A621" s="13" t="s">
        <v>912</v>
      </c>
      <c r="B621" s="13">
        <v>200102</v>
      </c>
      <c r="C621" s="13">
        <v>102008</v>
      </c>
      <c r="D621" s="13" t="s">
        <v>913</v>
      </c>
      <c r="E621" s="13" t="s">
        <v>10</v>
      </c>
      <c r="F621" s="13">
        <v>200102</v>
      </c>
      <c r="G621" s="13">
        <v>3</v>
      </c>
      <c r="H621" s="13">
        <v>0</v>
      </c>
      <c r="I621" s="13" t="e">
        <v>#N/A</v>
      </c>
      <c r="J621" s="13">
        <v>145106</v>
      </c>
      <c r="K621" s="13" t="s">
        <v>901</v>
      </c>
    </row>
    <row r="622" spans="1:11" x14ac:dyDescent="0.3">
      <c r="A622" s="13" t="s">
        <v>914</v>
      </c>
      <c r="B622" s="13">
        <v>210002</v>
      </c>
      <c r="C622" s="13">
        <v>102101</v>
      </c>
      <c r="D622" s="13" t="s">
        <v>915</v>
      </c>
      <c r="E622" s="13" t="s">
        <v>10</v>
      </c>
      <c r="F622" s="13">
        <v>210002</v>
      </c>
      <c r="G622" s="13">
        <v>3</v>
      </c>
      <c r="H622" s="13">
        <v>0</v>
      </c>
      <c r="I622" s="13" t="e">
        <v>#N/A</v>
      </c>
      <c r="J622" s="13">
        <v>145115</v>
      </c>
      <c r="K622" s="13" t="s">
        <v>136</v>
      </c>
    </row>
    <row r="623" spans="1:11" x14ac:dyDescent="0.3">
      <c r="A623" s="13" t="s">
        <v>916</v>
      </c>
      <c r="B623" s="13">
        <v>210042</v>
      </c>
      <c r="C623" s="13">
        <v>102102</v>
      </c>
      <c r="D623" s="13" t="s">
        <v>917</v>
      </c>
      <c r="E623" s="13" t="s">
        <v>10</v>
      </c>
      <c r="F623" s="13">
        <v>210042</v>
      </c>
      <c r="G623" s="13">
        <v>3</v>
      </c>
      <c r="H623" s="13">
        <v>0</v>
      </c>
      <c r="I623" s="13" t="e">
        <v>#N/A</v>
      </c>
      <c r="J623" s="13">
        <v>145106</v>
      </c>
      <c r="K623" s="13" t="s">
        <v>901</v>
      </c>
    </row>
    <row r="624" spans="1:11" x14ac:dyDescent="0.3">
      <c r="A624" s="13" t="s">
        <v>918</v>
      </c>
      <c r="B624" s="13">
        <v>210052</v>
      </c>
      <c r="C624" s="13">
        <v>102103</v>
      </c>
      <c r="D624" s="13" t="s">
        <v>919</v>
      </c>
      <c r="E624" s="13" t="s">
        <v>10</v>
      </c>
      <c r="F624" s="13">
        <v>210052</v>
      </c>
      <c r="G624" s="13">
        <v>3</v>
      </c>
      <c r="H624" s="13">
        <v>0</v>
      </c>
      <c r="I624" s="13" t="e">
        <v>#N/A</v>
      </c>
      <c r="J624" s="13">
        <v>145106</v>
      </c>
      <c r="K624" s="13" t="s">
        <v>901</v>
      </c>
    </row>
    <row r="625" spans="1:11" x14ac:dyDescent="0.3">
      <c r="A625" s="13" t="s">
        <v>920</v>
      </c>
      <c r="B625" s="13">
        <v>210062</v>
      </c>
      <c r="C625" s="13">
        <v>102104</v>
      </c>
      <c r="D625" s="13" t="s">
        <v>921</v>
      </c>
      <c r="E625" s="13" t="s">
        <v>10</v>
      </c>
      <c r="F625" s="13">
        <v>210062</v>
      </c>
      <c r="G625" s="13">
        <v>3</v>
      </c>
      <c r="H625" s="13">
        <v>0</v>
      </c>
      <c r="I625" s="13" t="e">
        <v>#N/A</v>
      </c>
      <c r="J625" s="13">
        <v>145106</v>
      </c>
      <c r="K625" s="13" t="s">
        <v>901</v>
      </c>
    </row>
    <row r="626" spans="1:11" x14ac:dyDescent="0.3">
      <c r="A626" s="13" t="s">
        <v>922</v>
      </c>
      <c r="B626" s="13">
        <v>210072</v>
      </c>
      <c r="C626" s="13">
        <v>102105</v>
      </c>
      <c r="D626" s="13" t="s">
        <v>923</v>
      </c>
      <c r="E626" s="13" t="s">
        <v>10</v>
      </c>
      <c r="F626" s="13">
        <v>210072</v>
      </c>
      <c r="G626" s="13">
        <v>3</v>
      </c>
      <c r="H626" s="13">
        <v>0</v>
      </c>
      <c r="I626" s="13" t="e">
        <v>#N/A</v>
      </c>
      <c r="J626" s="13">
        <v>145106</v>
      </c>
      <c r="K626" s="13" t="s">
        <v>901</v>
      </c>
    </row>
    <row r="627" spans="1:11" x14ac:dyDescent="0.3">
      <c r="A627" s="13" t="s">
        <v>924</v>
      </c>
      <c r="B627" s="13">
        <v>210082</v>
      </c>
      <c r="C627" s="13">
        <v>102106</v>
      </c>
      <c r="D627" s="13" t="s">
        <v>925</v>
      </c>
      <c r="E627" s="13" t="s">
        <v>10</v>
      </c>
      <c r="F627" s="13">
        <v>210082</v>
      </c>
      <c r="G627" s="13">
        <v>3</v>
      </c>
      <c r="H627" s="13">
        <v>0</v>
      </c>
      <c r="I627" s="13" t="e">
        <v>#N/A</v>
      </c>
      <c r="J627" s="13">
        <v>145106</v>
      </c>
      <c r="K627" s="13" t="s">
        <v>901</v>
      </c>
    </row>
    <row r="628" spans="1:11" x14ac:dyDescent="0.3">
      <c r="A628" s="13" t="s">
        <v>926</v>
      </c>
      <c r="B628" s="13">
        <v>210092</v>
      </c>
      <c r="C628" s="13">
        <v>102107</v>
      </c>
      <c r="D628" s="13" t="s">
        <v>927</v>
      </c>
      <c r="E628" s="13" t="s">
        <v>10</v>
      </c>
      <c r="F628" s="13">
        <v>210092</v>
      </c>
      <c r="G628" s="13">
        <v>3</v>
      </c>
      <c r="H628" s="13">
        <v>0</v>
      </c>
      <c r="I628" s="13" t="e">
        <v>#N/A</v>
      </c>
      <c r="J628" s="13">
        <v>145106</v>
      </c>
      <c r="K628" s="13" t="s">
        <v>901</v>
      </c>
    </row>
    <row r="629" spans="1:11" x14ac:dyDescent="0.3">
      <c r="A629" s="13" t="s">
        <v>928</v>
      </c>
      <c r="B629" s="13">
        <v>210102</v>
      </c>
      <c r="C629" s="13">
        <v>102108</v>
      </c>
      <c r="D629" s="13" t="s">
        <v>929</v>
      </c>
      <c r="E629" s="13" t="s">
        <v>10</v>
      </c>
      <c r="F629" s="13">
        <v>210102</v>
      </c>
      <c r="G629" s="13">
        <v>3</v>
      </c>
      <c r="H629" s="13">
        <v>0</v>
      </c>
      <c r="I629" s="13" t="e">
        <v>#N/A</v>
      </c>
      <c r="J629" s="13">
        <v>145106</v>
      </c>
      <c r="K629" s="13" t="s">
        <v>901</v>
      </c>
    </row>
    <row r="630" spans="1:11" x14ac:dyDescent="0.3">
      <c r="A630" s="13" t="s">
        <v>930</v>
      </c>
      <c r="B630" s="13">
        <v>220002</v>
      </c>
      <c r="C630" s="13">
        <v>102201</v>
      </c>
      <c r="D630" s="13" t="s">
        <v>931</v>
      </c>
      <c r="E630" s="13" t="s">
        <v>10</v>
      </c>
      <c r="F630" s="13">
        <v>220002</v>
      </c>
      <c r="G630" s="13">
        <v>3</v>
      </c>
      <c r="H630" s="13">
        <v>0</v>
      </c>
      <c r="I630" s="13" t="e">
        <v>#N/A</v>
      </c>
      <c r="J630" s="13">
        <v>145115</v>
      </c>
      <c r="K630" s="13" t="s">
        <v>136</v>
      </c>
    </row>
    <row r="631" spans="1:11" x14ac:dyDescent="0.3">
      <c r="A631" s="13" t="s">
        <v>932</v>
      </c>
      <c r="B631" s="13">
        <v>220042</v>
      </c>
      <c r="C631" s="13">
        <v>102202</v>
      </c>
      <c r="D631" s="13" t="s">
        <v>933</v>
      </c>
      <c r="E631" s="13" t="s">
        <v>10</v>
      </c>
      <c r="F631" s="13">
        <v>220042</v>
      </c>
      <c r="G631" s="13">
        <v>3</v>
      </c>
      <c r="H631" s="13">
        <v>0</v>
      </c>
      <c r="I631" s="13" t="e">
        <v>#N/A</v>
      </c>
      <c r="J631" s="13">
        <v>145106</v>
      </c>
      <c r="K631" s="13" t="s">
        <v>901</v>
      </c>
    </row>
    <row r="632" spans="1:11" x14ac:dyDescent="0.3">
      <c r="A632" s="13" t="s">
        <v>934</v>
      </c>
      <c r="B632" s="13">
        <v>220052</v>
      </c>
      <c r="C632" s="13">
        <v>102203</v>
      </c>
      <c r="D632" s="13" t="s">
        <v>935</v>
      </c>
      <c r="E632" s="13" t="s">
        <v>10</v>
      </c>
      <c r="F632" s="13">
        <v>220052</v>
      </c>
      <c r="G632" s="13">
        <v>3</v>
      </c>
      <c r="H632" s="13">
        <v>0</v>
      </c>
      <c r="I632" s="13" t="e">
        <v>#N/A</v>
      </c>
      <c r="J632" s="13">
        <v>145106</v>
      </c>
      <c r="K632" s="13" t="s">
        <v>901</v>
      </c>
    </row>
    <row r="633" spans="1:11" x14ac:dyDescent="0.3">
      <c r="A633" s="13" t="s">
        <v>936</v>
      </c>
      <c r="B633" s="13">
        <v>220062</v>
      </c>
      <c r="C633" s="13">
        <v>102204</v>
      </c>
      <c r="D633" s="13" t="s">
        <v>937</v>
      </c>
      <c r="E633" s="13" t="s">
        <v>10</v>
      </c>
      <c r="F633" s="13">
        <v>220062</v>
      </c>
      <c r="G633" s="13">
        <v>3</v>
      </c>
      <c r="H633" s="13">
        <v>0</v>
      </c>
      <c r="I633" s="13" t="e">
        <v>#N/A</v>
      </c>
      <c r="J633" s="13">
        <v>145106</v>
      </c>
      <c r="K633" s="13" t="s">
        <v>901</v>
      </c>
    </row>
    <row r="634" spans="1:11" x14ac:dyDescent="0.3">
      <c r="A634" s="13" t="s">
        <v>938</v>
      </c>
      <c r="B634" s="13">
        <v>220072</v>
      </c>
      <c r="C634" s="13">
        <v>102205</v>
      </c>
      <c r="D634" s="13" t="s">
        <v>939</v>
      </c>
      <c r="E634" s="13" t="s">
        <v>10</v>
      </c>
      <c r="F634" s="13">
        <v>220072</v>
      </c>
      <c r="G634" s="13">
        <v>3</v>
      </c>
      <c r="H634" s="13">
        <v>0</v>
      </c>
      <c r="I634" s="13" t="e">
        <v>#N/A</v>
      </c>
      <c r="J634" s="13">
        <v>145106</v>
      </c>
      <c r="K634" s="13" t="s">
        <v>901</v>
      </c>
    </row>
    <row r="635" spans="1:11" x14ac:dyDescent="0.3">
      <c r="A635" s="13" t="s">
        <v>940</v>
      </c>
      <c r="B635" s="13">
        <v>220082</v>
      </c>
      <c r="C635" s="13">
        <v>102206</v>
      </c>
      <c r="D635" s="13" t="s">
        <v>941</v>
      </c>
      <c r="E635" s="13" t="s">
        <v>10</v>
      </c>
      <c r="F635" s="13">
        <v>220082</v>
      </c>
      <c r="G635" s="13">
        <v>3</v>
      </c>
      <c r="H635" s="13">
        <v>0</v>
      </c>
      <c r="I635" s="13" t="e">
        <v>#N/A</v>
      </c>
      <c r="J635" s="13">
        <v>145106</v>
      </c>
      <c r="K635" s="13" t="s">
        <v>901</v>
      </c>
    </row>
    <row r="636" spans="1:11" x14ac:dyDescent="0.3">
      <c r="A636" s="13" t="s">
        <v>942</v>
      </c>
      <c r="B636" s="13">
        <v>220092</v>
      </c>
      <c r="C636" s="13">
        <v>102207</v>
      </c>
      <c r="D636" s="13" t="s">
        <v>943</v>
      </c>
      <c r="E636" s="13" t="s">
        <v>10</v>
      </c>
      <c r="F636" s="13">
        <v>220092</v>
      </c>
      <c r="G636" s="13">
        <v>3</v>
      </c>
      <c r="H636" s="13">
        <v>0</v>
      </c>
      <c r="I636" s="13" t="e">
        <v>#N/A</v>
      </c>
      <c r="J636" s="13">
        <v>145106</v>
      </c>
      <c r="K636" s="13" t="s">
        <v>901</v>
      </c>
    </row>
    <row r="637" spans="1:11" x14ac:dyDescent="0.3">
      <c r="A637" s="13" t="s">
        <v>944</v>
      </c>
      <c r="B637" s="13">
        <v>220102</v>
      </c>
      <c r="C637" s="13">
        <v>102208</v>
      </c>
      <c r="D637" s="13" t="s">
        <v>945</v>
      </c>
      <c r="E637" s="13" t="s">
        <v>10</v>
      </c>
      <c r="F637" s="13">
        <v>220102</v>
      </c>
      <c r="G637" s="13">
        <v>3</v>
      </c>
      <c r="H637" s="13">
        <v>0</v>
      </c>
      <c r="I637" s="13" t="e">
        <v>#N/A</v>
      </c>
      <c r="J637" s="13">
        <v>145106</v>
      </c>
      <c r="K637" s="13" t="s">
        <v>901</v>
      </c>
    </row>
    <row r="638" spans="1:11" x14ac:dyDescent="0.3">
      <c r="A638" s="13" t="s">
        <v>946</v>
      </c>
      <c r="B638" s="13">
        <v>230002</v>
      </c>
      <c r="C638" s="13">
        <v>102301</v>
      </c>
      <c r="D638" s="13" t="s">
        <v>947</v>
      </c>
      <c r="E638" s="13" t="s">
        <v>10</v>
      </c>
      <c r="F638" s="13">
        <v>230002</v>
      </c>
      <c r="G638" s="13">
        <v>3</v>
      </c>
      <c r="H638" s="13">
        <v>0</v>
      </c>
      <c r="I638" s="13" t="e">
        <v>#N/A</v>
      </c>
      <c r="J638" s="13">
        <v>145115</v>
      </c>
      <c r="K638" s="13" t="s">
        <v>136</v>
      </c>
    </row>
    <row r="639" spans="1:11" x14ac:dyDescent="0.3">
      <c r="A639" s="13" t="s">
        <v>948</v>
      </c>
      <c r="B639" s="13">
        <v>230042</v>
      </c>
      <c r="C639" s="13">
        <v>102302</v>
      </c>
      <c r="D639" s="13" t="s">
        <v>949</v>
      </c>
      <c r="E639" s="13" t="s">
        <v>10</v>
      </c>
      <c r="F639" s="13">
        <v>230042</v>
      </c>
      <c r="G639" s="13">
        <v>3</v>
      </c>
      <c r="H639" s="13">
        <v>0</v>
      </c>
      <c r="I639" s="13" t="e">
        <v>#N/A</v>
      </c>
      <c r="J639" s="13">
        <v>145106</v>
      </c>
      <c r="K639" s="13" t="s">
        <v>901</v>
      </c>
    </row>
    <row r="640" spans="1:11" x14ac:dyDescent="0.3">
      <c r="A640" s="13" t="s">
        <v>950</v>
      </c>
      <c r="B640" s="13">
        <v>230052</v>
      </c>
      <c r="C640" s="13">
        <v>102303</v>
      </c>
      <c r="D640" s="13" t="s">
        <v>951</v>
      </c>
      <c r="E640" s="13" t="s">
        <v>10</v>
      </c>
      <c r="F640" s="13">
        <v>230052</v>
      </c>
      <c r="G640" s="13">
        <v>3</v>
      </c>
      <c r="H640" s="13">
        <v>0</v>
      </c>
      <c r="I640" s="13" t="e">
        <v>#N/A</v>
      </c>
      <c r="J640" s="13">
        <v>145106</v>
      </c>
      <c r="K640" s="13" t="s">
        <v>901</v>
      </c>
    </row>
    <row r="641" spans="1:11" x14ac:dyDescent="0.3">
      <c r="A641" s="13" t="s">
        <v>952</v>
      </c>
      <c r="B641" s="13">
        <v>230062</v>
      </c>
      <c r="C641" s="13">
        <v>102304</v>
      </c>
      <c r="D641" s="13" t="s">
        <v>953</v>
      </c>
      <c r="E641" s="13" t="s">
        <v>10</v>
      </c>
      <c r="F641" s="13">
        <v>230062</v>
      </c>
      <c r="G641" s="13">
        <v>3</v>
      </c>
      <c r="H641" s="13">
        <v>0</v>
      </c>
      <c r="I641" s="13" t="e">
        <v>#N/A</v>
      </c>
      <c r="J641" s="13">
        <v>145106</v>
      </c>
      <c r="K641" s="13" t="s">
        <v>901</v>
      </c>
    </row>
    <row r="642" spans="1:11" x14ac:dyDescent="0.3">
      <c r="A642" s="13" t="s">
        <v>954</v>
      </c>
      <c r="B642" s="13">
        <v>230072</v>
      </c>
      <c r="C642" s="13">
        <v>102305</v>
      </c>
      <c r="D642" s="13" t="s">
        <v>955</v>
      </c>
      <c r="E642" s="13" t="s">
        <v>10</v>
      </c>
      <c r="F642" s="13">
        <v>230072</v>
      </c>
      <c r="G642" s="13">
        <v>3</v>
      </c>
      <c r="H642" s="13">
        <v>0</v>
      </c>
      <c r="I642" s="13" t="e">
        <v>#N/A</v>
      </c>
      <c r="J642" s="13">
        <v>145106</v>
      </c>
      <c r="K642" s="13" t="s">
        <v>901</v>
      </c>
    </row>
    <row r="643" spans="1:11" x14ac:dyDescent="0.3">
      <c r="A643" s="13" t="s">
        <v>956</v>
      </c>
      <c r="B643" s="13">
        <v>230082</v>
      </c>
      <c r="C643" s="13">
        <v>102306</v>
      </c>
      <c r="D643" s="13" t="s">
        <v>957</v>
      </c>
      <c r="E643" s="13" t="s">
        <v>10</v>
      </c>
      <c r="F643" s="13">
        <v>230082</v>
      </c>
      <c r="G643" s="13">
        <v>3</v>
      </c>
      <c r="H643" s="13">
        <v>0</v>
      </c>
      <c r="I643" s="13" t="e">
        <v>#N/A</v>
      </c>
      <c r="J643" s="13">
        <v>145106</v>
      </c>
      <c r="K643" s="13" t="s">
        <v>901</v>
      </c>
    </row>
    <row r="644" spans="1:11" x14ac:dyDescent="0.3">
      <c r="A644" s="13" t="s">
        <v>958</v>
      </c>
      <c r="B644" s="13">
        <v>230092</v>
      </c>
      <c r="C644" s="13">
        <v>102307</v>
      </c>
      <c r="D644" s="13" t="s">
        <v>959</v>
      </c>
      <c r="E644" s="13" t="s">
        <v>10</v>
      </c>
      <c r="F644" s="13">
        <v>230092</v>
      </c>
      <c r="G644" s="13">
        <v>3</v>
      </c>
      <c r="H644" s="13">
        <v>0</v>
      </c>
      <c r="I644" s="13" t="e">
        <v>#N/A</v>
      </c>
      <c r="J644" s="13">
        <v>145106</v>
      </c>
      <c r="K644" s="13" t="s">
        <v>901</v>
      </c>
    </row>
    <row r="645" spans="1:11" x14ac:dyDescent="0.3">
      <c r="A645" s="13" t="s">
        <v>960</v>
      </c>
      <c r="B645" s="13">
        <v>230102</v>
      </c>
      <c r="C645" s="13">
        <v>102308</v>
      </c>
      <c r="D645" s="13" t="s">
        <v>961</v>
      </c>
      <c r="E645" s="13" t="s">
        <v>10</v>
      </c>
      <c r="F645" s="13">
        <v>230102</v>
      </c>
      <c r="G645" s="13">
        <v>3</v>
      </c>
      <c r="H645" s="13">
        <v>0</v>
      </c>
      <c r="I645" s="13" t="e">
        <v>#N/A</v>
      </c>
      <c r="J645" s="13">
        <v>145106</v>
      </c>
      <c r="K645" s="13" t="s">
        <v>901</v>
      </c>
    </row>
    <row r="646" spans="1:11" x14ac:dyDescent="0.3">
      <c r="A646" s="13" t="s">
        <v>962</v>
      </c>
      <c r="B646" s="13">
        <v>240002</v>
      </c>
      <c r="C646" s="13">
        <v>102401</v>
      </c>
      <c r="D646" s="13" t="s">
        <v>963</v>
      </c>
      <c r="E646" s="13" t="s">
        <v>10</v>
      </c>
      <c r="F646" s="13">
        <v>240002</v>
      </c>
      <c r="G646" s="13">
        <v>3</v>
      </c>
      <c r="H646" s="13">
        <v>0</v>
      </c>
      <c r="I646" s="13" t="e">
        <v>#N/A</v>
      </c>
      <c r="J646" s="13">
        <v>145115</v>
      </c>
      <c r="K646" s="13" t="s">
        <v>136</v>
      </c>
    </row>
    <row r="647" spans="1:11" x14ac:dyDescent="0.3">
      <c r="A647" s="13" t="s">
        <v>964</v>
      </c>
      <c r="B647" s="13">
        <v>240042</v>
      </c>
      <c r="C647" s="13">
        <v>102402</v>
      </c>
      <c r="D647" s="13" t="s">
        <v>965</v>
      </c>
      <c r="E647" s="13" t="s">
        <v>10</v>
      </c>
      <c r="F647" s="13">
        <v>240042</v>
      </c>
      <c r="G647" s="13">
        <v>3</v>
      </c>
      <c r="H647" s="13">
        <v>0</v>
      </c>
      <c r="I647" s="13" t="e">
        <v>#N/A</v>
      </c>
      <c r="J647" s="13">
        <v>145106</v>
      </c>
      <c r="K647" s="13" t="s">
        <v>901</v>
      </c>
    </row>
    <row r="648" spans="1:11" x14ac:dyDescent="0.3">
      <c r="A648" s="13" t="s">
        <v>966</v>
      </c>
      <c r="B648" s="13">
        <v>240052</v>
      </c>
      <c r="C648" s="13">
        <v>102403</v>
      </c>
      <c r="D648" s="13" t="s">
        <v>967</v>
      </c>
      <c r="E648" s="13" t="s">
        <v>10</v>
      </c>
      <c r="F648" s="13">
        <v>240052</v>
      </c>
      <c r="G648" s="13">
        <v>3</v>
      </c>
      <c r="H648" s="13">
        <v>0</v>
      </c>
      <c r="I648" s="13" t="e">
        <v>#N/A</v>
      </c>
      <c r="J648" s="13">
        <v>145106</v>
      </c>
      <c r="K648" s="13" t="s">
        <v>901</v>
      </c>
    </row>
    <row r="649" spans="1:11" x14ac:dyDescent="0.3">
      <c r="A649" s="13" t="s">
        <v>968</v>
      </c>
      <c r="B649" s="13">
        <v>240062</v>
      </c>
      <c r="C649" s="13">
        <v>102404</v>
      </c>
      <c r="D649" s="13" t="s">
        <v>969</v>
      </c>
      <c r="E649" s="13" t="s">
        <v>10</v>
      </c>
      <c r="F649" s="13">
        <v>240062</v>
      </c>
      <c r="G649" s="13">
        <v>3</v>
      </c>
      <c r="H649" s="13">
        <v>0</v>
      </c>
      <c r="I649" s="13" t="e">
        <v>#N/A</v>
      </c>
      <c r="J649" s="13">
        <v>145106</v>
      </c>
      <c r="K649" s="13" t="s">
        <v>901</v>
      </c>
    </row>
    <row r="650" spans="1:11" x14ac:dyDescent="0.3">
      <c r="A650" s="13" t="s">
        <v>970</v>
      </c>
      <c r="B650" s="13">
        <v>240072</v>
      </c>
      <c r="C650" s="13">
        <v>102405</v>
      </c>
      <c r="D650" s="13" t="s">
        <v>971</v>
      </c>
      <c r="E650" s="13" t="s">
        <v>10</v>
      </c>
      <c r="F650" s="13">
        <v>240072</v>
      </c>
      <c r="G650" s="13">
        <v>3</v>
      </c>
      <c r="H650" s="13">
        <v>0</v>
      </c>
      <c r="I650" s="13" t="e">
        <v>#N/A</v>
      </c>
      <c r="J650" s="13">
        <v>145106</v>
      </c>
      <c r="K650" s="13" t="s">
        <v>901</v>
      </c>
    </row>
    <row r="651" spans="1:11" x14ac:dyDescent="0.3">
      <c r="A651" s="13" t="s">
        <v>972</v>
      </c>
      <c r="B651" s="13">
        <v>240082</v>
      </c>
      <c r="C651" s="13">
        <v>102406</v>
      </c>
      <c r="D651" s="13" t="s">
        <v>973</v>
      </c>
      <c r="E651" s="13" t="s">
        <v>10</v>
      </c>
      <c r="F651" s="13">
        <v>240082</v>
      </c>
      <c r="G651" s="13">
        <v>3</v>
      </c>
      <c r="H651" s="13">
        <v>0</v>
      </c>
      <c r="I651" s="13" t="e">
        <v>#N/A</v>
      </c>
      <c r="J651" s="13">
        <v>145106</v>
      </c>
      <c r="K651" s="13" t="s">
        <v>901</v>
      </c>
    </row>
    <row r="652" spans="1:11" x14ac:dyDescent="0.3">
      <c r="A652" s="13" t="s">
        <v>974</v>
      </c>
      <c r="B652" s="13">
        <v>240092</v>
      </c>
      <c r="C652" s="13">
        <v>102407</v>
      </c>
      <c r="D652" s="13" t="s">
        <v>975</v>
      </c>
      <c r="E652" s="13" t="s">
        <v>10</v>
      </c>
      <c r="F652" s="13">
        <v>240092</v>
      </c>
      <c r="G652" s="13">
        <v>3</v>
      </c>
      <c r="H652" s="13">
        <v>0</v>
      </c>
      <c r="I652" s="13" t="e">
        <v>#N/A</v>
      </c>
      <c r="J652" s="13">
        <v>145106</v>
      </c>
      <c r="K652" s="13" t="s">
        <v>901</v>
      </c>
    </row>
    <row r="653" spans="1:11" x14ac:dyDescent="0.3">
      <c r="A653" s="13" t="s">
        <v>976</v>
      </c>
      <c r="B653" s="13">
        <v>240102</v>
      </c>
      <c r="C653" s="13">
        <v>102408</v>
      </c>
      <c r="D653" s="13" t="s">
        <v>977</v>
      </c>
      <c r="E653" s="13" t="s">
        <v>10</v>
      </c>
      <c r="F653" s="13">
        <v>240102</v>
      </c>
      <c r="G653" s="13">
        <v>3</v>
      </c>
      <c r="H653" s="13">
        <v>0</v>
      </c>
      <c r="I653" s="13" t="e">
        <v>#N/A</v>
      </c>
      <c r="J653" s="13">
        <v>145106</v>
      </c>
      <c r="K653" s="13" t="s">
        <v>901</v>
      </c>
    </row>
    <row r="654" spans="1:11" x14ac:dyDescent="0.3">
      <c r="A654" s="13" t="s">
        <v>978</v>
      </c>
      <c r="B654" s="13">
        <v>250002</v>
      </c>
      <c r="C654" s="13">
        <v>102501</v>
      </c>
      <c r="D654" s="13" t="s">
        <v>979</v>
      </c>
      <c r="E654" s="13" t="s">
        <v>10</v>
      </c>
      <c r="F654" s="13">
        <v>250002</v>
      </c>
      <c r="G654" s="13">
        <v>3</v>
      </c>
      <c r="H654" s="13">
        <v>0</v>
      </c>
      <c r="I654" s="13" t="e">
        <v>#N/A</v>
      </c>
      <c r="J654" s="13">
        <v>145115</v>
      </c>
      <c r="K654" s="13" t="s">
        <v>136</v>
      </c>
    </row>
    <row r="655" spans="1:11" x14ac:dyDescent="0.3">
      <c r="A655" s="13" t="s">
        <v>980</v>
      </c>
      <c r="B655" s="13">
        <v>250042</v>
      </c>
      <c r="C655" s="13">
        <v>102502</v>
      </c>
      <c r="D655" s="13" t="s">
        <v>981</v>
      </c>
      <c r="E655" s="13" t="s">
        <v>10</v>
      </c>
      <c r="F655" s="13">
        <v>250042</v>
      </c>
      <c r="G655" s="13">
        <v>3</v>
      </c>
      <c r="H655" s="13">
        <v>0</v>
      </c>
      <c r="I655" s="13" t="e">
        <v>#N/A</v>
      </c>
      <c r="J655" s="13">
        <v>145106</v>
      </c>
      <c r="K655" s="13" t="s">
        <v>901</v>
      </c>
    </row>
    <row r="656" spans="1:11" x14ac:dyDescent="0.3">
      <c r="A656" s="13" t="s">
        <v>982</v>
      </c>
      <c r="B656" s="13">
        <v>250052</v>
      </c>
      <c r="C656" s="13">
        <v>102503</v>
      </c>
      <c r="D656" s="13" t="s">
        <v>983</v>
      </c>
      <c r="E656" s="13" t="s">
        <v>10</v>
      </c>
      <c r="F656" s="13">
        <v>250052</v>
      </c>
      <c r="G656" s="13">
        <v>3</v>
      </c>
      <c r="H656" s="13">
        <v>0</v>
      </c>
      <c r="I656" s="13" t="e">
        <v>#N/A</v>
      </c>
      <c r="J656" s="13">
        <v>145106</v>
      </c>
      <c r="K656" s="13" t="s">
        <v>901</v>
      </c>
    </row>
    <row r="657" spans="1:11" x14ac:dyDescent="0.3">
      <c r="A657" s="13" t="s">
        <v>984</v>
      </c>
      <c r="B657" s="13">
        <v>250062</v>
      </c>
      <c r="C657" s="13">
        <v>102504</v>
      </c>
      <c r="D657" s="13" t="s">
        <v>985</v>
      </c>
      <c r="E657" s="13" t="s">
        <v>10</v>
      </c>
      <c r="F657" s="13">
        <v>250062</v>
      </c>
      <c r="G657" s="13">
        <v>3</v>
      </c>
      <c r="H657" s="13">
        <v>0</v>
      </c>
      <c r="I657" s="13" t="e">
        <v>#N/A</v>
      </c>
      <c r="J657" s="13">
        <v>145106</v>
      </c>
      <c r="K657" s="13" t="s">
        <v>901</v>
      </c>
    </row>
    <row r="658" spans="1:11" x14ac:dyDescent="0.3">
      <c r="A658" s="13" t="s">
        <v>986</v>
      </c>
      <c r="B658" s="13">
        <v>250072</v>
      </c>
      <c r="C658" s="13">
        <v>102505</v>
      </c>
      <c r="D658" s="13" t="s">
        <v>987</v>
      </c>
      <c r="E658" s="13" t="s">
        <v>10</v>
      </c>
      <c r="F658" s="13">
        <v>250072</v>
      </c>
      <c r="G658" s="13">
        <v>3</v>
      </c>
      <c r="H658" s="13">
        <v>0</v>
      </c>
      <c r="I658" s="13" t="e">
        <v>#N/A</v>
      </c>
      <c r="J658" s="13">
        <v>145106</v>
      </c>
      <c r="K658" s="13" t="s">
        <v>901</v>
      </c>
    </row>
    <row r="659" spans="1:11" x14ac:dyDescent="0.3">
      <c r="A659" s="13" t="s">
        <v>988</v>
      </c>
      <c r="B659" s="13">
        <v>250082</v>
      </c>
      <c r="C659" s="13">
        <v>102506</v>
      </c>
      <c r="D659" s="13" t="s">
        <v>989</v>
      </c>
      <c r="E659" s="13" t="s">
        <v>10</v>
      </c>
      <c r="F659" s="13">
        <v>250082</v>
      </c>
      <c r="G659" s="13">
        <v>3</v>
      </c>
      <c r="H659" s="13">
        <v>0</v>
      </c>
      <c r="I659" s="13" t="e">
        <v>#N/A</v>
      </c>
      <c r="J659" s="13">
        <v>145106</v>
      </c>
      <c r="K659" s="13" t="s">
        <v>901</v>
      </c>
    </row>
    <row r="660" spans="1:11" x14ac:dyDescent="0.3">
      <c r="A660" s="13" t="s">
        <v>990</v>
      </c>
      <c r="B660" s="13">
        <v>250092</v>
      </c>
      <c r="C660" s="13">
        <v>102507</v>
      </c>
      <c r="D660" s="13" t="s">
        <v>991</v>
      </c>
      <c r="E660" s="13" t="s">
        <v>10</v>
      </c>
      <c r="F660" s="13">
        <v>250092</v>
      </c>
      <c r="G660" s="13">
        <v>3</v>
      </c>
      <c r="H660" s="13">
        <v>0</v>
      </c>
      <c r="I660" s="13" t="e">
        <v>#N/A</v>
      </c>
      <c r="J660" s="13">
        <v>145106</v>
      </c>
      <c r="K660" s="13" t="s">
        <v>901</v>
      </c>
    </row>
    <row r="661" spans="1:11" x14ac:dyDescent="0.3">
      <c r="A661" s="13" t="s">
        <v>992</v>
      </c>
      <c r="B661" s="13">
        <v>250102</v>
      </c>
      <c r="C661" s="13">
        <v>102508</v>
      </c>
      <c r="D661" s="13" t="s">
        <v>993</v>
      </c>
      <c r="E661" s="13" t="s">
        <v>10</v>
      </c>
      <c r="F661" s="13">
        <v>250102</v>
      </c>
      <c r="G661" s="13">
        <v>3</v>
      </c>
      <c r="H661" s="13">
        <v>0</v>
      </c>
      <c r="I661" s="13" t="e">
        <v>#N/A</v>
      </c>
      <c r="J661" s="13">
        <v>145106</v>
      </c>
      <c r="K661" s="13" t="s">
        <v>901</v>
      </c>
    </row>
    <row r="662" spans="1:11" x14ac:dyDescent="0.3">
      <c r="A662" s="13" t="s">
        <v>994</v>
      </c>
      <c r="B662" s="13">
        <v>260002</v>
      </c>
      <c r="C662" s="13">
        <v>102601</v>
      </c>
      <c r="D662" s="13" t="s">
        <v>995</v>
      </c>
      <c r="E662" s="13" t="s">
        <v>10</v>
      </c>
      <c r="F662" s="13">
        <v>260002</v>
      </c>
      <c r="G662" s="13">
        <v>3</v>
      </c>
      <c r="H662" s="13">
        <v>0</v>
      </c>
      <c r="I662" s="13" t="e">
        <v>#N/A</v>
      </c>
      <c r="J662" s="13">
        <v>145115</v>
      </c>
      <c r="K662" s="13" t="s">
        <v>136</v>
      </c>
    </row>
    <row r="663" spans="1:11" x14ac:dyDescent="0.3">
      <c r="A663" s="13" t="s">
        <v>996</v>
      </c>
      <c r="B663" s="13">
        <v>260042</v>
      </c>
      <c r="C663" s="13">
        <v>102602</v>
      </c>
      <c r="D663" s="13" t="s">
        <v>997</v>
      </c>
      <c r="E663" s="13" t="s">
        <v>10</v>
      </c>
      <c r="F663" s="13">
        <v>260042</v>
      </c>
      <c r="G663" s="13">
        <v>3</v>
      </c>
      <c r="H663" s="13">
        <v>0</v>
      </c>
      <c r="I663" s="13" t="e">
        <v>#N/A</v>
      </c>
      <c r="J663" s="13">
        <v>145106</v>
      </c>
      <c r="K663" s="13" t="s">
        <v>901</v>
      </c>
    </row>
    <row r="664" spans="1:11" x14ac:dyDescent="0.3">
      <c r="A664" s="13" t="s">
        <v>998</v>
      </c>
      <c r="B664" s="13">
        <v>260052</v>
      </c>
      <c r="C664" s="13">
        <v>102603</v>
      </c>
      <c r="D664" s="13" t="s">
        <v>999</v>
      </c>
      <c r="E664" s="13" t="s">
        <v>10</v>
      </c>
      <c r="F664" s="13">
        <v>260052</v>
      </c>
      <c r="G664" s="13">
        <v>3</v>
      </c>
      <c r="H664" s="13">
        <v>0</v>
      </c>
      <c r="I664" s="13" t="e">
        <v>#N/A</v>
      </c>
      <c r="J664" s="13">
        <v>145106</v>
      </c>
      <c r="K664" s="13" t="s">
        <v>901</v>
      </c>
    </row>
    <row r="665" spans="1:11" x14ac:dyDescent="0.3">
      <c r="A665" s="13" t="s">
        <v>1000</v>
      </c>
      <c r="B665" s="13">
        <v>260062</v>
      </c>
      <c r="C665" s="13">
        <v>102604</v>
      </c>
      <c r="D665" s="13" t="s">
        <v>1001</v>
      </c>
      <c r="E665" s="13" t="s">
        <v>10</v>
      </c>
      <c r="F665" s="13">
        <v>260062</v>
      </c>
      <c r="G665" s="13">
        <v>3</v>
      </c>
      <c r="H665" s="13">
        <v>0</v>
      </c>
      <c r="I665" s="13" t="e">
        <v>#N/A</v>
      </c>
      <c r="J665" s="13">
        <v>145106</v>
      </c>
      <c r="K665" s="13" t="s">
        <v>901</v>
      </c>
    </row>
    <row r="666" spans="1:11" x14ac:dyDescent="0.3">
      <c r="A666" s="13" t="s">
        <v>1002</v>
      </c>
      <c r="B666" s="13">
        <v>260072</v>
      </c>
      <c r="C666" s="13">
        <v>102605</v>
      </c>
      <c r="D666" s="13" t="s">
        <v>1003</v>
      </c>
      <c r="E666" s="13" t="s">
        <v>10</v>
      </c>
      <c r="F666" s="13">
        <v>260072</v>
      </c>
      <c r="G666" s="13">
        <v>3</v>
      </c>
      <c r="H666" s="13">
        <v>0</v>
      </c>
      <c r="I666" s="13" t="e">
        <v>#N/A</v>
      </c>
      <c r="J666" s="13">
        <v>145106</v>
      </c>
      <c r="K666" s="13" t="s">
        <v>901</v>
      </c>
    </row>
    <row r="667" spans="1:11" x14ac:dyDescent="0.3">
      <c r="A667" s="13" t="s">
        <v>1004</v>
      </c>
      <c r="B667" s="13">
        <v>260082</v>
      </c>
      <c r="C667" s="13">
        <v>102606</v>
      </c>
      <c r="D667" s="13" t="s">
        <v>1005</v>
      </c>
      <c r="E667" s="13" t="s">
        <v>10</v>
      </c>
      <c r="F667" s="13">
        <v>260082</v>
      </c>
      <c r="G667" s="13">
        <v>3</v>
      </c>
      <c r="H667" s="13">
        <v>0</v>
      </c>
      <c r="I667" s="13" t="e">
        <v>#N/A</v>
      </c>
      <c r="J667" s="13">
        <v>145106</v>
      </c>
      <c r="K667" s="13" t="s">
        <v>901</v>
      </c>
    </row>
    <row r="668" spans="1:11" x14ac:dyDescent="0.3">
      <c r="A668" s="13" t="s">
        <v>1006</v>
      </c>
      <c r="B668" s="13">
        <v>260092</v>
      </c>
      <c r="C668" s="13">
        <v>102607</v>
      </c>
      <c r="D668" s="13" t="s">
        <v>1007</v>
      </c>
      <c r="E668" s="13" t="s">
        <v>10</v>
      </c>
      <c r="F668" s="13">
        <v>260092</v>
      </c>
      <c r="G668" s="13">
        <v>3</v>
      </c>
      <c r="H668" s="13">
        <v>0</v>
      </c>
      <c r="I668" s="13" t="e">
        <v>#N/A</v>
      </c>
      <c r="J668" s="13">
        <v>145106</v>
      </c>
      <c r="K668" s="13" t="s">
        <v>901</v>
      </c>
    </row>
    <row r="669" spans="1:11" x14ac:dyDescent="0.3">
      <c r="A669" s="13" t="s">
        <v>1008</v>
      </c>
      <c r="B669" s="13">
        <v>260102</v>
      </c>
      <c r="C669" s="13">
        <v>102608</v>
      </c>
      <c r="D669" s="13" t="s">
        <v>1009</v>
      </c>
      <c r="E669" s="13" t="s">
        <v>10</v>
      </c>
      <c r="F669" s="13">
        <v>260102</v>
      </c>
      <c r="G669" s="13">
        <v>3</v>
      </c>
      <c r="H669" s="13">
        <v>0</v>
      </c>
      <c r="I669" s="13" t="e">
        <v>#N/A</v>
      </c>
      <c r="J669" s="13">
        <v>145106</v>
      </c>
      <c r="K669" s="13" t="s">
        <v>901</v>
      </c>
    </row>
    <row r="670" spans="1:11" x14ac:dyDescent="0.3">
      <c r="A670" s="13" t="s">
        <v>1010</v>
      </c>
      <c r="B670" s="13">
        <v>270002</v>
      </c>
      <c r="C670" s="13">
        <v>102701</v>
      </c>
      <c r="D670" s="13" t="s">
        <v>1011</v>
      </c>
      <c r="E670" s="13" t="s">
        <v>10</v>
      </c>
      <c r="F670" s="13">
        <v>270002</v>
      </c>
      <c r="G670" s="13">
        <v>3</v>
      </c>
      <c r="H670" s="13">
        <v>0</v>
      </c>
      <c r="I670" s="13" t="e">
        <v>#N/A</v>
      </c>
      <c r="J670" s="13">
        <v>145115</v>
      </c>
      <c r="K670" s="13" t="s">
        <v>136</v>
      </c>
    </row>
    <row r="671" spans="1:11" x14ac:dyDescent="0.3">
      <c r="A671" s="13" t="s">
        <v>1012</v>
      </c>
      <c r="B671" s="13">
        <v>270042</v>
      </c>
      <c r="C671" s="13">
        <v>102702</v>
      </c>
      <c r="D671" s="13" t="s">
        <v>1013</v>
      </c>
      <c r="E671" s="13" t="s">
        <v>10</v>
      </c>
      <c r="F671" s="13">
        <v>270042</v>
      </c>
      <c r="G671" s="13">
        <v>3</v>
      </c>
      <c r="H671" s="13">
        <v>0</v>
      </c>
      <c r="I671" s="13" t="e">
        <v>#N/A</v>
      </c>
      <c r="J671" s="13">
        <v>145106</v>
      </c>
      <c r="K671" s="13" t="s">
        <v>901</v>
      </c>
    </row>
    <row r="672" spans="1:11" x14ac:dyDescent="0.3">
      <c r="A672" s="13" t="s">
        <v>1014</v>
      </c>
      <c r="B672" s="13">
        <v>270052</v>
      </c>
      <c r="C672" s="13">
        <v>102703</v>
      </c>
      <c r="D672" s="13" t="s">
        <v>1015</v>
      </c>
      <c r="E672" s="13" t="s">
        <v>10</v>
      </c>
      <c r="F672" s="13">
        <v>270052</v>
      </c>
      <c r="G672" s="13">
        <v>3</v>
      </c>
      <c r="H672" s="13">
        <v>0</v>
      </c>
      <c r="I672" s="13" t="e">
        <v>#N/A</v>
      </c>
      <c r="J672" s="13">
        <v>145106</v>
      </c>
      <c r="K672" s="13" t="s">
        <v>901</v>
      </c>
    </row>
    <row r="673" spans="1:11" x14ac:dyDescent="0.3">
      <c r="A673" s="13" t="s">
        <v>1016</v>
      </c>
      <c r="B673" s="13">
        <v>270062</v>
      </c>
      <c r="C673" s="13">
        <v>102704</v>
      </c>
      <c r="D673" s="13" t="s">
        <v>1017</v>
      </c>
      <c r="E673" s="13" t="s">
        <v>10</v>
      </c>
      <c r="F673" s="13">
        <v>270062</v>
      </c>
      <c r="G673" s="13">
        <v>3</v>
      </c>
      <c r="H673" s="13">
        <v>0</v>
      </c>
      <c r="I673" s="13" t="e">
        <v>#N/A</v>
      </c>
      <c r="J673" s="13">
        <v>145106</v>
      </c>
      <c r="K673" s="13" t="s">
        <v>901</v>
      </c>
    </row>
    <row r="674" spans="1:11" x14ac:dyDescent="0.3">
      <c r="A674" s="13" t="s">
        <v>1018</v>
      </c>
      <c r="B674" s="13">
        <v>270072</v>
      </c>
      <c r="C674" s="13">
        <v>102705</v>
      </c>
      <c r="D674" s="13" t="s">
        <v>1019</v>
      </c>
      <c r="E674" s="13" t="s">
        <v>10</v>
      </c>
      <c r="F674" s="13">
        <v>270072</v>
      </c>
      <c r="G674" s="13">
        <v>3</v>
      </c>
      <c r="H674" s="13">
        <v>0</v>
      </c>
      <c r="I674" s="13" t="e">
        <v>#N/A</v>
      </c>
      <c r="J674" s="13">
        <v>145106</v>
      </c>
      <c r="K674" s="13" t="s">
        <v>901</v>
      </c>
    </row>
    <row r="675" spans="1:11" x14ac:dyDescent="0.3">
      <c r="A675" s="13" t="s">
        <v>1020</v>
      </c>
      <c r="B675" s="13">
        <v>270082</v>
      </c>
      <c r="C675" s="13">
        <v>102706</v>
      </c>
      <c r="D675" s="13" t="s">
        <v>1021</v>
      </c>
      <c r="E675" s="13" t="s">
        <v>10</v>
      </c>
      <c r="F675" s="13">
        <v>270082</v>
      </c>
      <c r="G675" s="13">
        <v>3</v>
      </c>
      <c r="H675" s="13">
        <v>0</v>
      </c>
      <c r="I675" s="13" t="e">
        <v>#N/A</v>
      </c>
      <c r="J675" s="13">
        <v>145106</v>
      </c>
      <c r="K675" s="13" t="s">
        <v>901</v>
      </c>
    </row>
    <row r="676" spans="1:11" x14ac:dyDescent="0.3">
      <c r="A676" s="13" t="s">
        <v>1022</v>
      </c>
      <c r="B676" s="13">
        <v>270092</v>
      </c>
      <c r="C676" s="13">
        <v>102707</v>
      </c>
      <c r="D676" s="13" t="s">
        <v>1023</v>
      </c>
      <c r="E676" s="13" t="s">
        <v>10</v>
      </c>
      <c r="F676" s="13">
        <v>270092</v>
      </c>
      <c r="G676" s="13">
        <v>3</v>
      </c>
      <c r="H676" s="13">
        <v>0</v>
      </c>
      <c r="I676" s="13" t="e">
        <v>#N/A</v>
      </c>
      <c r="J676" s="13">
        <v>145106</v>
      </c>
      <c r="K676" s="13" t="s">
        <v>901</v>
      </c>
    </row>
    <row r="677" spans="1:11" x14ac:dyDescent="0.3">
      <c r="A677" s="13" t="s">
        <v>1024</v>
      </c>
      <c r="B677" s="13">
        <v>270102</v>
      </c>
      <c r="C677" s="13">
        <v>102708</v>
      </c>
      <c r="D677" s="13" t="s">
        <v>1025</v>
      </c>
      <c r="E677" s="13" t="s">
        <v>10</v>
      </c>
      <c r="F677" s="13">
        <v>270102</v>
      </c>
      <c r="G677" s="13">
        <v>3</v>
      </c>
      <c r="H677" s="13">
        <v>0</v>
      </c>
      <c r="I677" s="13" t="e">
        <v>#N/A</v>
      </c>
      <c r="J677" s="13">
        <v>145106</v>
      </c>
      <c r="K677" s="13" t="s">
        <v>901</v>
      </c>
    </row>
    <row r="678" spans="1:11" x14ac:dyDescent="0.3">
      <c r="A678" s="13" t="s">
        <v>1026</v>
      </c>
      <c r="B678" s="13">
        <v>280002</v>
      </c>
      <c r="C678" s="13">
        <v>102801</v>
      </c>
      <c r="D678" s="13" t="s">
        <v>1027</v>
      </c>
      <c r="E678" s="13" t="s">
        <v>10</v>
      </c>
      <c r="F678" s="13">
        <v>280002</v>
      </c>
      <c r="G678" s="13">
        <v>3</v>
      </c>
      <c r="H678" s="13">
        <v>0</v>
      </c>
      <c r="I678" s="13" t="e">
        <v>#N/A</v>
      </c>
      <c r="J678" s="13">
        <v>145115</v>
      </c>
      <c r="K678" s="13" t="s">
        <v>136</v>
      </c>
    </row>
    <row r="679" spans="1:11" x14ac:dyDescent="0.3">
      <c r="A679" s="13" t="s">
        <v>1028</v>
      </c>
      <c r="B679" s="13">
        <v>280042</v>
      </c>
      <c r="C679" s="13">
        <v>102802</v>
      </c>
      <c r="D679" s="13" t="s">
        <v>1029</v>
      </c>
      <c r="E679" s="13" t="s">
        <v>10</v>
      </c>
      <c r="F679" s="13">
        <v>280042</v>
      </c>
      <c r="G679" s="13">
        <v>3</v>
      </c>
      <c r="H679" s="13">
        <v>0</v>
      </c>
      <c r="I679" s="13" t="e">
        <v>#N/A</v>
      </c>
      <c r="J679" s="13">
        <v>145106</v>
      </c>
      <c r="K679" s="13" t="s">
        <v>901</v>
      </c>
    </row>
    <row r="680" spans="1:11" x14ac:dyDescent="0.3">
      <c r="A680" s="13" t="s">
        <v>1030</v>
      </c>
      <c r="B680" s="13">
        <v>280052</v>
      </c>
      <c r="C680" s="13">
        <v>102803</v>
      </c>
      <c r="D680" s="13" t="s">
        <v>1031</v>
      </c>
      <c r="E680" s="13" t="s">
        <v>10</v>
      </c>
      <c r="F680" s="13">
        <v>280052</v>
      </c>
      <c r="G680" s="13">
        <v>3</v>
      </c>
      <c r="H680" s="13">
        <v>0</v>
      </c>
      <c r="I680" s="13" t="e">
        <v>#N/A</v>
      </c>
      <c r="J680" s="13">
        <v>145106</v>
      </c>
      <c r="K680" s="13" t="s">
        <v>901</v>
      </c>
    </row>
    <row r="681" spans="1:11" x14ac:dyDescent="0.3">
      <c r="A681" s="13" t="s">
        <v>1032</v>
      </c>
      <c r="B681" s="13">
        <v>280062</v>
      </c>
      <c r="C681" s="13">
        <v>102804</v>
      </c>
      <c r="D681" s="13" t="s">
        <v>1033</v>
      </c>
      <c r="E681" s="13" t="s">
        <v>10</v>
      </c>
      <c r="F681" s="13">
        <v>280062</v>
      </c>
      <c r="G681" s="13">
        <v>3</v>
      </c>
      <c r="H681" s="13">
        <v>0</v>
      </c>
      <c r="I681" s="13" t="e">
        <v>#N/A</v>
      </c>
      <c r="J681" s="13">
        <v>145106</v>
      </c>
      <c r="K681" s="13" t="s">
        <v>901</v>
      </c>
    </row>
    <row r="682" spans="1:11" x14ac:dyDescent="0.3">
      <c r="A682" s="13" t="s">
        <v>1034</v>
      </c>
      <c r="B682" s="13">
        <v>280072</v>
      </c>
      <c r="C682" s="13">
        <v>102805</v>
      </c>
      <c r="D682" s="13" t="s">
        <v>1035</v>
      </c>
      <c r="E682" s="13" t="s">
        <v>10</v>
      </c>
      <c r="F682" s="13">
        <v>280072</v>
      </c>
      <c r="G682" s="13">
        <v>3</v>
      </c>
      <c r="H682" s="13">
        <v>0</v>
      </c>
      <c r="I682" s="13" t="e">
        <v>#N/A</v>
      </c>
      <c r="J682" s="13">
        <v>145106</v>
      </c>
      <c r="K682" s="13" t="s">
        <v>901</v>
      </c>
    </row>
    <row r="683" spans="1:11" x14ac:dyDescent="0.3">
      <c r="A683" s="13" t="s">
        <v>1036</v>
      </c>
      <c r="B683" s="13">
        <v>280082</v>
      </c>
      <c r="C683" s="13">
        <v>102806</v>
      </c>
      <c r="D683" s="13" t="s">
        <v>1037</v>
      </c>
      <c r="E683" s="13" t="s">
        <v>10</v>
      </c>
      <c r="F683" s="13">
        <v>280082</v>
      </c>
      <c r="G683" s="13">
        <v>3</v>
      </c>
      <c r="H683" s="13">
        <v>0</v>
      </c>
      <c r="I683" s="13" t="e">
        <v>#N/A</v>
      </c>
      <c r="J683" s="13">
        <v>145106</v>
      </c>
      <c r="K683" s="13" t="s">
        <v>901</v>
      </c>
    </row>
    <row r="684" spans="1:11" x14ac:dyDescent="0.3">
      <c r="A684" s="13" t="s">
        <v>1038</v>
      </c>
      <c r="B684" s="13">
        <v>280092</v>
      </c>
      <c r="C684" s="13">
        <v>102807</v>
      </c>
      <c r="D684" s="13" t="s">
        <v>1039</v>
      </c>
      <c r="E684" s="13" t="s">
        <v>10</v>
      </c>
      <c r="F684" s="13">
        <v>280092</v>
      </c>
      <c r="G684" s="13">
        <v>3</v>
      </c>
      <c r="H684" s="13">
        <v>0</v>
      </c>
      <c r="I684" s="13" t="e">
        <v>#N/A</v>
      </c>
      <c r="J684" s="13">
        <v>145106</v>
      </c>
      <c r="K684" s="13" t="s">
        <v>901</v>
      </c>
    </row>
    <row r="685" spans="1:11" x14ac:dyDescent="0.3">
      <c r="A685" s="13" t="s">
        <v>1040</v>
      </c>
      <c r="B685" s="13">
        <v>280102</v>
      </c>
      <c r="C685" s="13">
        <v>102808</v>
      </c>
      <c r="D685" s="13" t="s">
        <v>1041</v>
      </c>
      <c r="E685" s="13" t="s">
        <v>10</v>
      </c>
      <c r="F685" s="13">
        <v>280102</v>
      </c>
      <c r="G685" s="13">
        <v>3</v>
      </c>
      <c r="H685" s="13">
        <v>0</v>
      </c>
      <c r="I685" s="13" t="e">
        <v>#N/A</v>
      </c>
      <c r="J685" s="13">
        <v>145106</v>
      </c>
      <c r="K685" s="13" t="s">
        <v>901</v>
      </c>
    </row>
    <row r="686" spans="1:11" x14ac:dyDescent="0.3">
      <c r="A686" s="13" t="s">
        <v>1042</v>
      </c>
      <c r="B686" s="13">
        <v>290002</v>
      </c>
      <c r="C686" s="13">
        <v>102901</v>
      </c>
      <c r="D686" s="13" t="s">
        <v>1043</v>
      </c>
      <c r="E686" s="13" t="s">
        <v>10</v>
      </c>
      <c r="F686" s="13">
        <v>290002</v>
      </c>
      <c r="G686" s="13">
        <v>3</v>
      </c>
      <c r="H686" s="13">
        <v>0</v>
      </c>
      <c r="I686" s="13" t="e">
        <v>#N/A</v>
      </c>
      <c r="J686" s="13">
        <v>145115</v>
      </c>
      <c r="K686" s="13" t="s">
        <v>136</v>
      </c>
    </row>
    <row r="687" spans="1:11" x14ac:dyDescent="0.3">
      <c r="A687" s="13" t="s">
        <v>1044</v>
      </c>
      <c r="B687" s="13">
        <v>290042</v>
      </c>
      <c r="C687" s="13">
        <v>102902</v>
      </c>
      <c r="D687" s="13" t="s">
        <v>1045</v>
      </c>
      <c r="E687" s="13" t="s">
        <v>10</v>
      </c>
      <c r="F687" s="13">
        <v>290042</v>
      </c>
      <c r="G687" s="13">
        <v>3</v>
      </c>
      <c r="H687" s="13">
        <v>0</v>
      </c>
      <c r="I687" s="13" t="e">
        <v>#N/A</v>
      </c>
      <c r="J687" s="13">
        <v>145106</v>
      </c>
      <c r="K687" s="13" t="s">
        <v>901</v>
      </c>
    </row>
    <row r="688" spans="1:11" x14ac:dyDescent="0.3">
      <c r="A688" s="13" t="s">
        <v>1046</v>
      </c>
      <c r="B688" s="13">
        <v>290052</v>
      </c>
      <c r="C688" s="13">
        <v>102903</v>
      </c>
      <c r="D688" s="13" t="s">
        <v>1047</v>
      </c>
      <c r="E688" s="13" t="s">
        <v>10</v>
      </c>
      <c r="F688" s="13">
        <v>290052</v>
      </c>
      <c r="G688" s="13">
        <v>3</v>
      </c>
      <c r="H688" s="13">
        <v>0</v>
      </c>
      <c r="I688" s="13" t="e">
        <v>#N/A</v>
      </c>
      <c r="J688" s="13">
        <v>145106</v>
      </c>
      <c r="K688" s="13" t="s">
        <v>901</v>
      </c>
    </row>
    <row r="689" spans="1:11" x14ac:dyDescent="0.3">
      <c r="A689" s="13" t="s">
        <v>1048</v>
      </c>
      <c r="B689" s="13">
        <v>290062</v>
      </c>
      <c r="C689" s="13">
        <v>102904</v>
      </c>
      <c r="D689" s="13" t="s">
        <v>1049</v>
      </c>
      <c r="E689" s="13" t="s">
        <v>10</v>
      </c>
      <c r="F689" s="13">
        <v>290062</v>
      </c>
      <c r="G689" s="13">
        <v>3</v>
      </c>
      <c r="H689" s="13">
        <v>0</v>
      </c>
      <c r="I689" s="13" t="e">
        <v>#N/A</v>
      </c>
      <c r="J689" s="13">
        <v>145106</v>
      </c>
      <c r="K689" s="13" t="s">
        <v>901</v>
      </c>
    </row>
    <row r="690" spans="1:11" x14ac:dyDescent="0.3">
      <c r="A690" s="13" t="s">
        <v>1050</v>
      </c>
      <c r="B690" s="13">
        <v>290072</v>
      </c>
      <c r="C690" s="13">
        <v>102905</v>
      </c>
      <c r="D690" s="13" t="s">
        <v>1051</v>
      </c>
      <c r="E690" s="13" t="s">
        <v>10</v>
      </c>
      <c r="F690" s="13">
        <v>290072</v>
      </c>
      <c r="G690" s="13">
        <v>3</v>
      </c>
      <c r="H690" s="13">
        <v>0</v>
      </c>
      <c r="I690" s="13" t="e">
        <v>#N/A</v>
      </c>
      <c r="J690" s="13">
        <v>145106</v>
      </c>
      <c r="K690" s="13" t="s">
        <v>901</v>
      </c>
    </row>
    <row r="691" spans="1:11" x14ac:dyDescent="0.3">
      <c r="A691" s="13" t="s">
        <v>1052</v>
      </c>
      <c r="B691" s="13">
        <v>290082</v>
      </c>
      <c r="C691" s="13">
        <v>102906</v>
      </c>
      <c r="D691" s="13" t="s">
        <v>1053</v>
      </c>
      <c r="E691" s="13" t="s">
        <v>10</v>
      </c>
      <c r="F691" s="13">
        <v>290082</v>
      </c>
      <c r="G691" s="13">
        <v>3</v>
      </c>
      <c r="H691" s="13">
        <v>0</v>
      </c>
      <c r="I691" s="13" t="e">
        <v>#N/A</v>
      </c>
      <c r="J691" s="13">
        <v>145106</v>
      </c>
      <c r="K691" s="13" t="s">
        <v>901</v>
      </c>
    </row>
    <row r="692" spans="1:11" x14ac:dyDescent="0.3">
      <c r="A692" s="13" t="s">
        <v>1054</v>
      </c>
      <c r="B692" s="13">
        <v>290092</v>
      </c>
      <c r="C692" s="13">
        <v>102907</v>
      </c>
      <c r="D692" s="13" t="s">
        <v>1055</v>
      </c>
      <c r="E692" s="13" t="s">
        <v>10</v>
      </c>
      <c r="F692" s="13">
        <v>290092</v>
      </c>
      <c r="G692" s="13">
        <v>3</v>
      </c>
      <c r="H692" s="13">
        <v>0</v>
      </c>
      <c r="I692" s="13" t="e">
        <v>#N/A</v>
      </c>
      <c r="J692" s="13">
        <v>145106</v>
      </c>
      <c r="K692" s="13" t="s">
        <v>901</v>
      </c>
    </row>
    <row r="693" spans="1:11" x14ac:dyDescent="0.3">
      <c r="A693" s="13" t="s">
        <v>1056</v>
      </c>
      <c r="B693" s="13">
        <v>290102</v>
      </c>
      <c r="C693" s="13">
        <v>102908</v>
      </c>
      <c r="D693" s="13" t="s">
        <v>1057</v>
      </c>
      <c r="E693" s="13" t="s">
        <v>10</v>
      </c>
      <c r="F693" s="13">
        <v>290102</v>
      </c>
      <c r="G693" s="13">
        <v>3</v>
      </c>
      <c r="H693" s="13">
        <v>0</v>
      </c>
      <c r="I693" s="13" t="e">
        <v>#N/A</v>
      </c>
      <c r="J693" s="13">
        <v>145106</v>
      </c>
      <c r="K693" s="13" t="s">
        <v>901</v>
      </c>
    </row>
    <row r="694" spans="1:11" x14ac:dyDescent="0.3">
      <c r="A694" s="13" t="s">
        <v>181</v>
      </c>
      <c r="B694" s="13">
        <v>300000</v>
      </c>
      <c r="C694" s="13">
        <v>150000</v>
      </c>
      <c r="D694" s="13" t="s">
        <v>181</v>
      </c>
      <c r="E694" s="13">
        <v>500</v>
      </c>
      <c r="F694" s="13">
        <v>300000</v>
      </c>
      <c r="G694" s="13">
        <v>4</v>
      </c>
      <c r="H694" s="13">
        <v>0</v>
      </c>
      <c r="I694" s="13" t="e">
        <v>#N/A</v>
      </c>
      <c r="J694" s="13">
        <v>140090</v>
      </c>
      <c r="K694" s="13" t="s">
        <v>1058</v>
      </c>
    </row>
    <row r="695" spans="1:11" x14ac:dyDescent="0.3">
      <c r="A695" s="13" t="s">
        <v>1059</v>
      </c>
      <c r="B695" s="13">
        <v>300001</v>
      </c>
      <c r="C695" s="13">
        <v>150001</v>
      </c>
      <c r="D695" s="13" t="s">
        <v>1060</v>
      </c>
      <c r="E695" s="13">
        <v>5000</v>
      </c>
      <c r="F695" s="13">
        <v>300001</v>
      </c>
      <c r="G695" s="13">
        <v>6</v>
      </c>
      <c r="H695" s="13">
        <v>0</v>
      </c>
      <c r="I695" s="13" t="e">
        <v>#N/A</v>
      </c>
      <c r="J695" s="13">
        <v>140101</v>
      </c>
      <c r="K695" s="13" t="s">
        <v>22</v>
      </c>
    </row>
    <row r="696" spans="1:11" x14ac:dyDescent="0.3">
      <c r="A696" s="13" t="s">
        <v>1061</v>
      </c>
      <c r="B696" s="13">
        <v>300002</v>
      </c>
      <c r="C696" s="13">
        <v>150002</v>
      </c>
      <c r="D696" s="13" t="s">
        <v>1061</v>
      </c>
      <c r="E696" s="13">
        <v>10000</v>
      </c>
      <c r="F696" s="13">
        <v>300002</v>
      </c>
      <c r="G696" s="13">
        <v>5</v>
      </c>
      <c r="H696" s="13">
        <v>0</v>
      </c>
      <c r="I696" s="13" t="e">
        <v>#N/A</v>
      </c>
      <c r="J696" s="13">
        <v>140102</v>
      </c>
      <c r="K696" s="13" t="s">
        <v>877</v>
      </c>
    </row>
    <row r="697" spans="1:11" x14ac:dyDescent="0.3">
      <c r="A697" s="13" t="s">
        <v>1062</v>
      </c>
      <c r="B697" s="13">
        <v>300003</v>
      </c>
      <c r="C697" s="13">
        <v>150003</v>
      </c>
      <c r="D697" s="13" t="s">
        <v>1062</v>
      </c>
      <c r="E697" s="13">
        <v>5000</v>
      </c>
      <c r="F697" s="13">
        <v>300003</v>
      </c>
      <c r="G697" s="13">
        <v>4</v>
      </c>
      <c r="H697" s="13">
        <v>0</v>
      </c>
      <c r="I697" s="13" t="e">
        <v>#N/A</v>
      </c>
      <c r="J697" s="13">
        <v>140095</v>
      </c>
      <c r="K697" s="13" t="s">
        <v>1063</v>
      </c>
    </row>
    <row r="698" spans="1:11" x14ac:dyDescent="0.3">
      <c r="A698" s="13" t="s">
        <v>1064</v>
      </c>
      <c r="B698" s="13">
        <v>300004</v>
      </c>
      <c r="C698" s="13">
        <v>150026</v>
      </c>
      <c r="D698" s="13" t="s">
        <v>1064</v>
      </c>
      <c r="E698" s="13">
        <v>500</v>
      </c>
      <c r="F698" s="13">
        <v>300004</v>
      </c>
      <c r="G698" s="13">
        <v>4</v>
      </c>
      <c r="H698" s="13">
        <v>0</v>
      </c>
      <c r="I698" s="13" t="e">
        <v>#N/A</v>
      </c>
      <c r="J698" s="13">
        <v>140087</v>
      </c>
      <c r="K698" s="13" t="s">
        <v>1065</v>
      </c>
    </row>
    <row r="699" spans="1:11" x14ac:dyDescent="0.3">
      <c r="A699" s="13" t="s">
        <v>1066</v>
      </c>
      <c r="B699" s="13">
        <v>300005</v>
      </c>
      <c r="C699" s="13">
        <v>150038</v>
      </c>
      <c r="D699" s="13" t="s">
        <v>1066</v>
      </c>
      <c r="E699" s="13">
        <v>500</v>
      </c>
      <c r="F699" s="13">
        <v>300005</v>
      </c>
      <c r="G699" s="13">
        <v>4</v>
      </c>
      <c r="H699" s="13">
        <v>0</v>
      </c>
      <c r="I699" s="13" t="e">
        <v>#N/A</v>
      </c>
      <c r="J699" s="13">
        <v>140092</v>
      </c>
      <c r="K699" s="13" t="s">
        <v>1063</v>
      </c>
    </row>
    <row r="700" spans="1:11" x14ac:dyDescent="0.3">
      <c r="A700" s="13" t="s">
        <v>1067</v>
      </c>
      <c r="B700" s="13">
        <v>300006</v>
      </c>
      <c r="C700" s="13">
        <v>150032</v>
      </c>
      <c r="D700" s="13" t="s">
        <v>1067</v>
      </c>
      <c r="E700" s="13" t="s">
        <v>10</v>
      </c>
      <c r="F700" s="13">
        <v>300006</v>
      </c>
      <c r="G700" s="13">
        <v>4</v>
      </c>
      <c r="H700" s="13">
        <v>0</v>
      </c>
      <c r="I700" s="13" t="e">
        <v>#N/A</v>
      </c>
      <c r="J700" s="13">
        <v>140089</v>
      </c>
      <c r="K700" s="13" t="s">
        <v>1065</v>
      </c>
    </row>
    <row r="701" spans="1:11" x14ac:dyDescent="0.3">
      <c r="A701" s="13" t="s">
        <v>1068</v>
      </c>
      <c r="B701" s="13">
        <v>300007</v>
      </c>
      <c r="C701" s="13">
        <v>150035</v>
      </c>
      <c r="D701" s="13" t="s">
        <v>1068</v>
      </c>
      <c r="E701" s="13">
        <v>500</v>
      </c>
      <c r="F701" s="13">
        <v>300007</v>
      </c>
      <c r="G701" s="13">
        <v>4</v>
      </c>
      <c r="H701" s="13">
        <v>0</v>
      </c>
      <c r="I701" s="13" t="e">
        <v>#N/A</v>
      </c>
      <c r="J701" s="13">
        <v>140084</v>
      </c>
      <c r="K701" s="13" t="s">
        <v>874</v>
      </c>
    </row>
    <row r="702" spans="1:11" x14ac:dyDescent="0.3">
      <c r="A702" s="13" t="s">
        <v>1069</v>
      </c>
      <c r="B702" s="13">
        <v>300008</v>
      </c>
      <c r="C702" s="13">
        <v>150029</v>
      </c>
      <c r="D702" s="13" t="s">
        <v>1069</v>
      </c>
      <c r="E702" s="13">
        <v>500</v>
      </c>
      <c r="F702" s="13">
        <v>300008</v>
      </c>
      <c r="G702" s="13">
        <v>4</v>
      </c>
      <c r="H702" s="13">
        <v>0</v>
      </c>
      <c r="I702" s="13" t="e">
        <v>#N/A</v>
      </c>
      <c r="J702" s="13">
        <v>140091</v>
      </c>
      <c r="K702" s="13" t="s">
        <v>1063</v>
      </c>
    </row>
    <row r="703" spans="1:11" x14ac:dyDescent="0.3">
      <c r="A703" s="13" t="s">
        <v>1070</v>
      </c>
      <c r="B703" s="13">
        <v>300009</v>
      </c>
      <c r="C703" s="13">
        <v>150041</v>
      </c>
      <c r="D703" s="13" t="s">
        <v>1070</v>
      </c>
      <c r="E703" s="13">
        <v>500</v>
      </c>
      <c r="F703" s="13">
        <v>300009</v>
      </c>
      <c r="G703" s="13">
        <v>4</v>
      </c>
      <c r="H703" s="13">
        <v>0</v>
      </c>
      <c r="I703" s="13" t="e">
        <v>#N/A</v>
      </c>
      <c r="J703" s="13">
        <v>140085</v>
      </c>
      <c r="K703" s="13" t="s">
        <v>1071</v>
      </c>
    </row>
    <row r="704" spans="1:11" x14ac:dyDescent="0.3">
      <c r="A704" s="13" t="s">
        <v>1072</v>
      </c>
      <c r="B704" s="13">
        <v>300010</v>
      </c>
      <c r="C704" s="13">
        <v>150044</v>
      </c>
      <c r="D704" s="13" t="s">
        <v>1072</v>
      </c>
      <c r="E704" s="13">
        <v>1000</v>
      </c>
      <c r="F704" s="13">
        <v>300010</v>
      </c>
      <c r="G704" s="13">
        <v>4</v>
      </c>
      <c r="H704" s="13">
        <v>0</v>
      </c>
      <c r="I704" s="13" t="e">
        <v>#N/A</v>
      </c>
      <c r="J704" s="13">
        <v>140093</v>
      </c>
      <c r="K704" s="13" t="s">
        <v>1058</v>
      </c>
    </row>
    <row r="705" spans="1:11" x14ac:dyDescent="0.3">
      <c r="A705" s="13" t="s">
        <v>1073</v>
      </c>
      <c r="B705" s="13">
        <v>300011</v>
      </c>
      <c r="C705" s="13">
        <v>150047</v>
      </c>
      <c r="D705" s="13" t="s">
        <v>1073</v>
      </c>
      <c r="E705" s="13">
        <v>5000</v>
      </c>
      <c r="F705" s="13">
        <v>300011</v>
      </c>
      <c r="G705" s="13">
        <v>4</v>
      </c>
      <c r="H705" s="13">
        <v>0</v>
      </c>
      <c r="I705" s="13" t="e">
        <v>#N/A</v>
      </c>
      <c r="J705" s="13">
        <v>140098</v>
      </c>
      <c r="K705" s="13" t="s">
        <v>890</v>
      </c>
    </row>
    <row r="706" spans="1:11" x14ac:dyDescent="0.3">
      <c r="A706" s="13" t="s">
        <v>1074</v>
      </c>
      <c r="B706" s="13">
        <v>300012</v>
      </c>
      <c r="C706" s="13">
        <v>150050</v>
      </c>
      <c r="D706" s="13" t="s">
        <v>1074</v>
      </c>
      <c r="E706" s="13">
        <v>5000</v>
      </c>
      <c r="F706" s="13">
        <v>300012</v>
      </c>
      <c r="G706" s="13">
        <v>4</v>
      </c>
      <c r="H706" s="13">
        <v>0</v>
      </c>
      <c r="I706" s="13" t="e">
        <v>#N/A</v>
      </c>
      <c r="J706" s="13">
        <v>140099</v>
      </c>
      <c r="K706" s="13" t="s">
        <v>1063</v>
      </c>
    </row>
    <row r="707" spans="1:11" x14ac:dyDescent="0.3">
      <c r="A707" s="13" t="s">
        <v>1075</v>
      </c>
      <c r="B707" s="13">
        <v>300013</v>
      </c>
      <c r="C707" s="13">
        <v>150053</v>
      </c>
      <c r="D707" s="13" t="s">
        <v>1075</v>
      </c>
      <c r="E707" s="13">
        <v>5000</v>
      </c>
      <c r="F707" s="13">
        <v>300013</v>
      </c>
      <c r="G707" s="13">
        <v>4</v>
      </c>
      <c r="H707" s="13">
        <v>0</v>
      </c>
      <c r="I707" s="13" t="e">
        <v>#N/A</v>
      </c>
      <c r="J707" s="13">
        <v>140097</v>
      </c>
      <c r="K707" s="13" t="s">
        <v>885</v>
      </c>
    </row>
    <row r="708" spans="1:11" x14ac:dyDescent="0.3">
      <c r="A708" s="13" t="s">
        <v>1076</v>
      </c>
      <c r="B708" s="13">
        <v>300014</v>
      </c>
      <c r="C708" s="13">
        <v>150067</v>
      </c>
      <c r="D708" s="13" t="s">
        <v>1076</v>
      </c>
      <c r="E708" s="13">
        <v>50000</v>
      </c>
      <c r="F708" s="13">
        <v>300014</v>
      </c>
      <c r="G708" s="13">
        <v>6</v>
      </c>
      <c r="H708" s="13">
        <v>0</v>
      </c>
      <c r="I708" s="13" t="e">
        <v>#N/A</v>
      </c>
      <c r="J708" s="13">
        <v>140103</v>
      </c>
      <c r="K708" s="13" t="s">
        <v>883</v>
      </c>
    </row>
    <row r="709" spans="1:11" x14ac:dyDescent="0.3">
      <c r="A709" s="13" t="s">
        <v>1077</v>
      </c>
      <c r="B709" s="13">
        <v>300015</v>
      </c>
      <c r="C709" s="13">
        <v>150091</v>
      </c>
      <c r="D709" s="13" t="s">
        <v>1077</v>
      </c>
      <c r="E709" s="13">
        <v>5000</v>
      </c>
      <c r="F709" s="13">
        <v>300015</v>
      </c>
      <c r="G709" s="13">
        <v>4</v>
      </c>
      <c r="H709" s="13">
        <v>0</v>
      </c>
      <c r="I709" s="13" t="e">
        <v>#N/A</v>
      </c>
      <c r="J709" s="13">
        <v>140299</v>
      </c>
      <c r="K709" s="13" t="s">
        <v>1078</v>
      </c>
    </row>
    <row r="710" spans="1:11" x14ac:dyDescent="0.3">
      <c r="A710" s="13" t="s">
        <v>1079</v>
      </c>
      <c r="B710" s="13">
        <v>300016</v>
      </c>
      <c r="C710" s="13">
        <v>150070</v>
      </c>
      <c r="D710" s="13" t="s">
        <v>1079</v>
      </c>
      <c r="E710" s="13">
        <v>50000</v>
      </c>
      <c r="F710" s="13">
        <v>300016</v>
      </c>
      <c r="G710" s="13">
        <v>6</v>
      </c>
      <c r="H710" s="13">
        <v>0</v>
      </c>
      <c r="I710" s="13" t="e">
        <v>#N/A</v>
      </c>
      <c r="J710" s="13">
        <v>819006</v>
      </c>
      <c r="K710" s="13" t="s">
        <v>885</v>
      </c>
    </row>
    <row r="711" spans="1:11" x14ac:dyDescent="0.3">
      <c r="A711" s="13" t="s">
        <v>1080</v>
      </c>
      <c r="B711" s="13">
        <v>300017</v>
      </c>
      <c r="C711" s="13">
        <v>150073</v>
      </c>
      <c r="D711" s="13" t="s">
        <v>1080</v>
      </c>
      <c r="E711" s="13">
        <v>50000</v>
      </c>
      <c r="F711" s="13">
        <v>300017</v>
      </c>
      <c r="G711" s="13">
        <v>6</v>
      </c>
      <c r="H711" s="13">
        <v>0</v>
      </c>
      <c r="I711" s="13" t="e">
        <v>#N/A</v>
      </c>
      <c r="J711" s="13">
        <v>140104</v>
      </c>
      <c r="K711" s="13" t="s">
        <v>887</v>
      </c>
    </row>
    <row r="712" spans="1:11" x14ac:dyDescent="0.3">
      <c r="A712" s="13" t="s">
        <v>1081</v>
      </c>
      <c r="B712" s="13">
        <v>300018</v>
      </c>
      <c r="C712" s="13">
        <v>150076</v>
      </c>
      <c r="D712" s="13" t="s">
        <v>1081</v>
      </c>
      <c r="E712" s="13">
        <v>5000</v>
      </c>
      <c r="F712" s="13">
        <v>300018</v>
      </c>
      <c r="G712" s="13">
        <v>4</v>
      </c>
      <c r="H712" s="13">
        <v>0</v>
      </c>
      <c r="I712" s="13" t="e">
        <v>#N/A</v>
      </c>
      <c r="J712" s="13">
        <v>150076</v>
      </c>
      <c r="K712" s="13" t="s">
        <v>1081</v>
      </c>
    </row>
    <row r="713" spans="1:11" x14ac:dyDescent="0.3">
      <c r="A713" s="13" t="s">
        <v>1082</v>
      </c>
      <c r="B713" s="13">
        <v>300019</v>
      </c>
      <c r="C713" s="13">
        <v>150079</v>
      </c>
      <c r="D713" s="13" t="s">
        <v>1082</v>
      </c>
      <c r="E713" s="13">
        <v>500</v>
      </c>
      <c r="F713" s="13">
        <v>300019</v>
      </c>
      <c r="G713" s="13">
        <v>4</v>
      </c>
      <c r="H713" s="13">
        <v>0</v>
      </c>
      <c r="I713" s="13" t="e">
        <v>#N/A</v>
      </c>
      <c r="J713" s="13">
        <v>140088</v>
      </c>
      <c r="K713" s="13" t="s">
        <v>1065</v>
      </c>
    </row>
    <row r="714" spans="1:11" x14ac:dyDescent="0.3">
      <c r="A714" s="13" t="s">
        <v>1083</v>
      </c>
      <c r="B714" s="13">
        <v>300020</v>
      </c>
      <c r="C714" s="13">
        <v>150085</v>
      </c>
      <c r="D714" s="13" t="s">
        <v>1083</v>
      </c>
      <c r="E714" s="13">
        <v>5000</v>
      </c>
      <c r="F714" s="13">
        <v>300020</v>
      </c>
      <c r="G714" s="13">
        <v>4</v>
      </c>
      <c r="H714" s="13">
        <v>0</v>
      </c>
      <c r="I714" s="13" t="e">
        <v>#N/A</v>
      </c>
      <c r="J714" s="13">
        <v>150085</v>
      </c>
      <c r="K714" s="13" t="s">
        <v>1083</v>
      </c>
    </row>
    <row r="715" spans="1:11" x14ac:dyDescent="0.3">
      <c r="A715" s="13" t="s">
        <v>1084</v>
      </c>
      <c r="B715" s="13">
        <v>300021</v>
      </c>
      <c r="C715" s="13">
        <v>150056</v>
      </c>
      <c r="D715" s="13" t="s">
        <v>1084</v>
      </c>
      <c r="E715" s="13" t="s">
        <v>10</v>
      </c>
      <c r="F715" s="13">
        <v>300021</v>
      </c>
      <c r="G715" s="13">
        <v>4</v>
      </c>
      <c r="H715" s="13">
        <v>0</v>
      </c>
      <c r="I715" s="13" t="e">
        <v>#N/A</v>
      </c>
      <c r="J715" s="13">
        <v>150056</v>
      </c>
      <c r="K715" s="13" t="s">
        <v>1084</v>
      </c>
    </row>
    <row r="716" spans="1:11" x14ac:dyDescent="0.3">
      <c r="A716" s="13" t="s">
        <v>1079</v>
      </c>
      <c r="B716" s="13">
        <v>300022</v>
      </c>
      <c r="C716" s="13">
        <v>150070</v>
      </c>
      <c r="D716" s="13" t="s">
        <v>1079</v>
      </c>
      <c r="E716" s="13">
        <v>50000</v>
      </c>
      <c r="F716" s="13">
        <v>300022</v>
      </c>
      <c r="G716" s="13">
        <v>4</v>
      </c>
      <c r="H716" s="13">
        <v>0</v>
      </c>
      <c r="I716" s="13" t="e">
        <v>#N/A</v>
      </c>
      <c r="J716" s="13">
        <v>150070</v>
      </c>
      <c r="K716" s="13" t="s">
        <v>1079</v>
      </c>
    </row>
    <row r="717" spans="1:11" x14ac:dyDescent="0.3">
      <c r="A717" s="13" t="s">
        <v>1083</v>
      </c>
      <c r="B717" s="13">
        <v>300023</v>
      </c>
      <c r="C717" s="13">
        <v>150085</v>
      </c>
      <c r="D717" s="13" t="s">
        <v>1083</v>
      </c>
      <c r="E717" s="13">
        <v>5000</v>
      </c>
      <c r="F717" s="13">
        <v>300023</v>
      </c>
      <c r="G717" s="13">
        <v>4</v>
      </c>
      <c r="H717" s="13">
        <v>0</v>
      </c>
      <c r="I717" s="13" t="e">
        <v>#N/A</v>
      </c>
      <c r="J717" s="13">
        <v>140094</v>
      </c>
      <c r="K717" s="13" t="s">
        <v>1058</v>
      </c>
    </row>
    <row r="718" spans="1:11" x14ac:dyDescent="0.3">
      <c r="A718" s="13" t="s">
        <v>1085</v>
      </c>
      <c r="B718" s="13">
        <v>300024</v>
      </c>
      <c r="C718" s="13">
        <v>150088</v>
      </c>
      <c r="D718" s="13" t="s">
        <v>1085</v>
      </c>
      <c r="E718" s="13">
        <v>5000</v>
      </c>
      <c r="F718" s="13">
        <v>300024</v>
      </c>
      <c r="G718" s="13">
        <v>5</v>
      </c>
      <c r="H718" s="13">
        <v>0</v>
      </c>
      <c r="I718" s="13" t="e">
        <v>#N/A</v>
      </c>
      <c r="J718" s="13">
        <v>140100</v>
      </c>
      <c r="K718" s="13" t="s">
        <v>874</v>
      </c>
    </row>
    <row r="719" spans="1:11" x14ac:dyDescent="0.3">
      <c r="A719" s="13" t="s">
        <v>1086</v>
      </c>
      <c r="B719" s="13">
        <v>300025</v>
      </c>
      <c r="C719" s="13">
        <v>151006</v>
      </c>
      <c r="D719" s="13" t="s">
        <v>1086</v>
      </c>
      <c r="E719" s="13">
        <v>10000</v>
      </c>
      <c r="F719" s="13">
        <v>300025</v>
      </c>
      <c r="G719" s="13">
        <v>5</v>
      </c>
      <c r="H719" s="13">
        <v>0</v>
      </c>
      <c r="I719" s="13" t="e">
        <v>#N/A</v>
      </c>
      <c r="J719" s="13">
        <v>140105</v>
      </c>
      <c r="K719" s="13" t="s">
        <v>868</v>
      </c>
    </row>
    <row r="720" spans="1:11" x14ac:dyDescent="0.3">
      <c r="A720" s="13" t="s">
        <v>1081</v>
      </c>
      <c r="B720" s="13">
        <v>300026</v>
      </c>
      <c r="C720" s="13">
        <v>150076</v>
      </c>
      <c r="D720" s="13" t="s">
        <v>1081</v>
      </c>
      <c r="E720" s="13">
        <v>5000</v>
      </c>
      <c r="F720" s="13">
        <v>300026</v>
      </c>
      <c r="G720" s="13">
        <v>4</v>
      </c>
      <c r="H720" s="13">
        <v>0</v>
      </c>
      <c r="I720" s="13" t="e">
        <v>#N/A</v>
      </c>
      <c r="J720" s="13">
        <v>140096</v>
      </c>
      <c r="K720" s="13" t="s">
        <v>1058</v>
      </c>
    </row>
    <row r="721" spans="1:11" x14ac:dyDescent="0.3">
      <c r="A721" s="13" t="s">
        <v>1087</v>
      </c>
      <c r="B721" s="13">
        <v>300027</v>
      </c>
      <c r="C721" s="13">
        <v>150093</v>
      </c>
      <c r="D721" s="13" t="s">
        <v>1087</v>
      </c>
      <c r="E721" s="13">
        <v>10000</v>
      </c>
      <c r="F721" s="13">
        <v>300027</v>
      </c>
      <c r="G721" s="13">
        <v>5</v>
      </c>
      <c r="H721" s="13">
        <v>0</v>
      </c>
      <c r="I721" s="13" t="e">
        <v>#N/A</v>
      </c>
      <c r="J721" s="13">
        <v>140312</v>
      </c>
      <c r="K721" s="13" t="s">
        <v>895</v>
      </c>
    </row>
    <row r="722" spans="1:11" x14ac:dyDescent="0.3">
      <c r="A722" s="13" t="s">
        <v>1088</v>
      </c>
      <c r="B722" s="13">
        <v>300028</v>
      </c>
      <c r="C722" s="13">
        <v>115030</v>
      </c>
      <c r="D722" s="13" t="s">
        <v>1088</v>
      </c>
      <c r="E722" s="13">
        <v>50000</v>
      </c>
      <c r="F722" s="13">
        <v>300028</v>
      </c>
      <c r="G722" s="13">
        <v>6</v>
      </c>
      <c r="H722" s="13">
        <v>0</v>
      </c>
      <c r="I722" s="13" t="e">
        <v>#N/A</v>
      </c>
      <c r="J722" s="13">
        <v>140326</v>
      </c>
      <c r="K722" s="13" t="s">
        <v>22</v>
      </c>
    </row>
    <row r="723" spans="1:11" x14ac:dyDescent="0.3">
      <c r="A723" s="13" t="s">
        <v>1089</v>
      </c>
      <c r="B723" s="13">
        <v>0</v>
      </c>
      <c r="C723" s="13">
        <v>0</v>
      </c>
      <c r="D723" s="13" t="e">
        <v>#N/A</v>
      </c>
      <c r="E723" s="13" t="s">
        <v>10</v>
      </c>
      <c r="F723" s="13">
        <v>0</v>
      </c>
      <c r="G723" s="13">
        <v>0</v>
      </c>
      <c r="H723" s="13">
        <v>0</v>
      </c>
      <c r="I723" s="13" t="e">
        <v>#N/A</v>
      </c>
      <c r="J723" s="13">
        <v>0</v>
      </c>
      <c r="K723" s="13" t="e">
        <v>#N/A</v>
      </c>
    </row>
    <row r="724" spans="1:11" x14ac:dyDescent="0.3">
      <c r="A724" s="13" t="s">
        <v>1090</v>
      </c>
      <c r="B724" s="13">
        <v>510000</v>
      </c>
      <c r="C724" s="13">
        <v>100382</v>
      </c>
      <c r="D724" s="13" t="s">
        <v>1090</v>
      </c>
      <c r="E724" s="13" t="s">
        <v>10</v>
      </c>
      <c r="F724" s="13">
        <v>510000</v>
      </c>
      <c r="G724" s="13">
        <v>2</v>
      </c>
      <c r="H724" s="13">
        <v>140000</v>
      </c>
      <c r="I724" s="13" t="s">
        <v>1091</v>
      </c>
      <c r="J724" s="13">
        <v>140000</v>
      </c>
      <c r="K724" s="13" t="s">
        <v>1091</v>
      </c>
    </row>
    <row r="725" spans="1:11" x14ac:dyDescent="0.3">
      <c r="A725" s="13" t="s">
        <v>1092</v>
      </c>
      <c r="B725" s="13">
        <v>510001</v>
      </c>
      <c r="C725" s="13">
        <v>100383</v>
      </c>
      <c r="D725" s="13" t="s">
        <v>1093</v>
      </c>
      <c r="E725" s="13">
        <v>5</v>
      </c>
      <c r="F725" s="13">
        <v>510001</v>
      </c>
      <c r="G725" s="13">
        <v>2</v>
      </c>
      <c r="H725" s="13">
        <v>140000</v>
      </c>
      <c r="I725" s="13" t="s">
        <v>1091</v>
      </c>
      <c r="J725" s="13">
        <v>140118</v>
      </c>
      <c r="K725" s="13" t="s">
        <v>1094</v>
      </c>
    </row>
    <row r="726" spans="1:11" x14ac:dyDescent="0.3">
      <c r="A726" s="13" t="s">
        <v>1095</v>
      </c>
      <c r="B726" s="13">
        <v>510002</v>
      </c>
      <c r="C726" s="13">
        <v>100384</v>
      </c>
      <c r="D726" s="13" t="s">
        <v>1096</v>
      </c>
      <c r="E726" s="13">
        <v>5</v>
      </c>
      <c r="F726" s="13">
        <v>510002</v>
      </c>
      <c r="G726" s="13">
        <v>2</v>
      </c>
      <c r="H726" s="13">
        <v>140000</v>
      </c>
      <c r="I726" s="13" t="s">
        <v>1091</v>
      </c>
      <c r="J726" s="13">
        <v>140122</v>
      </c>
      <c r="K726" s="13" t="s">
        <v>1094</v>
      </c>
    </row>
    <row r="727" spans="1:11" x14ac:dyDescent="0.3">
      <c r="A727" s="13" t="s">
        <v>1097</v>
      </c>
      <c r="B727" s="13">
        <v>510003</v>
      </c>
      <c r="C727" s="13">
        <v>100385</v>
      </c>
      <c r="D727" s="13" t="s">
        <v>1098</v>
      </c>
      <c r="E727" s="13">
        <v>5</v>
      </c>
      <c r="F727" s="13">
        <v>510003</v>
      </c>
      <c r="G727" s="13">
        <v>2</v>
      </c>
      <c r="H727" s="13">
        <v>140000</v>
      </c>
      <c r="I727" s="13" t="s">
        <v>1091</v>
      </c>
      <c r="J727" s="13">
        <v>140126</v>
      </c>
      <c r="K727" s="13" t="s">
        <v>1094</v>
      </c>
    </row>
    <row r="728" spans="1:11" x14ac:dyDescent="0.3">
      <c r="A728" s="13" t="s">
        <v>1099</v>
      </c>
      <c r="B728" s="13">
        <v>510004</v>
      </c>
      <c r="C728" s="13">
        <v>100386</v>
      </c>
      <c r="D728" s="13" t="s">
        <v>1099</v>
      </c>
      <c r="E728" s="13" t="s">
        <v>10</v>
      </c>
      <c r="F728" s="13">
        <v>510004</v>
      </c>
      <c r="G728" s="13">
        <v>2</v>
      </c>
      <c r="H728" s="13">
        <v>140000</v>
      </c>
      <c r="I728" s="13" t="s">
        <v>1091</v>
      </c>
      <c r="J728" s="13">
        <v>140000</v>
      </c>
      <c r="K728" s="13" t="s">
        <v>1091</v>
      </c>
    </row>
    <row r="729" spans="1:11" x14ac:dyDescent="0.3">
      <c r="A729" s="13" t="s">
        <v>1100</v>
      </c>
      <c r="B729" s="13">
        <v>510005</v>
      </c>
      <c r="C729" s="13">
        <v>100387</v>
      </c>
      <c r="D729" s="13" t="s">
        <v>1101</v>
      </c>
      <c r="E729" s="13">
        <v>10</v>
      </c>
      <c r="F729" s="13">
        <v>510005</v>
      </c>
      <c r="G729" s="13">
        <v>3</v>
      </c>
      <c r="H729" s="13">
        <v>140000</v>
      </c>
      <c r="I729" s="13" t="s">
        <v>1091</v>
      </c>
      <c r="J729" s="13">
        <v>140119</v>
      </c>
      <c r="K729" s="13" t="s">
        <v>1094</v>
      </c>
    </row>
    <row r="730" spans="1:11" x14ac:dyDescent="0.3">
      <c r="A730" s="13" t="s">
        <v>1102</v>
      </c>
      <c r="B730" s="13">
        <v>510006</v>
      </c>
      <c r="C730" s="13">
        <v>100388</v>
      </c>
      <c r="D730" s="13" t="s">
        <v>1102</v>
      </c>
      <c r="E730" s="13" t="s">
        <v>10</v>
      </c>
      <c r="F730" s="13">
        <v>510006</v>
      </c>
      <c r="G730" s="13">
        <v>4</v>
      </c>
      <c r="H730" s="13">
        <v>140000</v>
      </c>
      <c r="I730" s="13" t="s">
        <v>1091</v>
      </c>
      <c r="J730" s="13">
        <v>140000</v>
      </c>
      <c r="K730" s="13" t="s">
        <v>1091</v>
      </c>
    </row>
    <row r="731" spans="1:11" x14ac:dyDescent="0.3">
      <c r="A731" s="13" t="s">
        <v>1103</v>
      </c>
      <c r="B731" s="13">
        <v>510007</v>
      </c>
      <c r="C731" s="13">
        <v>100389</v>
      </c>
      <c r="D731" s="13" t="s">
        <v>1103</v>
      </c>
      <c r="E731" s="13" t="s">
        <v>10</v>
      </c>
      <c r="F731" s="13">
        <v>510007</v>
      </c>
      <c r="G731" s="13">
        <v>3</v>
      </c>
      <c r="H731" s="13">
        <v>140000</v>
      </c>
      <c r="I731" s="13" t="s">
        <v>1091</v>
      </c>
      <c r="J731" s="13">
        <v>140000</v>
      </c>
      <c r="K731" s="13" t="s">
        <v>1091</v>
      </c>
    </row>
    <row r="732" spans="1:11" x14ac:dyDescent="0.3">
      <c r="A732" s="13" t="s">
        <v>1104</v>
      </c>
      <c r="B732" s="13">
        <v>510008</v>
      </c>
      <c r="C732" s="13">
        <v>100390</v>
      </c>
      <c r="D732" s="13" t="s">
        <v>1104</v>
      </c>
      <c r="E732" s="13" t="s">
        <v>10</v>
      </c>
      <c r="F732" s="13">
        <v>510008</v>
      </c>
      <c r="G732" s="13">
        <v>3</v>
      </c>
      <c r="H732" s="13">
        <v>140000</v>
      </c>
      <c r="I732" s="13" t="s">
        <v>1091</v>
      </c>
      <c r="J732" s="13">
        <v>140000</v>
      </c>
      <c r="K732" s="13" t="s">
        <v>1091</v>
      </c>
    </row>
    <row r="733" spans="1:11" x14ac:dyDescent="0.3">
      <c r="A733" s="13" t="s">
        <v>1105</v>
      </c>
      <c r="B733" s="13">
        <v>510009</v>
      </c>
      <c r="C733" s="13">
        <v>100391</v>
      </c>
      <c r="D733" s="13" t="s">
        <v>1106</v>
      </c>
      <c r="E733" s="13">
        <v>10</v>
      </c>
      <c r="F733" s="13">
        <v>510009</v>
      </c>
      <c r="G733" s="13">
        <v>3</v>
      </c>
      <c r="H733" s="13">
        <v>140000</v>
      </c>
      <c r="I733" s="13" t="s">
        <v>1091</v>
      </c>
      <c r="J733" s="13">
        <v>140123</v>
      </c>
      <c r="K733" s="13" t="s">
        <v>1094</v>
      </c>
    </row>
    <row r="734" spans="1:11" x14ac:dyDescent="0.3">
      <c r="A734" s="13" t="s">
        <v>1107</v>
      </c>
      <c r="B734" s="13">
        <v>510010</v>
      </c>
      <c r="C734" s="13">
        <v>100392</v>
      </c>
      <c r="D734" s="13" t="s">
        <v>1108</v>
      </c>
      <c r="E734" s="13">
        <v>10</v>
      </c>
      <c r="F734" s="13">
        <v>510010</v>
      </c>
      <c r="G734" s="13">
        <v>3</v>
      </c>
      <c r="H734" s="13">
        <v>140000</v>
      </c>
      <c r="I734" s="13" t="s">
        <v>1091</v>
      </c>
      <c r="J734" s="13">
        <v>140127</v>
      </c>
      <c r="K734" s="13" t="s">
        <v>1094</v>
      </c>
    </row>
    <row r="735" spans="1:11" x14ac:dyDescent="0.3">
      <c r="A735" s="13" t="s">
        <v>1109</v>
      </c>
      <c r="B735" s="13">
        <v>510011</v>
      </c>
      <c r="C735" s="13">
        <v>100393</v>
      </c>
      <c r="D735" s="13" t="s">
        <v>1110</v>
      </c>
      <c r="E735" s="13">
        <v>15</v>
      </c>
      <c r="F735" s="13">
        <v>510011</v>
      </c>
      <c r="G735" s="13">
        <v>4</v>
      </c>
      <c r="H735" s="13">
        <v>140000</v>
      </c>
      <c r="I735" s="13" t="s">
        <v>1091</v>
      </c>
      <c r="J735" s="13">
        <v>140120</v>
      </c>
      <c r="K735" s="13" t="s">
        <v>1111</v>
      </c>
    </row>
    <row r="736" spans="1:11" x14ac:dyDescent="0.3">
      <c r="A736" s="13" t="s">
        <v>1112</v>
      </c>
      <c r="B736" s="13">
        <v>510012</v>
      </c>
      <c r="C736" s="13">
        <v>100394</v>
      </c>
      <c r="D736" s="13" t="s">
        <v>1113</v>
      </c>
      <c r="E736" s="13">
        <v>15</v>
      </c>
      <c r="F736" s="13">
        <v>510012</v>
      </c>
      <c r="G736" s="13">
        <v>4</v>
      </c>
      <c r="H736" s="13">
        <v>140000</v>
      </c>
      <c r="I736" s="13" t="s">
        <v>1091</v>
      </c>
      <c r="J736" s="13">
        <v>140124</v>
      </c>
      <c r="K736" s="13" t="s">
        <v>1111</v>
      </c>
    </row>
    <row r="737" spans="1:11" x14ac:dyDescent="0.3">
      <c r="A737" s="13" t="s">
        <v>1114</v>
      </c>
      <c r="B737" s="13">
        <v>510013</v>
      </c>
      <c r="C737" s="13">
        <v>100395</v>
      </c>
      <c r="D737" s="13" t="s">
        <v>1115</v>
      </c>
      <c r="E737" s="13">
        <v>15</v>
      </c>
      <c r="F737" s="13">
        <v>510013</v>
      </c>
      <c r="G737" s="13">
        <v>4</v>
      </c>
      <c r="H737" s="13">
        <v>140000</v>
      </c>
      <c r="I737" s="13" t="s">
        <v>1091</v>
      </c>
      <c r="J737" s="13">
        <v>140128</v>
      </c>
      <c r="K737" s="13" t="s">
        <v>1111</v>
      </c>
    </row>
    <row r="738" spans="1:11" x14ac:dyDescent="0.3">
      <c r="A738" s="13" t="s">
        <v>1116</v>
      </c>
      <c r="B738" s="13">
        <v>510014</v>
      </c>
      <c r="C738" s="13">
        <v>100396</v>
      </c>
      <c r="D738" s="13" t="s">
        <v>1117</v>
      </c>
      <c r="E738" s="13">
        <v>20</v>
      </c>
      <c r="F738" s="13">
        <v>510014</v>
      </c>
      <c r="G738" s="13">
        <v>6</v>
      </c>
      <c r="H738" s="13">
        <v>140000</v>
      </c>
      <c r="I738" s="13" t="s">
        <v>1091</v>
      </c>
      <c r="J738" s="13">
        <v>140121</v>
      </c>
      <c r="K738" s="13" t="s">
        <v>1111</v>
      </c>
    </row>
    <row r="739" spans="1:11" x14ac:dyDescent="0.3">
      <c r="A739" s="13" t="s">
        <v>1118</v>
      </c>
      <c r="B739" s="13">
        <v>510015</v>
      </c>
      <c r="C739" s="13">
        <v>100397</v>
      </c>
      <c r="D739" s="13" t="s">
        <v>1119</v>
      </c>
      <c r="E739" s="13">
        <v>20</v>
      </c>
      <c r="F739" s="13">
        <v>510015</v>
      </c>
      <c r="G739" s="13">
        <v>6</v>
      </c>
      <c r="H739" s="13">
        <v>140000</v>
      </c>
      <c r="I739" s="13" t="s">
        <v>1091</v>
      </c>
      <c r="J739" s="13">
        <v>140125</v>
      </c>
      <c r="K739" s="13" t="s">
        <v>1111</v>
      </c>
    </row>
    <row r="740" spans="1:11" x14ac:dyDescent="0.3">
      <c r="A740" s="13" t="s">
        <v>1120</v>
      </c>
      <c r="B740" s="13">
        <v>510016</v>
      </c>
      <c r="C740" s="13">
        <v>100398</v>
      </c>
      <c r="D740" s="13" t="s">
        <v>1121</v>
      </c>
      <c r="E740" s="13">
        <v>20</v>
      </c>
      <c r="F740" s="13">
        <v>510016</v>
      </c>
      <c r="G740" s="13">
        <v>6</v>
      </c>
      <c r="H740" s="13">
        <v>140000</v>
      </c>
      <c r="I740" s="13" t="s">
        <v>1091</v>
      </c>
      <c r="J740" s="13">
        <v>140129</v>
      </c>
      <c r="K740" s="13" t="s">
        <v>1111</v>
      </c>
    </row>
    <row r="741" spans="1:11" x14ac:dyDescent="0.3">
      <c r="A741" s="13" t="s">
        <v>1122</v>
      </c>
      <c r="B741" s="13">
        <v>520000</v>
      </c>
      <c r="C741" s="13">
        <v>100399</v>
      </c>
      <c r="D741" s="13" t="s">
        <v>1122</v>
      </c>
      <c r="E741" s="13" t="s">
        <v>10</v>
      </c>
      <c r="F741" s="13">
        <v>520000</v>
      </c>
      <c r="G741" s="13">
        <v>4</v>
      </c>
      <c r="H741" s="13">
        <v>140000</v>
      </c>
      <c r="I741" s="13" t="s">
        <v>1091</v>
      </c>
      <c r="J741" s="13">
        <v>140000</v>
      </c>
      <c r="K741" s="13" t="s">
        <v>1091</v>
      </c>
    </row>
    <row r="742" spans="1:11" x14ac:dyDescent="0.3">
      <c r="A742" s="13" t="s">
        <v>1123</v>
      </c>
      <c r="B742" s="13">
        <v>520001</v>
      </c>
      <c r="C742" s="13">
        <v>100400</v>
      </c>
      <c r="D742" s="13" t="s">
        <v>1124</v>
      </c>
      <c r="E742" s="13">
        <v>40</v>
      </c>
      <c r="F742" s="13">
        <v>520001</v>
      </c>
      <c r="G742" s="13">
        <v>3</v>
      </c>
      <c r="H742" s="13">
        <v>140000</v>
      </c>
      <c r="I742" s="13" t="s">
        <v>1091</v>
      </c>
      <c r="J742" s="13">
        <v>140000</v>
      </c>
      <c r="K742" s="13" t="s">
        <v>1091</v>
      </c>
    </row>
    <row r="743" spans="1:11" x14ac:dyDescent="0.3">
      <c r="A743" s="13" t="s">
        <v>1125</v>
      </c>
      <c r="B743" s="13">
        <v>520002</v>
      </c>
      <c r="C743" s="13">
        <v>100401</v>
      </c>
      <c r="D743" s="13" t="s">
        <v>1126</v>
      </c>
      <c r="E743" s="13">
        <v>70</v>
      </c>
      <c r="F743" s="13">
        <v>520002</v>
      </c>
      <c r="G743" s="13">
        <v>4</v>
      </c>
      <c r="H743" s="13">
        <v>140000</v>
      </c>
      <c r="I743" s="13" t="s">
        <v>1091</v>
      </c>
      <c r="J743" s="13">
        <v>140000</v>
      </c>
      <c r="K743" s="13" t="s">
        <v>1091</v>
      </c>
    </row>
    <row r="744" spans="1:11" x14ac:dyDescent="0.3">
      <c r="A744" s="13" t="s">
        <v>1127</v>
      </c>
      <c r="B744" s="13">
        <v>520003</v>
      </c>
      <c r="C744" s="13">
        <v>100402</v>
      </c>
      <c r="D744" s="13" t="s">
        <v>1128</v>
      </c>
      <c r="E744" s="13">
        <v>120</v>
      </c>
      <c r="F744" s="13">
        <v>520003</v>
      </c>
      <c r="G744" s="13">
        <v>6</v>
      </c>
      <c r="H744" s="13">
        <v>140000</v>
      </c>
      <c r="I744" s="13" t="s">
        <v>1091</v>
      </c>
      <c r="J744" s="13">
        <v>140000</v>
      </c>
      <c r="K744" s="13" t="s">
        <v>1091</v>
      </c>
    </row>
    <row r="745" spans="1:11" x14ac:dyDescent="0.3">
      <c r="A745" s="13" t="s">
        <v>1129</v>
      </c>
      <c r="B745" s="13">
        <v>520004</v>
      </c>
      <c r="C745" s="13">
        <v>100403</v>
      </c>
      <c r="D745" s="13" t="s">
        <v>1130</v>
      </c>
      <c r="E745" s="13">
        <v>40</v>
      </c>
      <c r="F745" s="13">
        <v>520004</v>
      </c>
      <c r="G745" s="13">
        <v>3</v>
      </c>
      <c r="H745" s="13">
        <v>140000</v>
      </c>
      <c r="I745" s="13" t="s">
        <v>1091</v>
      </c>
      <c r="J745" s="13">
        <v>140000</v>
      </c>
      <c r="K745" s="13" t="s">
        <v>1091</v>
      </c>
    </row>
    <row r="746" spans="1:11" x14ac:dyDescent="0.3">
      <c r="A746" s="13" t="s">
        <v>1131</v>
      </c>
      <c r="B746" s="13">
        <v>520005</v>
      </c>
      <c r="C746" s="13">
        <v>100404</v>
      </c>
      <c r="D746" s="13" t="s">
        <v>1132</v>
      </c>
      <c r="E746" s="13">
        <v>70</v>
      </c>
      <c r="F746" s="13">
        <v>520005</v>
      </c>
      <c r="G746" s="13">
        <v>4</v>
      </c>
      <c r="H746" s="13">
        <v>140000</v>
      </c>
      <c r="I746" s="13" t="s">
        <v>1091</v>
      </c>
      <c r="J746" s="13">
        <v>140000</v>
      </c>
      <c r="K746" s="13" t="s">
        <v>1091</v>
      </c>
    </row>
    <row r="747" spans="1:11" x14ac:dyDescent="0.3">
      <c r="A747" s="13" t="s">
        <v>1133</v>
      </c>
      <c r="B747" s="13">
        <v>520006</v>
      </c>
      <c r="C747" s="13">
        <v>100405</v>
      </c>
      <c r="D747" s="13" t="s">
        <v>1134</v>
      </c>
      <c r="E747" s="13">
        <v>120</v>
      </c>
      <c r="F747" s="13">
        <v>520006</v>
      </c>
      <c r="G747" s="13">
        <v>6</v>
      </c>
      <c r="H747" s="13">
        <v>140000</v>
      </c>
      <c r="I747" s="13" t="s">
        <v>1091</v>
      </c>
      <c r="J747" s="13">
        <v>140000</v>
      </c>
      <c r="K747" s="13" t="s">
        <v>1091</v>
      </c>
    </row>
    <row r="748" spans="1:11" x14ac:dyDescent="0.3">
      <c r="A748" s="13" t="s">
        <v>1135</v>
      </c>
      <c r="B748" s="13">
        <v>520007</v>
      </c>
      <c r="C748" s="13">
        <v>100406</v>
      </c>
      <c r="D748" s="13" t="s">
        <v>1136</v>
      </c>
      <c r="E748" s="13">
        <v>40</v>
      </c>
      <c r="F748" s="13">
        <v>520007</v>
      </c>
      <c r="G748" s="13">
        <v>3</v>
      </c>
      <c r="H748" s="13">
        <v>140000</v>
      </c>
      <c r="I748" s="13" t="s">
        <v>1091</v>
      </c>
      <c r="J748" s="13">
        <v>140000</v>
      </c>
      <c r="K748" s="13" t="s">
        <v>1091</v>
      </c>
    </row>
    <row r="749" spans="1:11" x14ac:dyDescent="0.3">
      <c r="A749" s="13" t="s">
        <v>1137</v>
      </c>
      <c r="B749" s="13">
        <v>520008</v>
      </c>
      <c r="C749" s="13">
        <v>100407</v>
      </c>
      <c r="D749" s="13" t="s">
        <v>1138</v>
      </c>
      <c r="E749" s="13">
        <v>70</v>
      </c>
      <c r="F749" s="13">
        <v>520008</v>
      </c>
      <c r="G749" s="13">
        <v>4</v>
      </c>
      <c r="H749" s="13">
        <v>140000</v>
      </c>
      <c r="I749" s="13" t="s">
        <v>1091</v>
      </c>
      <c r="J749" s="13">
        <v>140000</v>
      </c>
      <c r="K749" s="13" t="s">
        <v>1091</v>
      </c>
    </row>
    <row r="750" spans="1:11" x14ac:dyDescent="0.3">
      <c r="A750" s="13" t="s">
        <v>1139</v>
      </c>
      <c r="B750" s="13">
        <v>520009</v>
      </c>
      <c r="C750" s="13">
        <v>100408</v>
      </c>
      <c r="D750" s="13" t="s">
        <v>1140</v>
      </c>
      <c r="E750" s="13">
        <v>120</v>
      </c>
      <c r="F750" s="13">
        <v>520009</v>
      </c>
      <c r="G750" s="13">
        <v>6</v>
      </c>
      <c r="H750" s="13">
        <v>140000</v>
      </c>
      <c r="I750" s="13" t="s">
        <v>1091</v>
      </c>
      <c r="J750" s="13">
        <v>140000</v>
      </c>
      <c r="K750" s="13" t="s">
        <v>1091</v>
      </c>
    </row>
    <row r="751" spans="1:11" x14ac:dyDescent="0.3">
      <c r="A751" s="13" t="s">
        <v>1141</v>
      </c>
      <c r="B751" s="13">
        <v>510076</v>
      </c>
      <c r="C751" s="13">
        <v>100516</v>
      </c>
      <c r="D751" s="13" t="s">
        <v>1142</v>
      </c>
      <c r="E751" s="13">
        <v>10</v>
      </c>
      <c r="F751" s="13">
        <v>510076</v>
      </c>
      <c r="G751" s="13">
        <v>4</v>
      </c>
      <c r="H751" s="13">
        <v>145039</v>
      </c>
      <c r="I751" s="13" t="s">
        <v>1143</v>
      </c>
      <c r="J751" s="13">
        <v>140039</v>
      </c>
      <c r="K751" s="13" t="s">
        <v>1144</v>
      </c>
    </row>
    <row r="752" spans="1:11" x14ac:dyDescent="0.3">
      <c r="A752" s="13" t="s">
        <v>1145</v>
      </c>
      <c r="B752" s="13">
        <v>510077</v>
      </c>
      <c r="C752" s="13">
        <v>100517</v>
      </c>
      <c r="D752" s="13" t="s">
        <v>1145</v>
      </c>
      <c r="E752" s="13">
        <v>15</v>
      </c>
      <c r="F752" s="13">
        <v>510077</v>
      </c>
      <c r="G752" s="13">
        <v>5</v>
      </c>
      <c r="H752" s="13">
        <v>145040</v>
      </c>
      <c r="I752" s="13" t="s">
        <v>1143</v>
      </c>
      <c r="J752" s="13">
        <v>140040</v>
      </c>
      <c r="K752" s="13" t="s">
        <v>1146</v>
      </c>
    </row>
    <row r="753" spans="1:11" x14ac:dyDescent="0.3">
      <c r="A753" s="13" t="s">
        <v>1147</v>
      </c>
      <c r="B753" s="13">
        <v>510078</v>
      </c>
      <c r="C753" s="13">
        <v>100518</v>
      </c>
      <c r="D753" s="13" t="s">
        <v>1147</v>
      </c>
      <c r="E753" s="13">
        <v>60</v>
      </c>
      <c r="F753" s="13">
        <v>510078</v>
      </c>
      <c r="G753" s="13">
        <v>6</v>
      </c>
      <c r="H753" s="13">
        <v>145041</v>
      </c>
      <c r="I753" s="13" t="s">
        <v>1143</v>
      </c>
      <c r="J753" s="13">
        <v>140041</v>
      </c>
      <c r="K753" s="13" t="s">
        <v>1148</v>
      </c>
    </row>
    <row r="754" spans="1:11" x14ac:dyDescent="0.3">
      <c r="A754" s="13" t="s">
        <v>1149</v>
      </c>
      <c r="B754" s="13">
        <v>600000</v>
      </c>
      <c r="C754" s="13">
        <v>105001</v>
      </c>
      <c r="D754" s="13" t="s">
        <v>1149</v>
      </c>
      <c r="E754" s="13" t="s">
        <v>10</v>
      </c>
      <c r="F754" s="13">
        <v>600000</v>
      </c>
      <c r="G754" s="13">
        <v>6</v>
      </c>
      <c r="H754" s="13">
        <v>114019</v>
      </c>
      <c r="I754" s="13" t="s">
        <v>1150</v>
      </c>
      <c r="J754" s="13">
        <v>114048</v>
      </c>
      <c r="K754" s="13" t="s">
        <v>22</v>
      </c>
    </row>
    <row r="755" spans="1:11" x14ac:dyDescent="0.3">
      <c r="A755" s="13" t="s">
        <v>1151</v>
      </c>
      <c r="B755" s="13">
        <v>600001</v>
      </c>
      <c r="C755" s="13">
        <v>105002</v>
      </c>
      <c r="D755" s="13" t="s">
        <v>1151</v>
      </c>
      <c r="E755" s="13">
        <v>100</v>
      </c>
      <c r="F755" s="13">
        <v>600001</v>
      </c>
      <c r="G755" s="13">
        <v>6</v>
      </c>
      <c r="H755" s="13">
        <v>114003</v>
      </c>
      <c r="I755" s="13" t="s">
        <v>1152</v>
      </c>
      <c r="J755" s="13">
        <v>114048</v>
      </c>
      <c r="K755" s="13" t="s">
        <v>22</v>
      </c>
    </row>
    <row r="756" spans="1:11" x14ac:dyDescent="0.3">
      <c r="A756" s="13" t="s">
        <v>1153</v>
      </c>
      <c r="B756" s="13">
        <v>600002</v>
      </c>
      <c r="C756" s="13">
        <v>105003</v>
      </c>
      <c r="D756" s="13" t="s">
        <v>1153</v>
      </c>
      <c r="E756" s="13">
        <v>88</v>
      </c>
      <c r="F756" s="13">
        <v>600002</v>
      </c>
      <c r="G756" s="13">
        <v>6</v>
      </c>
      <c r="H756" s="13">
        <v>114006</v>
      </c>
      <c r="I756" s="13" t="s">
        <v>1154</v>
      </c>
      <c r="J756" s="13">
        <v>140106</v>
      </c>
      <c r="K756" s="13" t="s">
        <v>220</v>
      </c>
    </row>
    <row r="757" spans="1:11" x14ac:dyDescent="0.3">
      <c r="A757" s="13" t="s">
        <v>1155</v>
      </c>
      <c r="B757" s="13">
        <v>600003</v>
      </c>
      <c r="C757" s="13">
        <v>105004</v>
      </c>
      <c r="D757" s="13" t="s">
        <v>1155</v>
      </c>
      <c r="E757" s="13">
        <v>200</v>
      </c>
      <c r="F757" s="13">
        <v>600003</v>
      </c>
      <c r="G757" s="13">
        <v>6</v>
      </c>
      <c r="H757" s="13">
        <v>114007</v>
      </c>
      <c r="I757" s="13" t="s">
        <v>1156</v>
      </c>
      <c r="J757" s="13">
        <v>114048</v>
      </c>
      <c r="K757" s="13" t="s">
        <v>22</v>
      </c>
    </row>
    <row r="758" spans="1:11" x14ac:dyDescent="0.3">
      <c r="A758" s="13" t="s">
        <v>1157</v>
      </c>
      <c r="B758" s="13">
        <v>600004</v>
      </c>
      <c r="C758" s="13">
        <v>105067</v>
      </c>
      <c r="D758" s="13" t="s">
        <v>1157</v>
      </c>
      <c r="E758" s="13" t="s">
        <v>10</v>
      </c>
      <c r="F758" s="13">
        <v>600004</v>
      </c>
      <c r="G758" s="13">
        <v>6</v>
      </c>
      <c r="H758" s="13">
        <v>114019</v>
      </c>
      <c r="I758" s="13" t="s">
        <v>1150</v>
      </c>
      <c r="J758" s="13">
        <v>114048</v>
      </c>
      <c r="K758" s="13" t="s">
        <v>22</v>
      </c>
    </row>
    <row r="759" spans="1:11" x14ac:dyDescent="0.3">
      <c r="A759" s="13" t="s">
        <v>1158</v>
      </c>
      <c r="B759" s="13">
        <v>600005</v>
      </c>
      <c r="C759" s="13">
        <v>105070</v>
      </c>
      <c r="D759" s="13" t="s">
        <v>1159</v>
      </c>
      <c r="E759" s="13">
        <v>120</v>
      </c>
      <c r="F759" s="13">
        <v>600005</v>
      </c>
      <c r="G759" s="13">
        <v>6</v>
      </c>
      <c r="H759" s="13">
        <v>140306</v>
      </c>
      <c r="I759" s="13" t="s">
        <v>1160</v>
      </c>
      <c r="J759" s="13">
        <v>114048</v>
      </c>
      <c r="K759" s="13" t="s">
        <v>22</v>
      </c>
    </row>
    <row r="760" spans="1:11" x14ac:dyDescent="0.3">
      <c r="A760" s="13" t="s">
        <v>1161</v>
      </c>
      <c r="B760" s="13">
        <v>600006</v>
      </c>
      <c r="C760" s="13">
        <v>105071</v>
      </c>
      <c r="D760" s="13" t="s">
        <v>1162</v>
      </c>
      <c r="E760" s="13">
        <v>160</v>
      </c>
      <c r="F760" s="13">
        <v>600006</v>
      </c>
      <c r="G760" s="13">
        <v>6</v>
      </c>
      <c r="H760" s="13">
        <v>140307</v>
      </c>
      <c r="I760" s="13" t="s">
        <v>1163</v>
      </c>
      <c r="J760" s="13">
        <v>812105</v>
      </c>
      <c r="K760" s="13" t="s">
        <v>1164</v>
      </c>
    </row>
    <row r="761" spans="1:11" x14ac:dyDescent="0.3">
      <c r="A761" s="13" t="s">
        <v>1165</v>
      </c>
      <c r="B761" s="13">
        <v>600007</v>
      </c>
      <c r="C761" s="13">
        <v>900018</v>
      </c>
      <c r="D761" s="13" t="s">
        <v>1166</v>
      </c>
      <c r="E761" s="13">
        <v>96</v>
      </c>
      <c r="F761" s="13">
        <v>600007</v>
      </c>
      <c r="G761" s="13">
        <v>6</v>
      </c>
      <c r="H761" s="13">
        <v>900021</v>
      </c>
      <c r="I761" s="13" t="s">
        <v>1167</v>
      </c>
      <c r="J761" s="13">
        <v>900024</v>
      </c>
      <c r="K761" s="13" t="s">
        <v>800</v>
      </c>
    </row>
    <row r="762" spans="1:11" x14ac:dyDescent="0.3">
      <c r="A762" s="13" t="s">
        <v>1168</v>
      </c>
      <c r="B762" s="13">
        <v>600008</v>
      </c>
      <c r="C762" s="13">
        <v>900019</v>
      </c>
      <c r="D762" s="13" t="s">
        <v>1169</v>
      </c>
      <c r="E762" s="13">
        <v>96</v>
      </c>
      <c r="F762" s="13">
        <v>600008</v>
      </c>
      <c r="G762" s="13">
        <v>6</v>
      </c>
      <c r="H762" s="13">
        <v>900022</v>
      </c>
      <c r="I762" s="13" t="s">
        <v>1170</v>
      </c>
      <c r="J762" s="13">
        <v>900023</v>
      </c>
      <c r="K762" s="13" t="s">
        <v>803</v>
      </c>
    </row>
    <row r="763" spans="1:11" x14ac:dyDescent="0.3">
      <c r="A763" s="13" t="s">
        <v>1171</v>
      </c>
      <c r="B763" s="13">
        <v>600009</v>
      </c>
      <c r="C763" s="13">
        <v>900017</v>
      </c>
      <c r="D763" s="13" t="s">
        <v>1172</v>
      </c>
      <c r="E763" s="13">
        <v>96</v>
      </c>
      <c r="F763" s="13">
        <v>600009</v>
      </c>
      <c r="G763" s="13">
        <v>6</v>
      </c>
      <c r="H763" s="13">
        <v>900020</v>
      </c>
      <c r="I763" s="13" t="s">
        <v>1173</v>
      </c>
      <c r="J763" s="13">
        <v>900025</v>
      </c>
      <c r="K763" s="13" t="s">
        <v>796</v>
      </c>
    </row>
    <row r="764" spans="1:11" x14ac:dyDescent="0.3">
      <c r="A764" s="13" t="s">
        <v>1174</v>
      </c>
      <c r="B764" s="13">
        <v>600010</v>
      </c>
      <c r="C764" s="13">
        <v>105077</v>
      </c>
      <c r="D764" s="13" t="s">
        <v>1175</v>
      </c>
      <c r="E764" s="13">
        <v>200</v>
      </c>
      <c r="F764" s="13">
        <v>600010</v>
      </c>
      <c r="G764" s="13">
        <v>6</v>
      </c>
      <c r="H764" s="13">
        <v>114052</v>
      </c>
      <c r="I764" s="13" t="s">
        <v>1176</v>
      </c>
      <c r="J764" s="13">
        <v>114048</v>
      </c>
      <c r="K764" s="13" t="s">
        <v>22</v>
      </c>
    </row>
    <row r="765" spans="1:11" x14ac:dyDescent="0.3">
      <c r="A765" s="13" t="s">
        <v>1177</v>
      </c>
      <c r="B765" s="13">
        <v>600011</v>
      </c>
      <c r="C765" s="13">
        <v>105081</v>
      </c>
      <c r="D765" s="13" t="s">
        <v>1177</v>
      </c>
      <c r="E765" s="13">
        <v>200</v>
      </c>
      <c r="F765" s="13">
        <v>600011</v>
      </c>
      <c r="G765" s="13">
        <v>6</v>
      </c>
      <c r="H765" s="13">
        <v>114054</v>
      </c>
      <c r="I765" s="13" t="s">
        <v>1178</v>
      </c>
      <c r="J765" s="13">
        <v>114048</v>
      </c>
      <c r="K765" s="13" t="s">
        <v>220</v>
      </c>
    </row>
    <row r="766" spans="1:11" x14ac:dyDescent="0.3">
      <c r="A766" s="13" t="s">
        <v>1179</v>
      </c>
      <c r="B766" s="13">
        <v>610001</v>
      </c>
      <c r="C766" s="13">
        <v>105022</v>
      </c>
      <c r="D766" s="13" t="s">
        <v>1180</v>
      </c>
      <c r="E766" s="43">
        <v>100</v>
      </c>
      <c r="F766" s="13">
        <v>610002</v>
      </c>
      <c r="G766" s="13">
        <v>6</v>
      </c>
      <c r="H766" s="13">
        <v>140142</v>
      </c>
      <c r="I766" s="13" t="s">
        <v>1181</v>
      </c>
      <c r="J766" s="13">
        <v>140106</v>
      </c>
      <c r="K766" s="13" t="s">
        <v>22</v>
      </c>
    </row>
    <row r="767" spans="1:11" x14ac:dyDescent="0.3">
      <c r="A767" s="13" t="s">
        <v>1182</v>
      </c>
      <c r="B767" s="13">
        <v>610002</v>
      </c>
      <c r="C767" s="13">
        <v>105023</v>
      </c>
      <c r="D767" s="13" t="s">
        <v>1182</v>
      </c>
      <c r="E767" s="43">
        <v>100</v>
      </c>
      <c r="F767" s="13">
        <v>610002</v>
      </c>
      <c r="G767" s="13">
        <v>6</v>
      </c>
      <c r="H767" s="13">
        <v>140143</v>
      </c>
      <c r="I767" s="13" t="s">
        <v>1183</v>
      </c>
      <c r="J767" s="13">
        <v>114048</v>
      </c>
      <c r="K767" s="13" t="s">
        <v>22</v>
      </c>
    </row>
    <row r="768" spans="1:11" x14ac:dyDescent="0.3">
      <c r="A768" s="13" t="s">
        <v>1184</v>
      </c>
      <c r="B768" s="13">
        <v>610003</v>
      </c>
      <c r="C768" s="13">
        <v>105024</v>
      </c>
      <c r="D768" s="13" t="s">
        <v>1184</v>
      </c>
      <c r="E768" s="43">
        <v>100</v>
      </c>
      <c r="F768" s="13">
        <v>610004</v>
      </c>
      <c r="G768" s="13">
        <v>6</v>
      </c>
      <c r="H768" s="13">
        <v>140144</v>
      </c>
      <c r="I768" s="13" t="s">
        <v>1185</v>
      </c>
      <c r="J768" s="13">
        <v>114048</v>
      </c>
      <c r="K768" s="13" t="s">
        <v>22</v>
      </c>
    </row>
    <row r="769" spans="1:11" x14ac:dyDescent="0.3">
      <c r="A769" s="13" t="s">
        <v>1186</v>
      </c>
      <c r="B769" s="13">
        <v>610004</v>
      </c>
      <c r="C769" s="13">
        <v>105025</v>
      </c>
      <c r="D769" s="13" t="s">
        <v>1186</v>
      </c>
      <c r="E769" s="43">
        <v>100</v>
      </c>
      <c r="F769" s="13">
        <v>610005</v>
      </c>
      <c r="G769" s="13">
        <v>6</v>
      </c>
      <c r="H769" s="13">
        <v>140145</v>
      </c>
      <c r="I769" s="13" t="s">
        <v>1187</v>
      </c>
      <c r="J769" s="13">
        <v>114048</v>
      </c>
      <c r="K769" s="13" t="s">
        <v>22</v>
      </c>
    </row>
    <row r="770" spans="1:11" x14ac:dyDescent="0.3">
      <c r="A770" s="13" t="s">
        <v>1188</v>
      </c>
      <c r="B770" s="13">
        <v>610005</v>
      </c>
      <c r="C770" s="13">
        <v>105026</v>
      </c>
      <c r="D770" s="13" t="s">
        <v>1188</v>
      </c>
      <c r="E770" s="43">
        <v>100</v>
      </c>
      <c r="F770" s="13">
        <v>610006</v>
      </c>
      <c r="G770" s="13">
        <v>6</v>
      </c>
      <c r="H770" s="13">
        <v>140146</v>
      </c>
      <c r="I770" s="13" t="s">
        <v>1189</v>
      </c>
      <c r="J770" s="13">
        <v>114048</v>
      </c>
      <c r="K770" s="13" t="s">
        <v>22</v>
      </c>
    </row>
    <row r="771" spans="1:11" x14ac:dyDescent="0.3">
      <c r="A771" s="13" t="s">
        <v>1190</v>
      </c>
      <c r="B771" s="13">
        <v>610006</v>
      </c>
      <c r="C771" s="13">
        <v>105027</v>
      </c>
      <c r="D771" s="13" t="s">
        <v>1191</v>
      </c>
      <c r="E771" s="13" t="s">
        <v>10</v>
      </c>
      <c r="F771" s="13">
        <v>610007</v>
      </c>
      <c r="G771" s="13">
        <v>6</v>
      </c>
      <c r="H771" s="13">
        <v>140147</v>
      </c>
      <c r="I771" s="13" t="s">
        <v>1192</v>
      </c>
      <c r="J771" s="13">
        <v>114048</v>
      </c>
      <c r="K771" s="13" t="s">
        <v>22</v>
      </c>
    </row>
    <row r="772" spans="1:11" x14ac:dyDescent="0.3">
      <c r="A772" s="13" t="s">
        <v>1193</v>
      </c>
      <c r="B772" s="13">
        <v>610007</v>
      </c>
      <c r="C772" s="13">
        <v>105028</v>
      </c>
      <c r="D772" s="13" t="s">
        <v>1194</v>
      </c>
      <c r="E772" s="13" t="s">
        <v>10</v>
      </c>
      <c r="F772" s="13">
        <v>610008</v>
      </c>
      <c r="G772" s="13">
        <v>6</v>
      </c>
      <c r="H772" s="13">
        <v>140148</v>
      </c>
      <c r="I772" s="13" t="s">
        <v>1195</v>
      </c>
      <c r="J772" s="13">
        <v>114048</v>
      </c>
      <c r="K772" s="13" t="s">
        <v>22</v>
      </c>
    </row>
    <row r="773" spans="1:11" x14ac:dyDescent="0.3">
      <c r="A773" s="13" t="s">
        <v>1196</v>
      </c>
      <c r="B773" s="13">
        <v>610008</v>
      </c>
      <c r="C773" s="13">
        <v>105029</v>
      </c>
      <c r="D773" s="13" t="s">
        <v>1191</v>
      </c>
      <c r="E773" s="13" t="s">
        <v>10</v>
      </c>
      <c r="F773" s="13">
        <v>610008</v>
      </c>
      <c r="G773" s="13">
        <v>6</v>
      </c>
      <c r="H773" s="13">
        <v>140149</v>
      </c>
      <c r="I773" s="13" t="s">
        <v>1183</v>
      </c>
      <c r="J773" s="13">
        <v>114048</v>
      </c>
      <c r="K773" s="13" t="s">
        <v>22</v>
      </c>
    </row>
    <row r="774" spans="1:11" x14ac:dyDescent="0.3">
      <c r="A774" s="13" t="s">
        <v>1197</v>
      </c>
      <c r="B774" s="13">
        <v>610009</v>
      </c>
      <c r="C774" s="13">
        <v>105030</v>
      </c>
      <c r="D774" s="13" t="s">
        <v>1184</v>
      </c>
      <c r="E774" s="13" t="s">
        <v>10</v>
      </c>
      <c r="F774" s="13">
        <v>610010</v>
      </c>
      <c r="G774" s="13">
        <v>6</v>
      </c>
      <c r="H774" s="13">
        <v>140150</v>
      </c>
      <c r="I774" s="13" t="s">
        <v>1198</v>
      </c>
      <c r="J774" s="13">
        <v>114048</v>
      </c>
      <c r="K774" s="13" t="s">
        <v>22</v>
      </c>
    </row>
    <row r="775" spans="1:11" x14ac:dyDescent="0.3">
      <c r="A775" s="13" t="s">
        <v>1199</v>
      </c>
      <c r="B775" s="13">
        <v>610010</v>
      </c>
      <c r="C775" s="13">
        <v>105031</v>
      </c>
      <c r="D775" s="13" t="s">
        <v>1200</v>
      </c>
      <c r="E775" s="13" t="s">
        <v>10</v>
      </c>
      <c r="F775" s="13">
        <v>610101</v>
      </c>
      <c r="G775" s="13">
        <v>6</v>
      </c>
      <c r="H775" s="13">
        <v>140151</v>
      </c>
      <c r="I775" s="13" t="s">
        <v>1201</v>
      </c>
      <c r="J775" s="13">
        <v>114048</v>
      </c>
      <c r="K775" s="13" t="s">
        <v>22</v>
      </c>
    </row>
    <row r="776" spans="1:11" x14ac:dyDescent="0.3">
      <c r="A776" s="13" t="s">
        <v>1202</v>
      </c>
      <c r="B776" s="13">
        <v>610101</v>
      </c>
      <c r="C776" s="13">
        <v>105032</v>
      </c>
      <c r="D776" s="13" t="s">
        <v>1203</v>
      </c>
      <c r="E776" s="13" t="s">
        <v>10</v>
      </c>
      <c r="F776" s="13">
        <v>610102</v>
      </c>
      <c r="G776" s="13">
        <v>6</v>
      </c>
      <c r="H776" s="13">
        <v>140152</v>
      </c>
      <c r="I776" s="13" t="s">
        <v>1204</v>
      </c>
      <c r="J776" s="13">
        <v>114048</v>
      </c>
      <c r="K776" s="13" t="s">
        <v>22</v>
      </c>
    </row>
    <row r="777" spans="1:11" x14ac:dyDescent="0.3">
      <c r="A777" s="13" t="s">
        <v>1205</v>
      </c>
      <c r="B777" s="13">
        <v>610102</v>
      </c>
      <c r="C777" s="13">
        <v>105033</v>
      </c>
      <c r="D777" s="13" t="s">
        <v>1206</v>
      </c>
      <c r="E777" s="13" t="s">
        <v>10</v>
      </c>
      <c r="F777" s="13">
        <v>610103</v>
      </c>
      <c r="G777" s="13">
        <v>6</v>
      </c>
      <c r="H777" s="13">
        <v>140153</v>
      </c>
      <c r="I777" s="13" t="s">
        <v>1207</v>
      </c>
      <c r="J777" s="13">
        <v>114048</v>
      </c>
      <c r="K777" s="13" t="s">
        <v>22</v>
      </c>
    </row>
    <row r="778" spans="1:11" x14ac:dyDescent="0.3">
      <c r="A778" s="13" t="s">
        <v>1208</v>
      </c>
      <c r="B778" s="13">
        <v>610103</v>
      </c>
      <c r="C778" s="13">
        <v>105034</v>
      </c>
      <c r="D778" s="13" t="s">
        <v>1209</v>
      </c>
      <c r="E778" s="13" t="s">
        <v>10</v>
      </c>
      <c r="F778" s="13">
        <v>610104</v>
      </c>
      <c r="G778" s="13">
        <v>6</v>
      </c>
      <c r="H778" s="13">
        <v>140154</v>
      </c>
      <c r="I778" s="13" t="s">
        <v>1210</v>
      </c>
      <c r="J778" s="13">
        <v>114048</v>
      </c>
      <c r="K778" s="13" t="s">
        <v>22</v>
      </c>
    </row>
    <row r="779" spans="1:11" x14ac:dyDescent="0.3">
      <c r="A779" s="13" t="s">
        <v>1211</v>
      </c>
      <c r="B779" s="13">
        <v>610104</v>
      </c>
      <c r="C779" s="13">
        <v>105035</v>
      </c>
      <c r="D779" s="13" t="s">
        <v>1212</v>
      </c>
      <c r="E779" s="13" t="s">
        <v>10</v>
      </c>
      <c r="F779" s="13">
        <v>610011</v>
      </c>
      <c r="G779" s="13">
        <v>6</v>
      </c>
      <c r="H779" s="13">
        <v>140155</v>
      </c>
      <c r="I779" s="13" t="s">
        <v>1178</v>
      </c>
      <c r="J779" s="13">
        <v>114048</v>
      </c>
      <c r="K779" s="13" t="s">
        <v>220</v>
      </c>
    </row>
    <row r="780" spans="1:11" x14ac:dyDescent="0.3">
      <c r="A780" s="13" t="s">
        <v>1213</v>
      </c>
      <c r="B780" s="13">
        <v>610011</v>
      </c>
      <c r="C780" s="13">
        <v>105022</v>
      </c>
      <c r="D780" s="13" t="s">
        <v>1180</v>
      </c>
      <c r="E780" s="43">
        <v>100</v>
      </c>
      <c r="F780" s="13">
        <v>610012</v>
      </c>
      <c r="G780" s="13">
        <v>6</v>
      </c>
      <c r="H780" s="13">
        <v>140142</v>
      </c>
      <c r="I780" s="13" t="s">
        <v>1181</v>
      </c>
      <c r="J780" s="13">
        <v>140106</v>
      </c>
      <c r="K780" s="13" t="s">
        <v>22</v>
      </c>
    </row>
    <row r="781" spans="1:11" x14ac:dyDescent="0.3">
      <c r="A781" s="13" t="s">
        <v>1182</v>
      </c>
      <c r="B781" s="13">
        <v>610012</v>
      </c>
      <c r="C781" s="13">
        <v>105023</v>
      </c>
      <c r="D781" s="13" t="s">
        <v>1182</v>
      </c>
      <c r="E781" s="43">
        <v>100</v>
      </c>
      <c r="F781" s="13">
        <v>610012</v>
      </c>
      <c r="G781" s="13">
        <v>6</v>
      </c>
      <c r="H781" s="13">
        <v>140143</v>
      </c>
      <c r="I781" s="13" t="s">
        <v>1183</v>
      </c>
      <c r="J781" s="13">
        <v>114048</v>
      </c>
      <c r="K781" s="13" t="s">
        <v>22</v>
      </c>
    </row>
    <row r="782" spans="1:11" x14ac:dyDescent="0.3">
      <c r="A782" s="13" t="s">
        <v>1184</v>
      </c>
      <c r="B782" s="13">
        <v>610013</v>
      </c>
      <c r="C782" s="13">
        <v>105024</v>
      </c>
      <c r="D782" s="13" t="s">
        <v>1184</v>
      </c>
      <c r="E782" s="43">
        <v>100</v>
      </c>
      <c r="F782" s="13">
        <v>610014</v>
      </c>
      <c r="G782" s="13">
        <v>6</v>
      </c>
      <c r="H782" s="13">
        <v>140144</v>
      </c>
      <c r="I782" s="13" t="s">
        <v>1185</v>
      </c>
      <c r="J782" s="13">
        <v>114048</v>
      </c>
      <c r="K782" s="13" t="s">
        <v>22</v>
      </c>
    </row>
    <row r="783" spans="1:11" x14ac:dyDescent="0.3">
      <c r="A783" s="13" t="s">
        <v>1186</v>
      </c>
      <c r="B783" s="13">
        <v>610014</v>
      </c>
      <c r="C783" s="13">
        <v>105025</v>
      </c>
      <c r="D783" s="13" t="s">
        <v>1186</v>
      </c>
      <c r="E783" s="43">
        <v>100</v>
      </c>
      <c r="F783" s="13">
        <v>610015</v>
      </c>
      <c r="G783" s="13">
        <v>6</v>
      </c>
      <c r="H783" s="13">
        <v>140145</v>
      </c>
      <c r="I783" s="13" t="s">
        <v>1187</v>
      </c>
      <c r="J783" s="13">
        <v>114048</v>
      </c>
      <c r="K783" s="13" t="s">
        <v>22</v>
      </c>
    </row>
    <row r="784" spans="1:11" x14ac:dyDescent="0.3">
      <c r="A784" s="13" t="s">
        <v>1188</v>
      </c>
      <c r="B784" s="13">
        <v>610015</v>
      </c>
      <c r="C784" s="13">
        <v>105026</v>
      </c>
      <c r="D784" s="13" t="s">
        <v>1188</v>
      </c>
      <c r="E784" s="43">
        <v>100</v>
      </c>
      <c r="F784" s="13">
        <v>610016</v>
      </c>
      <c r="G784" s="13">
        <v>6</v>
      </c>
      <c r="H784" s="13">
        <v>140146</v>
      </c>
      <c r="I784" s="13" t="s">
        <v>1189</v>
      </c>
      <c r="J784" s="13">
        <v>114048</v>
      </c>
      <c r="K784" s="13" t="s">
        <v>22</v>
      </c>
    </row>
    <row r="785" spans="1:11" x14ac:dyDescent="0.3">
      <c r="A785" s="13" t="s">
        <v>1214</v>
      </c>
      <c r="B785" s="13">
        <v>610016</v>
      </c>
      <c r="C785" s="13">
        <v>105027</v>
      </c>
      <c r="D785" s="13" t="s">
        <v>1191</v>
      </c>
      <c r="E785" s="13" t="s">
        <v>10</v>
      </c>
      <c r="F785" s="13">
        <v>610016</v>
      </c>
      <c r="G785" s="13">
        <v>6</v>
      </c>
      <c r="H785" s="13">
        <v>140147</v>
      </c>
      <c r="I785" s="13" t="s">
        <v>1192</v>
      </c>
      <c r="J785" s="13">
        <v>114048</v>
      </c>
      <c r="K785" s="13" t="s">
        <v>22</v>
      </c>
    </row>
    <row r="786" spans="1:11" x14ac:dyDescent="0.3">
      <c r="A786" s="13" t="s">
        <v>1215</v>
      </c>
      <c r="B786" s="13">
        <v>610017</v>
      </c>
      <c r="C786" s="13">
        <v>105028</v>
      </c>
      <c r="D786" s="13" t="s">
        <v>1194</v>
      </c>
      <c r="E786" s="13" t="s">
        <v>10</v>
      </c>
      <c r="F786" s="13">
        <v>610018</v>
      </c>
      <c r="G786" s="13">
        <v>6</v>
      </c>
      <c r="H786" s="13">
        <v>140148</v>
      </c>
      <c r="I786" s="13" t="s">
        <v>1195</v>
      </c>
      <c r="J786" s="13">
        <v>114048</v>
      </c>
      <c r="K786" s="13" t="s">
        <v>22</v>
      </c>
    </row>
    <row r="787" spans="1:11" x14ac:dyDescent="0.3">
      <c r="A787" s="13" t="s">
        <v>1216</v>
      </c>
      <c r="B787" s="13">
        <v>610018</v>
      </c>
      <c r="C787" s="13">
        <v>105029</v>
      </c>
      <c r="D787" s="13" t="s">
        <v>1191</v>
      </c>
      <c r="E787" s="13" t="s">
        <v>10</v>
      </c>
      <c r="F787" s="13">
        <v>610019</v>
      </c>
      <c r="G787" s="13">
        <v>6</v>
      </c>
      <c r="H787" s="13">
        <v>140149</v>
      </c>
      <c r="I787" s="13" t="s">
        <v>1183</v>
      </c>
      <c r="J787" s="13">
        <v>114048</v>
      </c>
      <c r="K787" s="13" t="s">
        <v>22</v>
      </c>
    </row>
    <row r="788" spans="1:11" x14ac:dyDescent="0.3">
      <c r="A788" s="13" t="s">
        <v>1217</v>
      </c>
      <c r="B788" s="13">
        <v>610019</v>
      </c>
      <c r="C788" s="13">
        <v>105030</v>
      </c>
      <c r="D788" s="13" t="s">
        <v>1184</v>
      </c>
      <c r="E788" s="13" t="s">
        <v>10</v>
      </c>
      <c r="F788" s="13">
        <v>610019</v>
      </c>
      <c r="G788" s="13">
        <v>6</v>
      </c>
      <c r="H788" s="13">
        <v>140150</v>
      </c>
      <c r="I788" s="13" t="s">
        <v>1198</v>
      </c>
      <c r="J788" s="13">
        <v>114048</v>
      </c>
      <c r="K788" s="13" t="s">
        <v>22</v>
      </c>
    </row>
    <row r="789" spans="1:11" x14ac:dyDescent="0.3">
      <c r="A789" s="13" t="s">
        <v>1218</v>
      </c>
      <c r="B789" s="13">
        <v>610020</v>
      </c>
      <c r="C789" s="13">
        <v>105031</v>
      </c>
      <c r="D789" s="13" t="s">
        <v>1200</v>
      </c>
      <c r="E789" s="13" t="s">
        <v>10</v>
      </c>
      <c r="F789" s="13">
        <v>610020</v>
      </c>
      <c r="G789" s="13">
        <v>6</v>
      </c>
      <c r="H789" s="13">
        <v>140151</v>
      </c>
      <c r="I789" s="13" t="s">
        <v>1201</v>
      </c>
      <c r="J789" s="13">
        <v>114048</v>
      </c>
      <c r="K789" s="13" t="s">
        <v>22</v>
      </c>
    </row>
    <row r="790" spans="1:11" x14ac:dyDescent="0.3">
      <c r="A790" s="13" t="s">
        <v>1219</v>
      </c>
      <c r="B790" s="13">
        <v>610105</v>
      </c>
      <c r="C790" s="13">
        <v>105032</v>
      </c>
      <c r="D790" s="13" t="s">
        <v>1203</v>
      </c>
      <c r="E790" s="13" t="s">
        <v>10</v>
      </c>
      <c r="F790" s="13">
        <v>610105</v>
      </c>
      <c r="G790" s="13">
        <v>6</v>
      </c>
      <c r="H790" s="13">
        <v>140152</v>
      </c>
      <c r="I790" s="13" t="s">
        <v>1204</v>
      </c>
      <c r="J790" s="13">
        <v>114048</v>
      </c>
      <c r="K790" s="13" t="s">
        <v>22</v>
      </c>
    </row>
    <row r="791" spans="1:11" x14ac:dyDescent="0.3">
      <c r="A791" s="13" t="s">
        <v>1220</v>
      </c>
      <c r="B791" s="13">
        <v>610106</v>
      </c>
      <c r="C791" s="13">
        <v>105033</v>
      </c>
      <c r="D791" s="13" t="s">
        <v>1206</v>
      </c>
      <c r="E791" s="13" t="s">
        <v>10</v>
      </c>
      <c r="F791" s="13">
        <v>610106</v>
      </c>
      <c r="G791" s="13">
        <v>6</v>
      </c>
      <c r="H791" s="13">
        <v>140153</v>
      </c>
      <c r="I791" s="13" t="s">
        <v>1207</v>
      </c>
      <c r="J791" s="13">
        <v>114048</v>
      </c>
      <c r="K791" s="13" t="s">
        <v>22</v>
      </c>
    </row>
    <row r="792" spans="1:11" x14ac:dyDescent="0.3">
      <c r="A792" s="13" t="s">
        <v>1221</v>
      </c>
      <c r="B792" s="13">
        <v>610107</v>
      </c>
      <c r="C792" s="13">
        <v>105034</v>
      </c>
      <c r="D792" s="13" t="s">
        <v>1209</v>
      </c>
      <c r="E792" s="13" t="s">
        <v>10</v>
      </c>
      <c r="F792" s="13">
        <v>610107</v>
      </c>
      <c r="G792" s="13">
        <v>6</v>
      </c>
      <c r="H792" s="13">
        <v>140154</v>
      </c>
      <c r="I792" s="13" t="s">
        <v>1210</v>
      </c>
      <c r="J792" s="13">
        <v>114048</v>
      </c>
      <c r="K792" s="13" t="s">
        <v>22</v>
      </c>
    </row>
    <row r="793" spans="1:11" x14ac:dyDescent="0.3">
      <c r="A793" s="13" t="s">
        <v>1222</v>
      </c>
      <c r="B793" s="13">
        <v>610108</v>
      </c>
      <c r="C793" s="13">
        <v>105035</v>
      </c>
      <c r="D793" s="13" t="s">
        <v>1212</v>
      </c>
      <c r="E793" s="13" t="s">
        <v>10</v>
      </c>
      <c r="F793" s="13">
        <v>610108</v>
      </c>
      <c r="G793" s="13">
        <v>6</v>
      </c>
      <c r="H793" s="13">
        <v>140155</v>
      </c>
      <c r="I793" s="13" t="s">
        <v>1178</v>
      </c>
      <c r="J793" s="13">
        <v>114048</v>
      </c>
      <c r="K793" s="13" t="s">
        <v>220</v>
      </c>
    </row>
    <row r="794" spans="1:11" x14ac:dyDescent="0.3">
      <c r="A794" s="13" t="s">
        <v>1223</v>
      </c>
      <c r="B794" s="13">
        <v>610021</v>
      </c>
      <c r="C794" s="13">
        <v>105022</v>
      </c>
      <c r="D794" s="13" t="s">
        <v>1180</v>
      </c>
      <c r="E794" s="43">
        <v>100</v>
      </c>
      <c r="F794" s="13">
        <v>610022</v>
      </c>
      <c r="G794" s="13">
        <v>6</v>
      </c>
      <c r="H794" s="13">
        <v>140142</v>
      </c>
      <c r="I794" s="13" t="s">
        <v>1181</v>
      </c>
      <c r="J794" s="13">
        <v>140106</v>
      </c>
      <c r="K794" s="13" t="s">
        <v>22</v>
      </c>
    </row>
    <row r="795" spans="1:11" x14ac:dyDescent="0.3">
      <c r="A795" s="13" t="s">
        <v>1182</v>
      </c>
      <c r="B795" s="13">
        <v>610022</v>
      </c>
      <c r="C795" s="13">
        <v>105023</v>
      </c>
      <c r="D795" s="13" t="s">
        <v>1182</v>
      </c>
      <c r="E795" s="43">
        <v>100</v>
      </c>
      <c r="F795" s="13">
        <v>610023</v>
      </c>
      <c r="G795" s="13">
        <v>6</v>
      </c>
      <c r="H795" s="13">
        <v>140143</v>
      </c>
      <c r="I795" s="13" t="s">
        <v>1183</v>
      </c>
      <c r="J795" s="13">
        <v>114048</v>
      </c>
      <c r="K795" s="13" t="s">
        <v>22</v>
      </c>
    </row>
    <row r="796" spans="1:11" x14ac:dyDescent="0.3">
      <c r="A796" s="13" t="s">
        <v>1184</v>
      </c>
      <c r="B796" s="13">
        <v>610023</v>
      </c>
      <c r="C796" s="13">
        <v>105024</v>
      </c>
      <c r="D796" s="13" t="s">
        <v>1184</v>
      </c>
      <c r="E796" s="43">
        <v>100</v>
      </c>
      <c r="F796" s="13">
        <v>610024</v>
      </c>
      <c r="G796" s="13">
        <v>6</v>
      </c>
      <c r="H796" s="13">
        <v>140144</v>
      </c>
      <c r="I796" s="13" t="s">
        <v>1185</v>
      </c>
      <c r="J796" s="13">
        <v>114048</v>
      </c>
      <c r="K796" s="13" t="s">
        <v>22</v>
      </c>
    </row>
    <row r="797" spans="1:11" x14ac:dyDescent="0.3">
      <c r="A797" s="13" t="s">
        <v>1186</v>
      </c>
      <c r="B797" s="13">
        <v>610024</v>
      </c>
      <c r="C797" s="13">
        <v>105025</v>
      </c>
      <c r="D797" s="13" t="s">
        <v>1186</v>
      </c>
      <c r="E797" s="43">
        <v>100</v>
      </c>
      <c r="F797" s="13">
        <v>610024</v>
      </c>
      <c r="G797" s="13">
        <v>6</v>
      </c>
      <c r="H797" s="13">
        <v>140145</v>
      </c>
      <c r="I797" s="13" t="s">
        <v>1187</v>
      </c>
      <c r="J797" s="13">
        <v>114048</v>
      </c>
      <c r="K797" s="13" t="s">
        <v>22</v>
      </c>
    </row>
    <row r="798" spans="1:11" x14ac:dyDescent="0.3">
      <c r="A798" s="13" t="s">
        <v>1188</v>
      </c>
      <c r="B798" s="13">
        <v>610025</v>
      </c>
      <c r="C798" s="13">
        <v>105026</v>
      </c>
      <c r="D798" s="13" t="s">
        <v>1188</v>
      </c>
      <c r="E798" s="43">
        <v>100</v>
      </c>
      <c r="F798" s="13">
        <v>610026</v>
      </c>
      <c r="G798" s="13">
        <v>6</v>
      </c>
      <c r="H798" s="13">
        <v>140146</v>
      </c>
      <c r="I798" s="13" t="s">
        <v>1189</v>
      </c>
      <c r="J798" s="13">
        <v>114048</v>
      </c>
      <c r="K798" s="13" t="s">
        <v>22</v>
      </c>
    </row>
    <row r="799" spans="1:11" x14ac:dyDescent="0.3">
      <c r="A799" s="13" t="s">
        <v>1224</v>
      </c>
      <c r="B799" s="13">
        <v>610026</v>
      </c>
      <c r="C799" s="13">
        <v>105027</v>
      </c>
      <c r="D799" s="13" t="s">
        <v>1191</v>
      </c>
      <c r="E799" s="13" t="s">
        <v>10</v>
      </c>
      <c r="F799" s="13">
        <v>610026</v>
      </c>
      <c r="G799" s="13">
        <v>6</v>
      </c>
      <c r="H799" s="13">
        <v>140147</v>
      </c>
      <c r="I799" s="13" t="s">
        <v>1192</v>
      </c>
      <c r="J799" s="13">
        <v>114048</v>
      </c>
      <c r="K799" s="13" t="s">
        <v>22</v>
      </c>
    </row>
    <row r="800" spans="1:11" x14ac:dyDescent="0.3">
      <c r="A800" s="13" t="s">
        <v>1225</v>
      </c>
      <c r="B800" s="13">
        <v>610027</v>
      </c>
      <c r="C800" s="13">
        <v>105028</v>
      </c>
      <c r="D800" s="13" t="s">
        <v>1194</v>
      </c>
      <c r="E800" s="13" t="s">
        <v>10</v>
      </c>
      <c r="F800" s="13">
        <v>610028</v>
      </c>
      <c r="G800" s="13">
        <v>6</v>
      </c>
      <c r="H800" s="13">
        <v>140148</v>
      </c>
      <c r="I800" s="13" t="s">
        <v>1195</v>
      </c>
      <c r="J800" s="13">
        <v>114048</v>
      </c>
      <c r="K800" s="13" t="s">
        <v>22</v>
      </c>
    </row>
    <row r="801" spans="1:11" x14ac:dyDescent="0.3">
      <c r="A801" s="13" t="s">
        <v>1226</v>
      </c>
      <c r="B801" s="13">
        <v>610028</v>
      </c>
      <c r="C801" s="13">
        <v>105029</v>
      </c>
      <c r="D801" s="13" t="s">
        <v>1191</v>
      </c>
      <c r="E801" s="13" t="s">
        <v>10</v>
      </c>
      <c r="F801" s="13">
        <v>610029</v>
      </c>
      <c r="G801" s="13">
        <v>6</v>
      </c>
      <c r="H801" s="13">
        <v>140149</v>
      </c>
      <c r="I801" s="13" t="s">
        <v>1183</v>
      </c>
      <c r="J801" s="13">
        <v>114048</v>
      </c>
      <c r="K801" s="13" t="s">
        <v>22</v>
      </c>
    </row>
    <row r="802" spans="1:11" x14ac:dyDescent="0.3">
      <c r="A802" s="13" t="s">
        <v>1227</v>
      </c>
      <c r="B802" s="13">
        <v>610029</v>
      </c>
      <c r="C802" s="13">
        <v>105030</v>
      </c>
      <c r="D802" s="13" t="s">
        <v>1184</v>
      </c>
      <c r="E802" s="13" t="s">
        <v>10</v>
      </c>
      <c r="F802" s="13">
        <v>610030</v>
      </c>
      <c r="G802" s="13">
        <v>6</v>
      </c>
      <c r="H802" s="13">
        <v>140150</v>
      </c>
      <c r="I802" s="13" t="s">
        <v>1198</v>
      </c>
      <c r="J802" s="13">
        <v>114048</v>
      </c>
      <c r="K802" s="13" t="s">
        <v>22</v>
      </c>
    </row>
    <row r="803" spans="1:11" x14ac:dyDescent="0.3">
      <c r="A803" s="13" t="s">
        <v>1228</v>
      </c>
      <c r="B803" s="13">
        <v>610030</v>
      </c>
      <c r="C803" s="13">
        <v>105031</v>
      </c>
      <c r="D803" s="13" t="s">
        <v>1200</v>
      </c>
      <c r="E803" s="13" t="s">
        <v>10</v>
      </c>
      <c r="F803" s="13">
        <v>610109</v>
      </c>
      <c r="G803" s="13">
        <v>6</v>
      </c>
      <c r="H803" s="13">
        <v>140151</v>
      </c>
      <c r="I803" s="13" t="s">
        <v>1201</v>
      </c>
      <c r="J803" s="13">
        <v>114048</v>
      </c>
      <c r="K803" s="13" t="s">
        <v>22</v>
      </c>
    </row>
    <row r="804" spans="1:11" x14ac:dyDescent="0.3">
      <c r="A804" s="13" t="s">
        <v>1229</v>
      </c>
      <c r="B804" s="13">
        <v>610109</v>
      </c>
      <c r="C804" s="13">
        <v>105032</v>
      </c>
      <c r="D804" s="13" t="s">
        <v>1203</v>
      </c>
      <c r="E804" s="13" t="s">
        <v>10</v>
      </c>
      <c r="F804" s="13">
        <v>610110</v>
      </c>
      <c r="G804" s="13">
        <v>6</v>
      </c>
      <c r="H804" s="13">
        <v>140152</v>
      </c>
      <c r="I804" s="13" t="s">
        <v>1204</v>
      </c>
      <c r="J804" s="13">
        <v>114048</v>
      </c>
      <c r="K804" s="13" t="s">
        <v>22</v>
      </c>
    </row>
    <row r="805" spans="1:11" x14ac:dyDescent="0.3">
      <c r="A805" s="13" t="s">
        <v>1230</v>
      </c>
      <c r="B805" s="13">
        <v>610110</v>
      </c>
      <c r="C805" s="13">
        <v>105033</v>
      </c>
      <c r="D805" s="13" t="s">
        <v>1206</v>
      </c>
      <c r="E805" s="13" t="s">
        <v>10</v>
      </c>
      <c r="F805" s="13">
        <v>610110</v>
      </c>
      <c r="G805" s="13">
        <v>6</v>
      </c>
      <c r="H805" s="13">
        <v>140153</v>
      </c>
      <c r="I805" s="13" t="s">
        <v>1207</v>
      </c>
      <c r="J805" s="13">
        <v>114048</v>
      </c>
      <c r="K805" s="13" t="s">
        <v>22</v>
      </c>
    </row>
    <row r="806" spans="1:11" x14ac:dyDescent="0.3">
      <c r="A806" s="13" t="s">
        <v>1231</v>
      </c>
      <c r="B806" s="13">
        <v>610111</v>
      </c>
      <c r="C806" s="13">
        <v>105034</v>
      </c>
      <c r="D806" s="13" t="s">
        <v>1209</v>
      </c>
      <c r="E806" s="13" t="s">
        <v>10</v>
      </c>
      <c r="F806" s="13">
        <v>610112</v>
      </c>
      <c r="G806" s="13">
        <v>6</v>
      </c>
      <c r="H806" s="13">
        <v>140154</v>
      </c>
      <c r="I806" s="13" t="s">
        <v>1210</v>
      </c>
      <c r="J806" s="13">
        <v>114048</v>
      </c>
      <c r="K806" s="13" t="s">
        <v>22</v>
      </c>
    </row>
    <row r="807" spans="1:11" x14ac:dyDescent="0.3">
      <c r="A807" s="13" t="s">
        <v>1232</v>
      </c>
      <c r="B807" s="13">
        <v>610112</v>
      </c>
      <c r="C807" s="13">
        <v>105035</v>
      </c>
      <c r="D807" s="13" t="s">
        <v>1212</v>
      </c>
      <c r="E807" s="13" t="s">
        <v>10</v>
      </c>
      <c r="F807" s="13">
        <v>611001</v>
      </c>
      <c r="G807" s="13">
        <v>6</v>
      </c>
      <c r="H807" s="13">
        <v>140155</v>
      </c>
      <c r="I807" s="13" t="s">
        <v>1178</v>
      </c>
      <c r="J807" s="13">
        <v>114048</v>
      </c>
      <c r="K807" s="13" t="s">
        <v>22</v>
      </c>
    </row>
    <row r="808" spans="1:11" x14ac:dyDescent="0.3">
      <c r="A808" s="13" t="s">
        <v>1233</v>
      </c>
      <c r="B808" s="13">
        <v>611001</v>
      </c>
      <c r="C808" s="13">
        <v>105036</v>
      </c>
      <c r="D808" s="13" t="s">
        <v>1180</v>
      </c>
      <c r="E808" s="13">
        <v>100</v>
      </c>
      <c r="F808" s="13">
        <v>611002</v>
      </c>
      <c r="G808" s="13">
        <v>6</v>
      </c>
      <c r="H808" s="13">
        <v>140172</v>
      </c>
      <c r="I808" s="13" t="s">
        <v>1181</v>
      </c>
      <c r="J808" s="13">
        <v>114048</v>
      </c>
      <c r="K808" s="13" t="s">
        <v>220</v>
      </c>
    </row>
    <row r="809" spans="1:11" x14ac:dyDescent="0.3">
      <c r="A809" s="13" t="s">
        <v>1182</v>
      </c>
      <c r="B809" s="13">
        <v>611002</v>
      </c>
      <c r="C809" s="13">
        <v>105037</v>
      </c>
      <c r="D809" s="13" t="s">
        <v>1182</v>
      </c>
      <c r="E809" s="13">
        <v>100</v>
      </c>
      <c r="F809" s="13">
        <v>611003</v>
      </c>
      <c r="G809" s="13">
        <v>6</v>
      </c>
      <c r="H809" s="13">
        <v>140173</v>
      </c>
      <c r="I809" s="13" t="s">
        <v>1183</v>
      </c>
      <c r="J809" s="13">
        <v>140106</v>
      </c>
      <c r="K809" s="13" t="s">
        <v>22</v>
      </c>
    </row>
    <row r="810" spans="1:11" x14ac:dyDescent="0.3">
      <c r="A810" s="13" t="s">
        <v>1184</v>
      </c>
      <c r="B810" s="13">
        <v>611003</v>
      </c>
      <c r="C810" s="13">
        <v>105038</v>
      </c>
      <c r="D810" s="13" t="s">
        <v>1184</v>
      </c>
      <c r="E810" s="13">
        <v>100</v>
      </c>
      <c r="F810" s="13">
        <v>611004</v>
      </c>
      <c r="G810" s="13">
        <v>6</v>
      </c>
      <c r="H810" s="13">
        <v>140174</v>
      </c>
      <c r="I810" s="13" t="s">
        <v>1185</v>
      </c>
      <c r="J810" s="13">
        <v>114048</v>
      </c>
      <c r="K810" s="13" t="s">
        <v>1234</v>
      </c>
    </row>
    <row r="811" spans="1:11" x14ac:dyDescent="0.3">
      <c r="A811" s="13" t="s">
        <v>1186</v>
      </c>
      <c r="B811" s="13">
        <v>611004</v>
      </c>
      <c r="C811" s="13">
        <v>105039</v>
      </c>
      <c r="D811" s="13" t="s">
        <v>1186</v>
      </c>
      <c r="E811" s="13">
        <v>100</v>
      </c>
      <c r="F811" s="13">
        <v>611005</v>
      </c>
      <c r="G811" s="13">
        <v>6</v>
      </c>
      <c r="H811" s="13">
        <v>140175</v>
      </c>
      <c r="I811" s="13" t="s">
        <v>1187</v>
      </c>
      <c r="J811" s="13">
        <v>812103</v>
      </c>
      <c r="K811" s="13" t="s">
        <v>22</v>
      </c>
    </row>
    <row r="812" spans="1:11" x14ac:dyDescent="0.3">
      <c r="A812" s="13" t="s">
        <v>1188</v>
      </c>
      <c r="B812" s="13">
        <v>611005</v>
      </c>
      <c r="C812" s="13">
        <v>105040</v>
      </c>
      <c r="D812" s="13" t="s">
        <v>1188</v>
      </c>
      <c r="E812" s="13">
        <v>100</v>
      </c>
      <c r="F812" s="13">
        <v>611006</v>
      </c>
      <c r="G812" s="13">
        <v>6</v>
      </c>
      <c r="H812" s="13">
        <v>140176</v>
      </c>
      <c r="I812" s="13" t="s">
        <v>1235</v>
      </c>
      <c r="J812" s="13">
        <v>114048</v>
      </c>
      <c r="K812" s="13" t="s">
        <v>22</v>
      </c>
    </row>
    <row r="813" spans="1:11" x14ac:dyDescent="0.3">
      <c r="A813" s="13" t="s">
        <v>1236</v>
      </c>
      <c r="B813" s="13">
        <v>611006</v>
      </c>
      <c r="C813" s="13">
        <v>105041</v>
      </c>
      <c r="D813" s="13" t="s">
        <v>1236</v>
      </c>
      <c r="E813" s="13">
        <v>100</v>
      </c>
      <c r="F813" s="13">
        <v>611006</v>
      </c>
      <c r="G813" s="13">
        <v>6</v>
      </c>
      <c r="H813" s="13">
        <v>140177</v>
      </c>
      <c r="I813" s="13" t="s">
        <v>1237</v>
      </c>
      <c r="J813" s="13">
        <v>114048</v>
      </c>
      <c r="K813" s="13" t="s">
        <v>22</v>
      </c>
    </row>
    <row r="814" spans="1:11" x14ac:dyDescent="0.3">
      <c r="A814" s="13" t="s">
        <v>1238</v>
      </c>
      <c r="B814" s="13">
        <v>611007</v>
      </c>
      <c r="C814" s="13">
        <v>105042</v>
      </c>
      <c r="D814" s="13" t="s">
        <v>1238</v>
      </c>
      <c r="E814" s="13">
        <v>120</v>
      </c>
      <c r="F814" s="13">
        <v>611008</v>
      </c>
      <c r="G814" s="13">
        <v>6</v>
      </c>
      <c r="H814" s="13">
        <v>140178</v>
      </c>
      <c r="I814" s="13" t="s">
        <v>1195</v>
      </c>
      <c r="J814" s="13">
        <v>114048</v>
      </c>
      <c r="K814" s="13" t="s">
        <v>22</v>
      </c>
    </row>
    <row r="815" spans="1:11" x14ac:dyDescent="0.3">
      <c r="A815" s="13" t="s">
        <v>1239</v>
      </c>
      <c r="B815" s="13">
        <v>611008</v>
      </c>
      <c r="C815" s="13">
        <v>105043</v>
      </c>
      <c r="D815" s="13" t="s">
        <v>1191</v>
      </c>
      <c r="E815" s="13" t="s">
        <v>10</v>
      </c>
      <c r="F815" s="13">
        <v>611009</v>
      </c>
      <c r="G815" s="13">
        <v>6</v>
      </c>
      <c r="H815" s="13">
        <v>140179</v>
      </c>
      <c r="I815" s="13" t="s">
        <v>1183</v>
      </c>
      <c r="J815" s="13">
        <v>114048</v>
      </c>
      <c r="K815" s="13" t="s">
        <v>22</v>
      </c>
    </row>
    <row r="816" spans="1:11" x14ac:dyDescent="0.3">
      <c r="A816" s="13" t="s">
        <v>1240</v>
      </c>
      <c r="B816" s="13">
        <v>611009</v>
      </c>
      <c r="C816" s="13">
        <v>105044</v>
      </c>
      <c r="D816" s="13" t="s">
        <v>1184</v>
      </c>
      <c r="E816" s="13" t="s">
        <v>10</v>
      </c>
      <c r="F816" s="13">
        <v>611010</v>
      </c>
      <c r="G816" s="13">
        <v>6</v>
      </c>
      <c r="H816" s="13">
        <v>140180</v>
      </c>
      <c r="I816" s="13" t="s">
        <v>1198</v>
      </c>
      <c r="J816" s="13">
        <v>114048</v>
      </c>
      <c r="K816" s="13" t="s">
        <v>22</v>
      </c>
    </row>
    <row r="817" spans="1:11" x14ac:dyDescent="0.3">
      <c r="A817" s="13" t="s">
        <v>1241</v>
      </c>
      <c r="B817" s="13">
        <v>611010</v>
      </c>
      <c r="C817" s="13">
        <v>105045</v>
      </c>
      <c r="D817" s="13" t="s">
        <v>1200</v>
      </c>
      <c r="E817" s="13" t="s">
        <v>10</v>
      </c>
      <c r="F817" s="13">
        <v>611010</v>
      </c>
      <c r="G817" s="13">
        <v>6</v>
      </c>
      <c r="H817" s="13">
        <v>140181</v>
      </c>
      <c r="I817" s="13" t="s">
        <v>1178</v>
      </c>
      <c r="J817" s="13">
        <v>114048</v>
      </c>
      <c r="K817" s="13" t="s">
        <v>22</v>
      </c>
    </row>
    <row r="818" spans="1:11" x14ac:dyDescent="0.3">
      <c r="A818" s="13" t="s">
        <v>1242</v>
      </c>
      <c r="B818" s="13">
        <v>611011</v>
      </c>
      <c r="C818" s="13">
        <v>105036</v>
      </c>
      <c r="D818" s="13" t="s">
        <v>1180</v>
      </c>
      <c r="E818" s="13">
        <v>100</v>
      </c>
      <c r="F818" s="13">
        <v>611012</v>
      </c>
      <c r="G818" s="13">
        <v>6</v>
      </c>
      <c r="H818" s="13">
        <v>140172</v>
      </c>
      <c r="I818" s="13" t="s">
        <v>1181</v>
      </c>
      <c r="J818" s="13">
        <v>114048</v>
      </c>
      <c r="K818" s="13" t="s">
        <v>220</v>
      </c>
    </row>
    <row r="819" spans="1:11" x14ac:dyDescent="0.3">
      <c r="A819" s="13" t="s">
        <v>1182</v>
      </c>
      <c r="B819" s="13">
        <v>611012</v>
      </c>
      <c r="C819" s="13">
        <v>105037</v>
      </c>
      <c r="D819" s="13" t="s">
        <v>1182</v>
      </c>
      <c r="E819" s="13">
        <v>100</v>
      </c>
      <c r="F819" s="13">
        <v>611013</v>
      </c>
      <c r="G819" s="13">
        <v>6</v>
      </c>
      <c r="H819" s="13">
        <v>140173</v>
      </c>
      <c r="I819" s="13" t="s">
        <v>1183</v>
      </c>
      <c r="J819" s="13">
        <v>140106</v>
      </c>
      <c r="K819" s="13" t="s">
        <v>22</v>
      </c>
    </row>
    <row r="820" spans="1:11" x14ac:dyDescent="0.3">
      <c r="A820" s="13" t="s">
        <v>1184</v>
      </c>
      <c r="B820" s="13">
        <v>611013</v>
      </c>
      <c r="C820" s="13">
        <v>105038</v>
      </c>
      <c r="D820" s="13" t="s">
        <v>1184</v>
      </c>
      <c r="E820" s="13">
        <v>100</v>
      </c>
      <c r="F820" s="13">
        <v>611013</v>
      </c>
      <c r="G820" s="13">
        <v>6</v>
      </c>
      <c r="H820" s="13">
        <v>140174</v>
      </c>
      <c r="I820" s="13" t="s">
        <v>1185</v>
      </c>
      <c r="J820" s="13">
        <v>114048</v>
      </c>
      <c r="K820" s="13" t="s">
        <v>1234</v>
      </c>
    </row>
    <row r="821" spans="1:11" x14ac:dyDescent="0.3">
      <c r="A821" s="13" t="s">
        <v>1186</v>
      </c>
      <c r="B821" s="13">
        <v>611014</v>
      </c>
      <c r="C821" s="13">
        <v>105039</v>
      </c>
      <c r="D821" s="13" t="s">
        <v>1186</v>
      </c>
      <c r="E821" s="13">
        <v>100</v>
      </c>
      <c r="F821" s="13">
        <v>611014</v>
      </c>
      <c r="G821" s="13">
        <v>6</v>
      </c>
      <c r="H821" s="13">
        <v>140175</v>
      </c>
      <c r="I821" s="13" t="s">
        <v>1187</v>
      </c>
      <c r="J821" s="13">
        <v>812103</v>
      </c>
      <c r="K821" s="13" t="s">
        <v>22</v>
      </c>
    </row>
    <row r="822" spans="1:11" x14ac:dyDescent="0.3">
      <c r="A822" s="13" t="s">
        <v>1188</v>
      </c>
      <c r="B822" s="13">
        <v>611015</v>
      </c>
      <c r="C822" s="13">
        <v>105040</v>
      </c>
      <c r="D822" s="13" t="s">
        <v>1188</v>
      </c>
      <c r="E822" s="13">
        <v>100</v>
      </c>
      <c r="F822" s="13">
        <v>611015</v>
      </c>
      <c r="G822" s="13">
        <v>6</v>
      </c>
      <c r="H822" s="13">
        <v>140176</v>
      </c>
      <c r="I822" s="13" t="s">
        <v>1235</v>
      </c>
      <c r="J822" s="13">
        <v>114048</v>
      </c>
      <c r="K822" s="13" t="s">
        <v>22</v>
      </c>
    </row>
    <row r="823" spans="1:11" x14ac:dyDescent="0.3">
      <c r="A823" s="13" t="s">
        <v>1236</v>
      </c>
      <c r="B823" s="13">
        <v>611016</v>
      </c>
      <c r="C823" s="13">
        <v>105041</v>
      </c>
      <c r="D823" s="13" t="s">
        <v>1236</v>
      </c>
      <c r="E823" s="13">
        <v>100</v>
      </c>
      <c r="F823" s="13">
        <v>611016</v>
      </c>
      <c r="G823" s="13">
        <v>6</v>
      </c>
      <c r="H823" s="13">
        <v>140177</v>
      </c>
      <c r="I823" s="13" t="s">
        <v>1237</v>
      </c>
      <c r="J823" s="13">
        <v>114048</v>
      </c>
      <c r="K823" s="13" t="s">
        <v>22</v>
      </c>
    </row>
    <row r="824" spans="1:11" x14ac:dyDescent="0.3">
      <c r="A824" s="13" t="s">
        <v>1238</v>
      </c>
      <c r="B824" s="13">
        <v>611017</v>
      </c>
      <c r="C824" s="13">
        <v>105042</v>
      </c>
      <c r="D824" s="13" t="s">
        <v>1238</v>
      </c>
      <c r="E824" s="13">
        <v>120</v>
      </c>
      <c r="F824" s="13">
        <v>611017</v>
      </c>
      <c r="G824" s="13">
        <v>6</v>
      </c>
      <c r="H824" s="13">
        <v>140178</v>
      </c>
      <c r="I824" s="13" t="s">
        <v>1195</v>
      </c>
      <c r="J824" s="13">
        <v>114048</v>
      </c>
      <c r="K824" s="13" t="s">
        <v>22</v>
      </c>
    </row>
    <row r="825" spans="1:11" x14ac:dyDescent="0.3">
      <c r="A825" s="13" t="s">
        <v>1243</v>
      </c>
      <c r="B825" s="13">
        <v>611018</v>
      </c>
      <c r="C825" s="13">
        <v>105043</v>
      </c>
      <c r="D825" s="13" t="s">
        <v>1191</v>
      </c>
      <c r="E825" s="13" t="s">
        <v>10</v>
      </c>
      <c r="F825" s="13">
        <v>611018</v>
      </c>
      <c r="G825" s="13">
        <v>6</v>
      </c>
      <c r="H825" s="13">
        <v>140179</v>
      </c>
      <c r="I825" s="13" t="s">
        <v>1183</v>
      </c>
      <c r="J825" s="13">
        <v>114048</v>
      </c>
      <c r="K825" s="13" t="s">
        <v>22</v>
      </c>
    </row>
    <row r="826" spans="1:11" x14ac:dyDescent="0.3">
      <c r="A826" s="13" t="s">
        <v>1244</v>
      </c>
      <c r="B826" s="13">
        <v>611019</v>
      </c>
      <c r="C826" s="13">
        <v>105044</v>
      </c>
      <c r="D826" s="13" t="s">
        <v>1184</v>
      </c>
      <c r="E826" s="13" t="s">
        <v>10</v>
      </c>
      <c r="F826" s="13">
        <v>611020</v>
      </c>
      <c r="G826" s="13">
        <v>6</v>
      </c>
      <c r="H826" s="13">
        <v>140180</v>
      </c>
      <c r="I826" s="13" t="s">
        <v>1198</v>
      </c>
      <c r="J826" s="13">
        <v>114048</v>
      </c>
      <c r="K826" s="13" t="s">
        <v>22</v>
      </c>
    </row>
    <row r="827" spans="1:11" x14ac:dyDescent="0.3">
      <c r="A827" s="13" t="s">
        <v>1245</v>
      </c>
      <c r="B827" s="13">
        <v>611020</v>
      </c>
      <c r="C827" s="13">
        <v>105045</v>
      </c>
      <c r="D827" s="13" t="s">
        <v>1200</v>
      </c>
      <c r="E827" s="13" t="s">
        <v>10</v>
      </c>
      <c r="F827" s="13">
        <v>611021</v>
      </c>
      <c r="G827" s="13">
        <v>6</v>
      </c>
      <c r="H827" s="13">
        <v>140181</v>
      </c>
      <c r="I827" s="13" t="s">
        <v>1178</v>
      </c>
      <c r="J827" s="13">
        <v>114048</v>
      </c>
      <c r="K827" s="13" t="s">
        <v>22</v>
      </c>
    </row>
    <row r="828" spans="1:11" x14ac:dyDescent="0.3">
      <c r="A828" s="13" t="s">
        <v>1246</v>
      </c>
      <c r="B828" s="13">
        <v>611021</v>
      </c>
      <c r="C828" s="13">
        <v>105036</v>
      </c>
      <c r="D828" s="13" t="s">
        <v>1180</v>
      </c>
      <c r="E828" s="13">
        <v>100</v>
      </c>
      <c r="F828" s="13">
        <v>611022</v>
      </c>
      <c r="G828" s="13">
        <v>6</v>
      </c>
      <c r="H828" s="13">
        <v>140172</v>
      </c>
      <c r="I828" s="13" t="s">
        <v>1181</v>
      </c>
      <c r="J828" s="13">
        <v>114048</v>
      </c>
      <c r="K828" s="13" t="s">
        <v>220</v>
      </c>
    </row>
    <row r="829" spans="1:11" x14ac:dyDescent="0.3">
      <c r="A829" s="13" t="s">
        <v>1182</v>
      </c>
      <c r="B829" s="13">
        <v>611022</v>
      </c>
      <c r="C829" s="13">
        <v>105037</v>
      </c>
      <c r="D829" s="13" t="s">
        <v>1182</v>
      </c>
      <c r="E829" s="13">
        <v>100</v>
      </c>
      <c r="F829" s="13">
        <v>611022</v>
      </c>
      <c r="G829" s="13">
        <v>6</v>
      </c>
      <c r="H829" s="13">
        <v>140173</v>
      </c>
      <c r="I829" s="13" t="s">
        <v>1183</v>
      </c>
      <c r="J829" s="13">
        <v>140106</v>
      </c>
      <c r="K829" s="13" t="s">
        <v>22</v>
      </c>
    </row>
    <row r="830" spans="1:11" x14ac:dyDescent="0.3">
      <c r="A830" s="13" t="s">
        <v>1184</v>
      </c>
      <c r="B830" s="13">
        <v>611023</v>
      </c>
      <c r="C830" s="13">
        <v>105038</v>
      </c>
      <c r="D830" s="13" t="s">
        <v>1184</v>
      </c>
      <c r="E830" s="13">
        <v>100</v>
      </c>
      <c r="F830" s="13">
        <v>611024</v>
      </c>
      <c r="G830" s="13">
        <v>6</v>
      </c>
      <c r="H830" s="13">
        <v>140174</v>
      </c>
      <c r="I830" s="13" t="s">
        <v>1185</v>
      </c>
      <c r="J830" s="13">
        <v>114048</v>
      </c>
      <c r="K830" s="13" t="s">
        <v>1234</v>
      </c>
    </row>
    <row r="831" spans="1:11" x14ac:dyDescent="0.3">
      <c r="A831" s="13" t="s">
        <v>1186</v>
      </c>
      <c r="B831" s="13">
        <v>611024</v>
      </c>
      <c r="C831" s="13">
        <v>105039</v>
      </c>
      <c r="D831" s="13" t="s">
        <v>1186</v>
      </c>
      <c r="E831" s="13">
        <v>100</v>
      </c>
      <c r="F831" s="13">
        <v>611024</v>
      </c>
      <c r="G831" s="13">
        <v>6</v>
      </c>
      <c r="H831" s="13">
        <v>140175</v>
      </c>
      <c r="I831" s="13" t="s">
        <v>1187</v>
      </c>
      <c r="J831" s="13">
        <v>812103</v>
      </c>
      <c r="K831" s="13" t="s">
        <v>22</v>
      </c>
    </row>
    <row r="832" spans="1:11" x14ac:dyDescent="0.3">
      <c r="A832" s="13" t="s">
        <v>1188</v>
      </c>
      <c r="B832" s="13">
        <v>611025</v>
      </c>
      <c r="C832" s="13">
        <v>105040</v>
      </c>
      <c r="D832" s="13" t="s">
        <v>1188</v>
      </c>
      <c r="E832" s="13">
        <v>100</v>
      </c>
      <c r="F832" s="13">
        <v>611026</v>
      </c>
      <c r="G832" s="13">
        <v>6</v>
      </c>
      <c r="H832" s="13">
        <v>140176</v>
      </c>
      <c r="I832" s="13" t="s">
        <v>1235</v>
      </c>
      <c r="J832" s="13">
        <v>114048</v>
      </c>
      <c r="K832" s="13" t="s">
        <v>22</v>
      </c>
    </row>
    <row r="833" spans="1:11" x14ac:dyDescent="0.3">
      <c r="A833" s="13" t="s">
        <v>1236</v>
      </c>
      <c r="B833" s="13">
        <v>611026</v>
      </c>
      <c r="C833" s="13">
        <v>105041</v>
      </c>
      <c r="D833" s="13" t="s">
        <v>1236</v>
      </c>
      <c r="E833" s="13">
        <v>100</v>
      </c>
      <c r="F833" s="13">
        <v>611027</v>
      </c>
      <c r="G833" s="13">
        <v>6</v>
      </c>
      <c r="H833" s="13">
        <v>140177</v>
      </c>
      <c r="I833" s="13" t="s">
        <v>1237</v>
      </c>
      <c r="J833" s="13">
        <v>114048</v>
      </c>
      <c r="K833" s="13" t="s">
        <v>22</v>
      </c>
    </row>
    <row r="834" spans="1:11" x14ac:dyDescent="0.3">
      <c r="A834" s="13" t="s">
        <v>1238</v>
      </c>
      <c r="B834" s="13">
        <v>611027</v>
      </c>
      <c r="C834" s="13">
        <v>105042</v>
      </c>
      <c r="D834" s="13" t="s">
        <v>1238</v>
      </c>
      <c r="E834" s="13">
        <v>120</v>
      </c>
      <c r="F834" s="13">
        <v>611028</v>
      </c>
      <c r="G834" s="13">
        <v>6</v>
      </c>
      <c r="H834" s="13">
        <v>140178</v>
      </c>
      <c r="I834" s="13" t="s">
        <v>1195</v>
      </c>
      <c r="J834" s="13">
        <v>114048</v>
      </c>
      <c r="K834" s="13" t="s">
        <v>22</v>
      </c>
    </row>
    <row r="835" spans="1:11" x14ac:dyDescent="0.3">
      <c r="A835" s="13" t="s">
        <v>1247</v>
      </c>
      <c r="B835" s="13">
        <v>611028</v>
      </c>
      <c r="C835" s="13">
        <v>105043</v>
      </c>
      <c r="D835" s="13" t="s">
        <v>1191</v>
      </c>
      <c r="E835" s="13" t="s">
        <v>10</v>
      </c>
      <c r="F835" s="13">
        <v>611029</v>
      </c>
      <c r="G835" s="13">
        <v>6</v>
      </c>
      <c r="H835" s="13">
        <v>140179</v>
      </c>
      <c r="I835" s="13" t="s">
        <v>1183</v>
      </c>
      <c r="J835" s="13">
        <v>114048</v>
      </c>
      <c r="K835" s="13" t="s">
        <v>22</v>
      </c>
    </row>
    <row r="836" spans="1:11" x14ac:dyDescent="0.3">
      <c r="A836" s="13" t="s">
        <v>1248</v>
      </c>
      <c r="B836" s="13">
        <v>611029</v>
      </c>
      <c r="C836" s="13">
        <v>105044</v>
      </c>
      <c r="D836" s="13" t="s">
        <v>1184</v>
      </c>
      <c r="E836" s="13" t="s">
        <v>10</v>
      </c>
      <c r="F836" s="13">
        <v>611030</v>
      </c>
      <c r="G836" s="13">
        <v>6</v>
      </c>
      <c r="H836" s="13">
        <v>140180</v>
      </c>
      <c r="I836" s="13" t="s">
        <v>1198</v>
      </c>
      <c r="J836" s="13">
        <v>114048</v>
      </c>
      <c r="K836" s="13" t="s">
        <v>22</v>
      </c>
    </row>
    <row r="837" spans="1:11" x14ac:dyDescent="0.3">
      <c r="A837" s="13" t="s">
        <v>1249</v>
      </c>
      <c r="B837" s="13">
        <v>611030</v>
      </c>
      <c r="C837" s="13">
        <v>105045</v>
      </c>
      <c r="D837" s="13" t="s">
        <v>1200</v>
      </c>
      <c r="E837" s="13" t="s">
        <v>10</v>
      </c>
      <c r="F837" s="13">
        <v>611030</v>
      </c>
      <c r="G837" s="13">
        <v>6</v>
      </c>
      <c r="H837" s="13">
        <v>140181</v>
      </c>
      <c r="I837" s="13" t="s">
        <v>1201</v>
      </c>
      <c r="J837" s="13">
        <v>114048</v>
      </c>
      <c r="K837" s="13" t="s">
        <v>22</v>
      </c>
    </row>
    <row r="838" spans="1:11" x14ac:dyDescent="0.3">
      <c r="A838" s="13" t="s">
        <v>1250</v>
      </c>
      <c r="B838" s="13">
        <v>612000</v>
      </c>
      <c r="C838" s="13">
        <v>105046</v>
      </c>
      <c r="D838" s="13" t="s">
        <v>1203</v>
      </c>
      <c r="E838" s="13" t="s">
        <v>10</v>
      </c>
      <c r="F838" s="13">
        <v>612001</v>
      </c>
      <c r="G838" s="13">
        <v>6</v>
      </c>
      <c r="H838" s="13">
        <v>140202</v>
      </c>
      <c r="I838" s="13" t="s">
        <v>1204</v>
      </c>
      <c r="J838" s="13">
        <v>114048</v>
      </c>
      <c r="K838" s="13" t="s">
        <v>22</v>
      </c>
    </row>
    <row r="839" spans="1:11" x14ac:dyDescent="0.3">
      <c r="A839" s="13" t="s">
        <v>1251</v>
      </c>
      <c r="B839" s="13">
        <v>612001</v>
      </c>
      <c r="C839" s="13">
        <v>105047</v>
      </c>
      <c r="D839" s="13" t="s">
        <v>1206</v>
      </c>
      <c r="E839" s="13" t="s">
        <v>10</v>
      </c>
      <c r="F839" s="13">
        <v>612002</v>
      </c>
      <c r="G839" s="13">
        <v>6</v>
      </c>
      <c r="H839" s="13">
        <v>140203</v>
      </c>
      <c r="I839" s="13" t="s">
        <v>1207</v>
      </c>
      <c r="J839" s="13">
        <v>114048</v>
      </c>
      <c r="K839" s="13" t="s">
        <v>22</v>
      </c>
    </row>
    <row r="840" spans="1:11" x14ac:dyDescent="0.3">
      <c r="A840" s="13" t="s">
        <v>1252</v>
      </c>
      <c r="B840" s="13">
        <v>612002</v>
      </c>
      <c r="C840" s="13">
        <v>105048</v>
      </c>
      <c r="D840" s="13" t="s">
        <v>1209</v>
      </c>
      <c r="E840" s="13" t="s">
        <v>10</v>
      </c>
      <c r="F840" s="13">
        <v>612003</v>
      </c>
      <c r="G840" s="13">
        <v>6</v>
      </c>
      <c r="H840" s="13">
        <v>140204</v>
      </c>
      <c r="I840" s="13" t="s">
        <v>1210</v>
      </c>
      <c r="J840" s="13">
        <v>114048</v>
      </c>
      <c r="K840" s="13" t="s">
        <v>22</v>
      </c>
    </row>
    <row r="841" spans="1:11" x14ac:dyDescent="0.3">
      <c r="A841" s="13" t="s">
        <v>1253</v>
      </c>
      <c r="B841" s="13">
        <v>612003</v>
      </c>
      <c r="C841" s="13">
        <v>105049</v>
      </c>
      <c r="D841" s="13" t="s">
        <v>1212</v>
      </c>
      <c r="E841" s="13" t="s">
        <v>10</v>
      </c>
      <c r="F841" s="13">
        <v>612004</v>
      </c>
      <c r="G841" s="13">
        <v>6</v>
      </c>
      <c r="H841" s="13">
        <v>140205</v>
      </c>
      <c r="I841" s="13" t="s">
        <v>1178</v>
      </c>
      <c r="J841" s="13">
        <v>114048</v>
      </c>
      <c r="K841" s="13" t="s">
        <v>22</v>
      </c>
    </row>
    <row r="842" spans="1:11" x14ac:dyDescent="0.3">
      <c r="A842" s="13" t="s">
        <v>1254</v>
      </c>
      <c r="B842" s="13">
        <v>612004</v>
      </c>
      <c r="C842" s="13">
        <v>105050</v>
      </c>
      <c r="D842" s="13" t="s">
        <v>1180</v>
      </c>
      <c r="E842" s="13" t="s">
        <v>10</v>
      </c>
      <c r="F842" s="13">
        <v>612005</v>
      </c>
      <c r="G842" s="13">
        <v>6</v>
      </c>
      <c r="H842" s="13">
        <v>140206</v>
      </c>
      <c r="I842" s="13" t="s">
        <v>1255</v>
      </c>
      <c r="J842" s="13">
        <v>114048</v>
      </c>
      <c r="K842" s="13" t="s">
        <v>22</v>
      </c>
    </row>
    <row r="843" spans="1:11" x14ac:dyDescent="0.3">
      <c r="A843" s="13" t="s">
        <v>1256</v>
      </c>
      <c r="B843" s="13">
        <v>612005</v>
      </c>
      <c r="C843" s="13">
        <v>105051</v>
      </c>
      <c r="D843" s="13" t="s">
        <v>1257</v>
      </c>
      <c r="E843" s="13" t="s">
        <v>10</v>
      </c>
      <c r="F843" s="13">
        <v>612006</v>
      </c>
      <c r="G843" s="13">
        <v>6</v>
      </c>
      <c r="H843" s="13">
        <v>140207</v>
      </c>
      <c r="I843" s="13" t="s">
        <v>1258</v>
      </c>
      <c r="J843" s="13">
        <v>114048</v>
      </c>
      <c r="K843" s="13" t="s">
        <v>22</v>
      </c>
    </row>
    <row r="844" spans="1:11" x14ac:dyDescent="0.3">
      <c r="A844" s="13" t="s">
        <v>1259</v>
      </c>
      <c r="B844" s="13">
        <v>612006</v>
      </c>
      <c r="C844" s="13">
        <v>105052</v>
      </c>
      <c r="D844" s="13" t="s">
        <v>1260</v>
      </c>
      <c r="E844" s="13" t="s">
        <v>10</v>
      </c>
      <c r="F844" s="13">
        <v>612007</v>
      </c>
      <c r="G844" s="13">
        <v>6</v>
      </c>
      <c r="H844" s="13">
        <v>140208</v>
      </c>
      <c r="I844" s="13" t="s">
        <v>1261</v>
      </c>
      <c r="J844" s="13">
        <v>114048</v>
      </c>
      <c r="K844" s="13" t="s">
        <v>22</v>
      </c>
    </row>
    <row r="845" spans="1:11" x14ac:dyDescent="0.3">
      <c r="A845" s="13" t="s">
        <v>1262</v>
      </c>
      <c r="B845" s="13">
        <v>612007</v>
      </c>
      <c r="C845" s="13">
        <v>105053</v>
      </c>
      <c r="D845" s="13" t="s">
        <v>1263</v>
      </c>
      <c r="E845" s="13" t="s">
        <v>10</v>
      </c>
      <c r="F845" s="13">
        <v>612007</v>
      </c>
      <c r="G845" s="13">
        <v>6</v>
      </c>
      <c r="H845" s="13">
        <v>140209</v>
      </c>
      <c r="I845" s="13" t="s">
        <v>1187</v>
      </c>
      <c r="J845" s="13">
        <v>114048</v>
      </c>
      <c r="K845" s="13" t="s">
        <v>22</v>
      </c>
    </row>
    <row r="846" spans="1:11" x14ac:dyDescent="0.3">
      <c r="A846" s="13" t="s">
        <v>1264</v>
      </c>
      <c r="B846" s="13">
        <v>612008</v>
      </c>
      <c r="C846" s="13">
        <v>105054</v>
      </c>
      <c r="D846" s="13" t="s">
        <v>1188</v>
      </c>
      <c r="E846" s="13" t="s">
        <v>10</v>
      </c>
      <c r="F846" s="13">
        <v>612009</v>
      </c>
      <c r="G846" s="13">
        <v>6</v>
      </c>
      <c r="H846" s="13">
        <v>140210</v>
      </c>
      <c r="I846" s="13" t="s">
        <v>1265</v>
      </c>
      <c r="J846" s="13">
        <v>114048</v>
      </c>
      <c r="K846" s="13" t="s">
        <v>22</v>
      </c>
    </row>
    <row r="847" spans="1:11" x14ac:dyDescent="0.3">
      <c r="A847" s="13" t="s">
        <v>1266</v>
      </c>
      <c r="B847" s="13">
        <v>612009</v>
      </c>
      <c r="C847" s="13">
        <v>105055</v>
      </c>
      <c r="D847" s="13" t="s">
        <v>1267</v>
      </c>
      <c r="E847" s="13" t="s">
        <v>10</v>
      </c>
      <c r="F847" s="13">
        <v>612010</v>
      </c>
      <c r="G847" s="13">
        <v>6</v>
      </c>
      <c r="H847" s="13">
        <v>140211</v>
      </c>
      <c r="I847" s="13" t="s">
        <v>1268</v>
      </c>
      <c r="J847" s="13">
        <v>114048</v>
      </c>
      <c r="K847" s="13" t="s">
        <v>22</v>
      </c>
    </row>
    <row r="848" spans="1:11" x14ac:dyDescent="0.3">
      <c r="A848" s="13" t="s">
        <v>1269</v>
      </c>
      <c r="B848" s="13">
        <v>612010</v>
      </c>
      <c r="C848" s="13">
        <v>105056</v>
      </c>
      <c r="D848" s="13" t="s">
        <v>1270</v>
      </c>
      <c r="E848" s="13" t="s">
        <v>10</v>
      </c>
      <c r="F848" s="13">
        <v>612011</v>
      </c>
      <c r="G848" s="13">
        <v>6</v>
      </c>
      <c r="H848" s="13">
        <v>140212</v>
      </c>
      <c r="I848" s="13" t="s">
        <v>1201</v>
      </c>
      <c r="J848" s="13">
        <v>114048</v>
      </c>
      <c r="K848" s="13" t="s">
        <v>22</v>
      </c>
    </row>
    <row r="849" spans="1:11" x14ac:dyDescent="0.3">
      <c r="A849" s="13" t="s">
        <v>1271</v>
      </c>
      <c r="B849" s="13">
        <v>612011</v>
      </c>
      <c r="C849" s="13">
        <v>105046</v>
      </c>
      <c r="D849" s="13" t="s">
        <v>1203</v>
      </c>
      <c r="E849" s="13" t="s">
        <v>10</v>
      </c>
      <c r="F849" s="13">
        <v>612011</v>
      </c>
      <c r="G849" s="13">
        <v>6</v>
      </c>
      <c r="H849" s="13">
        <v>140213</v>
      </c>
      <c r="I849" s="13" t="s">
        <v>1204</v>
      </c>
      <c r="J849" s="13">
        <v>114048</v>
      </c>
      <c r="K849" s="13" t="s">
        <v>22</v>
      </c>
    </row>
    <row r="850" spans="1:11" x14ac:dyDescent="0.3">
      <c r="A850" s="13" t="s">
        <v>1272</v>
      </c>
      <c r="B850" s="13">
        <v>612012</v>
      </c>
      <c r="C850" s="13">
        <v>105047</v>
      </c>
      <c r="D850" s="13" t="s">
        <v>1206</v>
      </c>
      <c r="E850" s="13" t="s">
        <v>10</v>
      </c>
      <c r="F850" s="13">
        <v>612013</v>
      </c>
      <c r="G850" s="13">
        <v>6</v>
      </c>
      <c r="H850" s="13">
        <v>140214</v>
      </c>
      <c r="I850" s="13" t="s">
        <v>1207</v>
      </c>
      <c r="J850" s="13">
        <v>114048</v>
      </c>
      <c r="K850" s="13" t="s">
        <v>22</v>
      </c>
    </row>
    <row r="851" spans="1:11" x14ac:dyDescent="0.3">
      <c r="A851" s="13" t="s">
        <v>1273</v>
      </c>
      <c r="B851" s="13">
        <v>612013</v>
      </c>
      <c r="C851" s="13">
        <v>105048</v>
      </c>
      <c r="D851" s="13" t="s">
        <v>1209</v>
      </c>
      <c r="E851" s="13" t="s">
        <v>10</v>
      </c>
      <c r="F851" s="13">
        <v>612014</v>
      </c>
      <c r="G851" s="13">
        <v>6</v>
      </c>
      <c r="H851" s="13">
        <v>140215</v>
      </c>
      <c r="I851" s="13" t="s">
        <v>1210</v>
      </c>
      <c r="J851" s="13">
        <v>114048</v>
      </c>
      <c r="K851" s="13" t="s">
        <v>22</v>
      </c>
    </row>
    <row r="852" spans="1:11" x14ac:dyDescent="0.3">
      <c r="A852" s="13" t="s">
        <v>1274</v>
      </c>
      <c r="B852" s="13">
        <v>612014</v>
      </c>
      <c r="C852" s="13">
        <v>105049</v>
      </c>
      <c r="D852" s="13" t="s">
        <v>1212</v>
      </c>
      <c r="E852" s="13" t="s">
        <v>10</v>
      </c>
      <c r="F852" s="13">
        <v>612014</v>
      </c>
      <c r="G852" s="13">
        <v>6</v>
      </c>
      <c r="H852" s="13">
        <v>140216</v>
      </c>
      <c r="I852" s="13" t="s">
        <v>1178</v>
      </c>
      <c r="J852" s="13">
        <v>114048</v>
      </c>
      <c r="K852" s="13" t="s">
        <v>22</v>
      </c>
    </row>
    <row r="853" spans="1:11" x14ac:dyDescent="0.3">
      <c r="A853" s="13" t="s">
        <v>1275</v>
      </c>
      <c r="B853" s="13">
        <v>612015</v>
      </c>
      <c r="C853" s="13">
        <v>105050</v>
      </c>
      <c r="D853" s="13" t="s">
        <v>1180</v>
      </c>
      <c r="E853" s="13" t="s">
        <v>10</v>
      </c>
      <c r="F853" s="13">
        <v>612015</v>
      </c>
      <c r="G853" s="13">
        <v>6</v>
      </c>
      <c r="H853" s="13">
        <v>140217</v>
      </c>
      <c r="I853" s="13" t="s">
        <v>1255</v>
      </c>
      <c r="J853" s="13">
        <v>114048</v>
      </c>
      <c r="K853" s="13" t="s">
        <v>22</v>
      </c>
    </row>
    <row r="854" spans="1:11" x14ac:dyDescent="0.3">
      <c r="A854" s="13" t="s">
        <v>1276</v>
      </c>
      <c r="B854" s="13">
        <v>612016</v>
      </c>
      <c r="C854" s="13">
        <v>105051</v>
      </c>
      <c r="D854" s="13" t="s">
        <v>1257</v>
      </c>
      <c r="E854" s="13" t="s">
        <v>10</v>
      </c>
      <c r="F854" s="13">
        <v>612016</v>
      </c>
      <c r="G854" s="13">
        <v>6</v>
      </c>
      <c r="H854" s="13">
        <v>140218</v>
      </c>
      <c r="I854" s="13" t="s">
        <v>1258</v>
      </c>
      <c r="J854" s="13">
        <v>114048</v>
      </c>
      <c r="K854" s="13" t="s">
        <v>22</v>
      </c>
    </row>
    <row r="855" spans="1:11" x14ac:dyDescent="0.3">
      <c r="A855" s="13" t="s">
        <v>1277</v>
      </c>
      <c r="B855" s="13">
        <v>612017</v>
      </c>
      <c r="C855" s="13">
        <v>105052</v>
      </c>
      <c r="D855" s="13" t="s">
        <v>1260</v>
      </c>
      <c r="E855" s="13" t="s">
        <v>10</v>
      </c>
      <c r="F855" s="13">
        <v>612018</v>
      </c>
      <c r="G855" s="13">
        <v>6</v>
      </c>
      <c r="H855" s="13">
        <v>140219</v>
      </c>
      <c r="I855" s="13" t="s">
        <v>1261</v>
      </c>
      <c r="J855" s="13">
        <v>114048</v>
      </c>
      <c r="K855" s="13" t="s">
        <v>22</v>
      </c>
    </row>
    <row r="856" spans="1:11" x14ac:dyDescent="0.3">
      <c r="A856" s="13" t="s">
        <v>1278</v>
      </c>
      <c r="B856" s="13">
        <v>612018</v>
      </c>
      <c r="C856" s="13">
        <v>105053</v>
      </c>
      <c r="D856" s="13" t="s">
        <v>1263</v>
      </c>
      <c r="E856" s="13" t="s">
        <v>10</v>
      </c>
      <c r="F856" s="13">
        <v>612018</v>
      </c>
      <c r="G856" s="13">
        <v>6</v>
      </c>
      <c r="H856" s="13">
        <v>140220</v>
      </c>
      <c r="I856" s="13" t="s">
        <v>1187</v>
      </c>
      <c r="J856" s="13">
        <v>114048</v>
      </c>
      <c r="K856" s="13" t="s">
        <v>22</v>
      </c>
    </row>
    <row r="857" spans="1:11" x14ac:dyDescent="0.3">
      <c r="A857" s="13" t="s">
        <v>1279</v>
      </c>
      <c r="B857" s="13">
        <v>612019</v>
      </c>
      <c r="C857" s="13">
        <v>105054</v>
      </c>
      <c r="D857" s="13" t="s">
        <v>1188</v>
      </c>
      <c r="E857" s="13" t="s">
        <v>10</v>
      </c>
      <c r="F857" s="13">
        <v>612020</v>
      </c>
      <c r="G857" s="13">
        <v>6</v>
      </c>
      <c r="H857" s="13">
        <v>140221</v>
      </c>
      <c r="I857" s="13" t="s">
        <v>1265</v>
      </c>
      <c r="J857" s="13">
        <v>114048</v>
      </c>
      <c r="K857" s="13" t="s">
        <v>22</v>
      </c>
    </row>
    <row r="858" spans="1:11" x14ac:dyDescent="0.3">
      <c r="A858" s="13" t="s">
        <v>1280</v>
      </c>
      <c r="B858" s="13">
        <v>612020</v>
      </c>
      <c r="C858" s="13">
        <v>105055</v>
      </c>
      <c r="D858" s="13" t="s">
        <v>1267</v>
      </c>
      <c r="E858" s="13" t="s">
        <v>10</v>
      </c>
      <c r="F858" s="13">
        <v>612020</v>
      </c>
      <c r="G858" s="13">
        <v>6</v>
      </c>
      <c r="H858" s="13">
        <v>140222</v>
      </c>
      <c r="I858" s="13" t="s">
        <v>1268</v>
      </c>
      <c r="J858" s="13">
        <v>114048</v>
      </c>
      <c r="K858" s="13" t="s">
        <v>22</v>
      </c>
    </row>
    <row r="859" spans="1:11" x14ac:dyDescent="0.3">
      <c r="A859" s="13" t="s">
        <v>1281</v>
      </c>
      <c r="B859" s="13">
        <v>612021</v>
      </c>
      <c r="C859" s="13">
        <v>105056</v>
      </c>
      <c r="D859" s="13" t="s">
        <v>1270</v>
      </c>
      <c r="E859" s="13" t="s">
        <v>10</v>
      </c>
      <c r="F859" s="13">
        <v>612022</v>
      </c>
      <c r="G859" s="13">
        <v>6</v>
      </c>
      <c r="H859" s="13">
        <v>140223</v>
      </c>
      <c r="I859" s="13" t="s">
        <v>1201</v>
      </c>
      <c r="J859" s="13">
        <v>114048</v>
      </c>
      <c r="K859" s="13" t="s">
        <v>22</v>
      </c>
    </row>
    <row r="860" spans="1:11" x14ac:dyDescent="0.3">
      <c r="A860" s="13" t="s">
        <v>1282</v>
      </c>
      <c r="B860" s="13">
        <v>612022</v>
      </c>
      <c r="C860" s="13">
        <v>105046</v>
      </c>
      <c r="D860" s="13" t="s">
        <v>1203</v>
      </c>
      <c r="E860" s="13" t="s">
        <v>10</v>
      </c>
      <c r="F860" s="13">
        <v>612023</v>
      </c>
      <c r="G860" s="13">
        <v>6</v>
      </c>
      <c r="H860" s="13">
        <v>140224</v>
      </c>
      <c r="I860" s="13" t="s">
        <v>1204</v>
      </c>
      <c r="J860" s="13">
        <v>114048</v>
      </c>
      <c r="K860" s="13" t="s">
        <v>22</v>
      </c>
    </row>
    <row r="861" spans="1:11" x14ac:dyDescent="0.3">
      <c r="A861" s="13" t="s">
        <v>1283</v>
      </c>
      <c r="B861" s="13">
        <v>612023</v>
      </c>
      <c r="C861" s="13">
        <v>105047</v>
      </c>
      <c r="D861" s="13" t="s">
        <v>1206</v>
      </c>
      <c r="E861" s="13" t="s">
        <v>10</v>
      </c>
      <c r="F861" s="13">
        <v>612024</v>
      </c>
      <c r="G861" s="13">
        <v>6</v>
      </c>
      <c r="H861" s="13">
        <v>140225</v>
      </c>
      <c r="I861" s="13" t="s">
        <v>1207</v>
      </c>
      <c r="J861" s="13">
        <v>114048</v>
      </c>
      <c r="K861" s="13" t="s">
        <v>22</v>
      </c>
    </row>
    <row r="862" spans="1:11" x14ac:dyDescent="0.3">
      <c r="A862" s="13" t="s">
        <v>1284</v>
      </c>
      <c r="B862" s="13">
        <v>612024</v>
      </c>
      <c r="C862" s="13">
        <v>105048</v>
      </c>
      <c r="D862" s="13" t="s">
        <v>1209</v>
      </c>
      <c r="E862" s="13" t="s">
        <v>10</v>
      </c>
      <c r="F862" s="13">
        <v>612024</v>
      </c>
      <c r="G862" s="13">
        <v>6</v>
      </c>
      <c r="H862" s="13">
        <v>140226</v>
      </c>
      <c r="I862" s="13" t="s">
        <v>1210</v>
      </c>
      <c r="J862" s="13">
        <v>114048</v>
      </c>
      <c r="K862" s="13" t="s">
        <v>22</v>
      </c>
    </row>
    <row r="863" spans="1:11" x14ac:dyDescent="0.3">
      <c r="A863" s="13" t="s">
        <v>1285</v>
      </c>
      <c r="B863" s="13">
        <v>612025</v>
      </c>
      <c r="C863" s="13">
        <v>105049</v>
      </c>
      <c r="D863" s="13" t="s">
        <v>1212</v>
      </c>
      <c r="E863" s="13" t="s">
        <v>10</v>
      </c>
      <c r="F863" s="13">
        <v>612025</v>
      </c>
      <c r="G863" s="13">
        <v>6</v>
      </c>
      <c r="H863" s="13">
        <v>140227</v>
      </c>
      <c r="I863" s="13" t="s">
        <v>1178</v>
      </c>
      <c r="J863" s="13">
        <v>114048</v>
      </c>
      <c r="K863" s="13" t="s">
        <v>22</v>
      </c>
    </row>
    <row r="864" spans="1:11" x14ac:dyDescent="0.3">
      <c r="A864" s="13" t="s">
        <v>1286</v>
      </c>
      <c r="B864" s="13">
        <v>612026</v>
      </c>
      <c r="C864" s="13">
        <v>105050</v>
      </c>
      <c r="D864" s="13" t="s">
        <v>1180</v>
      </c>
      <c r="E864" s="13" t="s">
        <v>10</v>
      </c>
      <c r="F864" s="13">
        <v>612027</v>
      </c>
      <c r="G864" s="13">
        <v>6</v>
      </c>
      <c r="H864" s="13">
        <v>140228</v>
      </c>
      <c r="I864" s="13" t="s">
        <v>1255</v>
      </c>
      <c r="J864" s="13">
        <v>114048</v>
      </c>
      <c r="K864" s="13" t="s">
        <v>22</v>
      </c>
    </row>
    <row r="865" spans="1:11" x14ac:dyDescent="0.3">
      <c r="A865" s="13" t="s">
        <v>1287</v>
      </c>
      <c r="B865" s="13">
        <v>612027</v>
      </c>
      <c r="C865" s="13">
        <v>105051</v>
      </c>
      <c r="D865" s="13" t="s">
        <v>1257</v>
      </c>
      <c r="E865" s="13" t="s">
        <v>10</v>
      </c>
      <c r="F865" s="13">
        <v>612028</v>
      </c>
      <c r="G865" s="13">
        <v>6</v>
      </c>
      <c r="H865" s="13">
        <v>140229</v>
      </c>
      <c r="I865" s="13" t="s">
        <v>1258</v>
      </c>
      <c r="J865" s="13">
        <v>114048</v>
      </c>
      <c r="K865" s="13" t="s">
        <v>22</v>
      </c>
    </row>
    <row r="866" spans="1:11" x14ac:dyDescent="0.3">
      <c r="A866" s="13" t="s">
        <v>1288</v>
      </c>
      <c r="B866" s="13">
        <v>612028</v>
      </c>
      <c r="C866" s="13">
        <v>105052</v>
      </c>
      <c r="D866" s="13" t="s">
        <v>1260</v>
      </c>
      <c r="E866" s="13" t="s">
        <v>10</v>
      </c>
      <c r="F866" s="13">
        <v>612028</v>
      </c>
      <c r="G866" s="13">
        <v>6</v>
      </c>
      <c r="H866" s="13">
        <v>140230</v>
      </c>
      <c r="I866" s="13" t="s">
        <v>1261</v>
      </c>
      <c r="J866" s="13">
        <v>114048</v>
      </c>
      <c r="K866" s="13" t="s">
        <v>22</v>
      </c>
    </row>
    <row r="867" spans="1:11" x14ac:dyDescent="0.3">
      <c r="A867" s="13" t="s">
        <v>1289</v>
      </c>
      <c r="B867" s="13">
        <v>612029</v>
      </c>
      <c r="C867" s="13">
        <v>105053</v>
      </c>
      <c r="D867" s="13" t="s">
        <v>1263</v>
      </c>
      <c r="E867" s="13" t="s">
        <v>10</v>
      </c>
      <c r="F867" s="13">
        <v>612029</v>
      </c>
      <c r="G867" s="13">
        <v>6</v>
      </c>
      <c r="H867" s="13">
        <v>140231</v>
      </c>
      <c r="I867" s="13" t="s">
        <v>1187</v>
      </c>
      <c r="J867" s="13">
        <v>114048</v>
      </c>
      <c r="K867" s="13" t="s">
        <v>22</v>
      </c>
    </row>
    <row r="868" spans="1:11" x14ac:dyDescent="0.3">
      <c r="A868" s="13" t="s">
        <v>1290</v>
      </c>
      <c r="B868" s="13">
        <v>612030</v>
      </c>
      <c r="C868" s="13">
        <v>105054</v>
      </c>
      <c r="D868" s="13" t="s">
        <v>1188</v>
      </c>
      <c r="E868" s="13" t="s">
        <v>10</v>
      </c>
      <c r="F868" s="13">
        <v>612031</v>
      </c>
      <c r="G868" s="13">
        <v>6</v>
      </c>
      <c r="H868" s="13">
        <v>140232</v>
      </c>
      <c r="I868" s="13" t="s">
        <v>1265</v>
      </c>
      <c r="J868" s="13">
        <v>114048</v>
      </c>
      <c r="K868" s="13" t="s">
        <v>22</v>
      </c>
    </row>
    <row r="869" spans="1:11" x14ac:dyDescent="0.3">
      <c r="A869" s="13" t="s">
        <v>1291</v>
      </c>
      <c r="B869" s="13">
        <v>612031</v>
      </c>
      <c r="C869" s="13">
        <v>105055</v>
      </c>
      <c r="D869" s="13" t="s">
        <v>1267</v>
      </c>
      <c r="E869" s="13" t="s">
        <v>10</v>
      </c>
      <c r="F869" s="13">
        <v>612031</v>
      </c>
      <c r="G869" s="13">
        <v>6</v>
      </c>
      <c r="H869" s="13">
        <v>140233</v>
      </c>
      <c r="I869" s="13" t="s">
        <v>1268</v>
      </c>
      <c r="J869" s="13">
        <v>114048</v>
      </c>
      <c r="K869" s="13" t="s">
        <v>22</v>
      </c>
    </row>
    <row r="870" spans="1:11" x14ac:dyDescent="0.3">
      <c r="A870" s="13" t="s">
        <v>1292</v>
      </c>
      <c r="B870" s="13">
        <v>612032</v>
      </c>
      <c r="C870" s="13">
        <v>105056</v>
      </c>
      <c r="D870" s="13" t="s">
        <v>1270</v>
      </c>
      <c r="E870" s="13" t="s">
        <v>10</v>
      </c>
      <c r="F870" s="13">
        <v>612032</v>
      </c>
      <c r="G870" s="13">
        <v>6</v>
      </c>
      <c r="H870" s="13">
        <v>140234</v>
      </c>
      <c r="I870" s="13" t="s">
        <v>1293</v>
      </c>
      <c r="J870" s="13">
        <v>114048</v>
      </c>
      <c r="K870" s="13" t="s">
        <v>22</v>
      </c>
    </row>
    <row r="871" spans="1:11" x14ac:dyDescent="0.3">
      <c r="A871" s="13" t="s">
        <v>1294</v>
      </c>
      <c r="B871" s="13">
        <v>613000</v>
      </c>
      <c r="C871" s="13">
        <v>105075</v>
      </c>
      <c r="D871" s="13" t="s">
        <v>1295</v>
      </c>
      <c r="E871" s="13">
        <v>120</v>
      </c>
      <c r="F871" s="13">
        <v>613001</v>
      </c>
      <c r="G871" s="13">
        <v>6</v>
      </c>
      <c r="H871" s="13">
        <v>140323</v>
      </c>
      <c r="I871" s="13" t="s">
        <v>1293</v>
      </c>
      <c r="J871" s="13">
        <v>114048</v>
      </c>
      <c r="K871" s="13" t="s">
        <v>22</v>
      </c>
    </row>
    <row r="872" spans="1:11" x14ac:dyDescent="0.3">
      <c r="A872" s="13" t="s">
        <v>1296</v>
      </c>
      <c r="B872" s="13">
        <v>613001</v>
      </c>
      <c r="C872" s="13">
        <v>105075</v>
      </c>
      <c r="D872" s="13" t="s">
        <v>1295</v>
      </c>
      <c r="E872" s="13">
        <v>120</v>
      </c>
      <c r="F872" s="13">
        <v>613002</v>
      </c>
      <c r="G872" s="13">
        <v>6</v>
      </c>
      <c r="H872" s="13">
        <v>140323</v>
      </c>
      <c r="I872" s="13" t="s">
        <v>1293</v>
      </c>
      <c r="J872" s="13">
        <v>114048</v>
      </c>
      <c r="K872" s="13" t="s">
        <v>22</v>
      </c>
    </row>
    <row r="873" spans="1:11" x14ac:dyDescent="0.3">
      <c r="A873" s="13" t="s">
        <v>1297</v>
      </c>
      <c r="B873" s="13">
        <v>613002</v>
      </c>
      <c r="C873" s="13">
        <v>105075</v>
      </c>
      <c r="D873" s="13" t="s">
        <v>1295</v>
      </c>
      <c r="E873" s="13">
        <v>120</v>
      </c>
      <c r="F873" s="13">
        <v>613002</v>
      </c>
      <c r="G873" s="13">
        <v>6</v>
      </c>
      <c r="H873" s="13">
        <v>140323</v>
      </c>
      <c r="I873" s="13" t="e">
        <v>#N/A</v>
      </c>
      <c r="J873" s="13">
        <v>114048</v>
      </c>
      <c r="K873" s="13" t="s">
        <v>22</v>
      </c>
    </row>
    <row r="874" spans="1:11" x14ac:dyDescent="0.3">
      <c r="A874" s="13" t="s">
        <v>1298</v>
      </c>
      <c r="B874" s="13">
        <v>613003</v>
      </c>
      <c r="C874" s="13">
        <v>105079</v>
      </c>
      <c r="D874" s="13" t="s">
        <v>1299</v>
      </c>
      <c r="E874" s="13" t="s">
        <v>10</v>
      </c>
      <c r="F874" s="13">
        <v>613003</v>
      </c>
      <c r="G874" s="13">
        <v>6</v>
      </c>
      <c r="H874" s="13">
        <v>140328</v>
      </c>
      <c r="I874" s="13" t="e">
        <v>#N/A</v>
      </c>
      <c r="J874" s="13">
        <v>114048</v>
      </c>
      <c r="K874" s="13" t="s">
        <v>22</v>
      </c>
    </row>
    <row r="875" spans="1:11" x14ac:dyDescent="0.3">
      <c r="A875" s="13" t="s">
        <v>1300</v>
      </c>
      <c r="B875" s="13">
        <v>613004</v>
      </c>
      <c r="C875" s="13">
        <v>105079</v>
      </c>
      <c r="D875" s="13" t="s">
        <v>1299</v>
      </c>
      <c r="E875" s="13" t="s">
        <v>10</v>
      </c>
      <c r="F875" s="13">
        <v>613005</v>
      </c>
      <c r="G875" s="13">
        <v>6</v>
      </c>
      <c r="H875" s="13">
        <v>140328</v>
      </c>
      <c r="I875" s="13" t="e">
        <v>#N/A</v>
      </c>
      <c r="J875" s="13">
        <v>114048</v>
      </c>
      <c r="K875" s="13" t="s">
        <v>22</v>
      </c>
    </row>
    <row r="876" spans="1:11" x14ac:dyDescent="0.3">
      <c r="A876" s="13" t="s">
        <v>1301</v>
      </c>
      <c r="B876" s="13">
        <v>613005</v>
      </c>
      <c r="C876" s="13">
        <v>105079</v>
      </c>
      <c r="D876" s="13" t="s">
        <v>1299</v>
      </c>
      <c r="E876" s="13" t="s">
        <v>10</v>
      </c>
      <c r="F876" s="13">
        <v>614000</v>
      </c>
      <c r="G876" s="13">
        <v>6</v>
      </c>
      <c r="H876" s="13">
        <v>140328</v>
      </c>
      <c r="I876" s="13" t="s">
        <v>1293</v>
      </c>
      <c r="J876" s="13">
        <v>114048</v>
      </c>
      <c r="K876" s="13" t="s">
        <v>22</v>
      </c>
    </row>
    <row r="877" spans="1:11" x14ac:dyDescent="0.3">
      <c r="A877" s="13" t="s">
        <v>1302</v>
      </c>
      <c r="B877" s="13">
        <v>614000</v>
      </c>
      <c r="C877" s="13">
        <v>105074</v>
      </c>
      <c r="D877" s="13" t="s">
        <v>1295</v>
      </c>
      <c r="E877" s="13">
        <v>100</v>
      </c>
      <c r="F877" s="13">
        <v>614001</v>
      </c>
      <c r="G877" s="13">
        <v>6</v>
      </c>
      <c r="H877" s="13">
        <v>140322</v>
      </c>
      <c r="I877" s="13" t="s">
        <v>1293</v>
      </c>
      <c r="J877" s="13">
        <v>114048</v>
      </c>
      <c r="K877" s="13" t="s">
        <v>22</v>
      </c>
    </row>
    <row r="878" spans="1:11" x14ac:dyDescent="0.3">
      <c r="A878" s="13" t="s">
        <v>1303</v>
      </c>
      <c r="B878" s="13">
        <v>614001</v>
      </c>
      <c r="C878" s="13">
        <v>105074</v>
      </c>
      <c r="D878" s="13" t="s">
        <v>1295</v>
      </c>
      <c r="E878" s="13">
        <v>100</v>
      </c>
      <c r="F878" s="13">
        <v>614001</v>
      </c>
      <c r="G878" s="13">
        <v>6</v>
      </c>
      <c r="H878" s="13">
        <v>140322</v>
      </c>
      <c r="I878" s="13" t="s">
        <v>1293</v>
      </c>
      <c r="J878" s="13">
        <v>114048</v>
      </c>
      <c r="K878" s="13" t="s">
        <v>22</v>
      </c>
    </row>
    <row r="879" spans="1:11" x14ac:dyDescent="0.3">
      <c r="A879" s="13" t="s">
        <v>1304</v>
      </c>
      <c r="B879" s="13">
        <v>614002</v>
      </c>
      <c r="C879" s="13">
        <v>105074</v>
      </c>
      <c r="D879" s="13" t="s">
        <v>1295</v>
      </c>
      <c r="E879" s="13">
        <v>100</v>
      </c>
      <c r="F879" s="13">
        <v>614002</v>
      </c>
      <c r="G879" s="13">
        <v>6</v>
      </c>
      <c r="H879" s="13">
        <v>140322</v>
      </c>
      <c r="I879" s="13" t="e">
        <v>#N/A</v>
      </c>
      <c r="J879" s="13">
        <v>114048</v>
      </c>
      <c r="K879" s="13" t="s">
        <v>22</v>
      </c>
    </row>
    <row r="880" spans="1:11" x14ac:dyDescent="0.3">
      <c r="A880" s="13" t="s">
        <v>1305</v>
      </c>
      <c r="B880" s="13">
        <v>614003</v>
      </c>
      <c r="C880" s="13">
        <v>105079</v>
      </c>
      <c r="D880" s="13" t="s">
        <v>1299</v>
      </c>
      <c r="E880" s="13" t="s">
        <v>10</v>
      </c>
      <c r="F880" s="13">
        <v>614004</v>
      </c>
      <c r="G880" s="13">
        <v>6</v>
      </c>
      <c r="H880" s="13">
        <v>140327</v>
      </c>
      <c r="I880" s="13" t="e">
        <v>#N/A</v>
      </c>
      <c r="J880" s="13">
        <v>114048</v>
      </c>
      <c r="K880" s="13" t="s">
        <v>22</v>
      </c>
    </row>
    <row r="881" spans="1:11" x14ac:dyDescent="0.3">
      <c r="A881" s="13" t="s">
        <v>1306</v>
      </c>
      <c r="B881" s="13">
        <v>614004</v>
      </c>
      <c r="C881" s="13">
        <v>105079</v>
      </c>
      <c r="D881" s="13" t="s">
        <v>1299</v>
      </c>
      <c r="E881" s="13" t="s">
        <v>10</v>
      </c>
      <c r="F881" s="13">
        <v>614005</v>
      </c>
      <c r="G881" s="13">
        <v>6</v>
      </c>
      <c r="H881" s="13">
        <v>140327</v>
      </c>
      <c r="I881" s="13" t="e">
        <v>#N/A</v>
      </c>
      <c r="J881" s="13">
        <v>114048</v>
      </c>
      <c r="K881" s="13" t="s">
        <v>22</v>
      </c>
    </row>
    <row r="882" spans="1:11" x14ac:dyDescent="0.3">
      <c r="A882" s="13" t="s">
        <v>1307</v>
      </c>
      <c r="B882" s="13">
        <v>614005</v>
      </c>
      <c r="C882" s="13">
        <v>105079</v>
      </c>
      <c r="D882" s="13" t="s">
        <v>1299</v>
      </c>
      <c r="E882" s="13" t="s">
        <v>10</v>
      </c>
      <c r="F882" s="13">
        <v>614005</v>
      </c>
      <c r="G882" s="13">
        <v>6</v>
      </c>
      <c r="H882" s="13">
        <v>140327</v>
      </c>
      <c r="I882" s="13" t="s">
        <v>1308</v>
      </c>
      <c r="J882" s="13">
        <v>114048</v>
      </c>
      <c r="K882" s="13" t="s">
        <v>22</v>
      </c>
    </row>
    <row r="883" spans="1:11" x14ac:dyDescent="0.3">
      <c r="A883" s="13" t="s">
        <v>1309</v>
      </c>
      <c r="B883" s="13">
        <v>620000</v>
      </c>
      <c r="C883" s="13">
        <v>105005</v>
      </c>
      <c r="D883" s="13" t="s">
        <v>1309</v>
      </c>
      <c r="E883" s="13">
        <v>100</v>
      </c>
      <c r="F883" s="13">
        <v>620000</v>
      </c>
      <c r="G883" s="13">
        <v>6</v>
      </c>
      <c r="H883" s="13">
        <v>140235</v>
      </c>
      <c r="I883" s="13" t="s">
        <v>1310</v>
      </c>
      <c r="J883" s="13">
        <v>114048</v>
      </c>
      <c r="K883" s="13" t="s">
        <v>22</v>
      </c>
    </row>
    <row r="884" spans="1:11" x14ac:dyDescent="0.3">
      <c r="A884" s="13" t="s">
        <v>1311</v>
      </c>
      <c r="B884" s="13">
        <v>620001</v>
      </c>
      <c r="C884" s="13">
        <v>105006</v>
      </c>
      <c r="D884" s="13" t="s">
        <v>1311</v>
      </c>
      <c r="E884" s="13">
        <v>100</v>
      </c>
      <c r="F884" s="13">
        <v>620002</v>
      </c>
      <c r="G884" s="13">
        <v>6</v>
      </c>
      <c r="H884" s="13">
        <v>140236</v>
      </c>
      <c r="I884" s="13" t="s">
        <v>1312</v>
      </c>
      <c r="J884" s="13">
        <v>114048</v>
      </c>
      <c r="K884" s="13" t="s">
        <v>22</v>
      </c>
    </row>
    <row r="885" spans="1:11" x14ac:dyDescent="0.3">
      <c r="A885" s="13" t="s">
        <v>1313</v>
      </c>
      <c r="B885" s="13">
        <v>620002</v>
      </c>
      <c r="C885" s="13">
        <v>105007</v>
      </c>
      <c r="D885" s="13" t="s">
        <v>1313</v>
      </c>
      <c r="E885" s="13">
        <v>120</v>
      </c>
      <c r="F885" s="13">
        <v>620002</v>
      </c>
      <c r="G885" s="13">
        <v>6</v>
      </c>
      <c r="H885" s="13">
        <v>140237</v>
      </c>
      <c r="I885" s="13" t="s">
        <v>1314</v>
      </c>
      <c r="J885" s="13">
        <v>114048</v>
      </c>
      <c r="K885" s="13" t="s">
        <v>22</v>
      </c>
    </row>
    <row r="886" spans="1:11" x14ac:dyDescent="0.3">
      <c r="A886" s="13" t="s">
        <v>1315</v>
      </c>
      <c r="B886" s="13">
        <v>620003</v>
      </c>
      <c r="C886" s="13">
        <v>105008</v>
      </c>
      <c r="D886" s="13" t="s">
        <v>1315</v>
      </c>
      <c r="E886" s="13" t="s">
        <v>10</v>
      </c>
      <c r="F886" s="13">
        <v>620003</v>
      </c>
      <c r="G886" s="13">
        <v>6</v>
      </c>
      <c r="H886" s="13">
        <v>140238</v>
      </c>
      <c r="I886" s="13" t="s">
        <v>1316</v>
      </c>
      <c r="J886" s="13">
        <v>114048</v>
      </c>
      <c r="K886" s="13" t="s">
        <v>220</v>
      </c>
    </row>
    <row r="887" spans="1:11" x14ac:dyDescent="0.3">
      <c r="A887" s="13" t="s">
        <v>1317</v>
      </c>
      <c r="B887" s="13">
        <v>620004</v>
      </c>
      <c r="C887" s="13">
        <v>105009</v>
      </c>
      <c r="D887" s="13" t="s">
        <v>1317</v>
      </c>
      <c r="E887" s="13">
        <v>80</v>
      </c>
      <c r="F887" s="13">
        <v>620005</v>
      </c>
      <c r="G887" s="13">
        <v>6</v>
      </c>
      <c r="H887" s="13">
        <v>140239</v>
      </c>
      <c r="I887" s="13" t="s">
        <v>1316</v>
      </c>
      <c r="J887" s="13">
        <v>140106</v>
      </c>
      <c r="K887" s="13" t="s">
        <v>22</v>
      </c>
    </row>
    <row r="888" spans="1:11" x14ac:dyDescent="0.3">
      <c r="A888" s="13" t="s">
        <v>1318</v>
      </c>
      <c r="B888" s="13">
        <v>620005</v>
      </c>
      <c r="C888" s="13">
        <v>110016</v>
      </c>
      <c r="D888" s="13" t="s">
        <v>1318</v>
      </c>
      <c r="E888" s="13">
        <v>2400</v>
      </c>
      <c r="F888" s="13">
        <v>620006</v>
      </c>
      <c r="G888" s="13">
        <v>6</v>
      </c>
      <c r="H888" s="13">
        <v>140240</v>
      </c>
      <c r="I888" s="13" t="s">
        <v>1319</v>
      </c>
      <c r="J888" s="13">
        <v>114048</v>
      </c>
      <c r="K888" s="13" t="s">
        <v>22</v>
      </c>
    </row>
    <row r="889" spans="1:11" x14ac:dyDescent="0.3">
      <c r="A889" s="13" t="s">
        <v>1320</v>
      </c>
      <c r="B889" s="13">
        <v>620006</v>
      </c>
      <c r="C889" s="13">
        <v>105010</v>
      </c>
      <c r="D889" s="13" t="s">
        <v>1320</v>
      </c>
      <c r="E889" s="13" t="s">
        <v>10</v>
      </c>
      <c r="F889" s="13">
        <v>620006</v>
      </c>
      <c r="G889" s="13">
        <v>6</v>
      </c>
      <c r="H889" s="13">
        <v>140241</v>
      </c>
      <c r="I889" s="13" t="s">
        <v>1321</v>
      </c>
      <c r="J889" s="13">
        <v>114048</v>
      </c>
      <c r="K889" s="13" t="s">
        <v>22</v>
      </c>
    </row>
    <row r="890" spans="1:11" x14ac:dyDescent="0.3">
      <c r="A890" s="13" t="s">
        <v>1322</v>
      </c>
      <c r="B890" s="13">
        <v>620007</v>
      </c>
      <c r="C890" s="13">
        <v>105011</v>
      </c>
      <c r="D890" s="13" t="s">
        <v>1322</v>
      </c>
      <c r="E890" s="13">
        <v>200</v>
      </c>
      <c r="F890" s="13">
        <v>620007</v>
      </c>
      <c r="G890" s="13">
        <v>6</v>
      </c>
      <c r="H890" s="13">
        <v>140242</v>
      </c>
      <c r="I890" s="13" t="s">
        <v>1323</v>
      </c>
      <c r="J890" s="13">
        <v>114048</v>
      </c>
      <c r="K890" s="13" t="s">
        <v>1324</v>
      </c>
    </row>
    <row r="891" spans="1:11" x14ac:dyDescent="0.3">
      <c r="A891" s="13" t="s">
        <v>1325</v>
      </c>
      <c r="B891" s="13">
        <v>620008</v>
      </c>
      <c r="C891" s="13">
        <v>105072</v>
      </c>
      <c r="D891" s="13" t="s">
        <v>1325</v>
      </c>
      <c r="E891" s="13">
        <v>80</v>
      </c>
      <c r="F891" s="13">
        <v>620009</v>
      </c>
      <c r="G891" s="13">
        <v>6</v>
      </c>
      <c r="H891" s="13">
        <v>140308</v>
      </c>
      <c r="I891" s="13" t="s">
        <v>1326</v>
      </c>
      <c r="J891" s="13">
        <v>812104</v>
      </c>
      <c r="K891" s="13" t="s">
        <v>22</v>
      </c>
    </row>
    <row r="892" spans="1:11" x14ac:dyDescent="0.3">
      <c r="A892" s="13" t="s">
        <v>1327</v>
      </c>
      <c r="B892" s="13">
        <v>620009</v>
      </c>
      <c r="C892" s="13">
        <v>105073</v>
      </c>
      <c r="D892" s="13" t="s">
        <v>1328</v>
      </c>
      <c r="E892" s="13">
        <v>100</v>
      </c>
      <c r="F892" s="13">
        <v>620010</v>
      </c>
      <c r="G892" s="13">
        <v>6</v>
      </c>
      <c r="H892" s="13">
        <v>140309</v>
      </c>
      <c r="I892" s="13" t="e">
        <v>#N/A</v>
      </c>
      <c r="J892" s="13">
        <v>114048</v>
      </c>
      <c r="K892" s="13" t="s">
        <v>22</v>
      </c>
    </row>
    <row r="893" spans="1:11" x14ac:dyDescent="0.3">
      <c r="A893" s="13" t="s">
        <v>1329</v>
      </c>
      <c r="B893" s="13">
        <v>620010</v>
      </c>
      <c r="C893" s="13">
        <v>105078</v>
      </c>
      <c r="D893" s="13" t="s">
        <v>1330</v>
      </c>
      <c r="E893" s="13">
        <v>160</v>
      </c>
      <c r="F893" s="13">
        <v>630000</v>
      </c>
      <c r="G893" s="13">
        <v>6</v>
      </c>
      <c r="H893" s="13">
        <v>114053</v>
      </c>
      <c r="I893" s="13" t="s">
        <v>1331</v>
      </c>
      <c r="J893" s="13">
        <v>114048</v>
      </c>
      <c r="K893" s="13" t="s">
        <v>22</v>
      </c>
    </row>
    <row r="894" spans="1:11" x14ac:dyDescent="0.3">
      <c r="A894" s="13" t="s">
        <v>1332</v>
      </c>
      <c r="B894" s="13">
        <v>630000</v>
      </c>
      <c r="C894" s="13">
        <v>105012</v>
      </c>
      <c r="D894" s="13" t="s">
        <v>1332</v>
      </c>
      <c r="E894" s="13" t="s">
        <v>10</v>
      </c>
      <c r="F894" s="13">
        <v>630000</v>
      </c>
      <c r="G894" s="13">
        <v>6</v>
      </c>
      <c r="H894" s="13">
        <v>140243</v>
      </c>
      <c r="I894" s="13" t="s">
        <v>1333</v>
      </c>
      <c r="J894" s="13">
        <v>114048</v>
      </c>
      <c r="K894" s="13" t="s">
        <v>22</v>
      </c>
    </row>
    <row r="895" spans="1:11" x14ac:dyDescent="0.3">
      <c r="A895" s="13" t="s">
        <v>1334</v>
      </c>
      <c r="B895" s="13">
        <v>630001</v>
      </c>
      <c r="C895" s="13">
        <v>105013</v>
      </c>
      <c r="D895" s="13" t="s">
        <v>1334</v>
      </c>
      <c r="E895" s="13" t="s">
        <v>10</v>
      </c>
      <c r="F895" s="13">
        <v>630002</v>
      </c>
      <c r="G895" s="13">
        <v>6</v>
      </c>
      <c r="H895" s="13">
        <v>140244</v>
      </c>
      <c r="I895" s="13" t="s">
        <v>1335</v>
      </c>
      <c r="J895" s="13">
        <v>114048</v>
      </c>
      <c r="K895" s="13" t="s">
        <v>22</v>
      </c>
    </row>
    <row r="896" spans="1:11" x14ac:dyDescent="0.3">
      <c r="A896" s="13" t="s">
        <v>1336</v>
      </c>
      <c r="B896" s="13">
        <v>630002</v>
      </c>
      <c r="C896" s="13">
        <v>105014</v>
      </c>
      <c r="D896" s="13" t="s">
        <v>1336</v>
      </c>
      <c r="E896" s="13" t="s">
        <v>10</v>
      </c>
      <c r="F896" s="13">
        <v>630002</v>
      </c>
      <c r="G896" s="13">
        <v>6</v>
      </c>
      <c r="H896" s="13">
        <v>140245</v>
      </c>
      <c r="I896" s="13" t="s">
        <v>1337</v>
      </c>
      <c r="J896" s="13">
        <v>114048</v>
      </c>
      <c r="K896" s="13" t="s">
        <v>22</v>
      </c>
    </row>
    <row r="897" spans="1:11" x14ac:dyDescent="0.3">
      <c r="A897" s="13" t="s">
        <v>1338</v>
      </c>
      <c r="B897" s="13">
        <v>630003</v>
      </c>
      <c r="C897" s="13">
        <v>105015</v>
      </c>
      <c r="D897" s="13" t="s">
        <v>1338</v>
      </c>
      <c r="E897" s="13">
        <v>100</v>
      </c>
      <c r="F897" s="13">
        <v>630004</v>
      </c>
      <c r="G897" s="13">
        <v>6</v>
      </c>
      <c r="H897" s="13">
        <v>140246</v>
      </c>
      <c r="I897" s="13" t="s">
        <v>1339</v>
      </c>
      <c r="J897" s="13">
        <v>114048</v>
      </c>
      <c r="K897" s="13" t="s">
        <v>22</v>
      </c>
    </row>
    <row r="898" spans="1:11" x14ac:dyDescent="0.3">
      <c r="A898" s="13" t="s">
        <v>1340</v>
      </c>
      <c r="B898" s="13">
        <v>630004</v>
      </c>
      <c r="C898" s="13">
        <v>105016</v>
      </c>
      <c r="D898" s="13" t="s">
        <v>1340</v>
      </c>
      <c r="E898" s="13" t="s">
        <v>10</v>
      </c>
      <c r="F898" s="13">
        <v>630004</v>
      </c>
      <c r="G898" s="13">
        <v>6</v>
      </c>
      <c r="H898" s="13">
        <v>140247</v>
      </c>
      <c r="I898" s="13" t="s">
        <v>1341</v>
      </c>
      <c r="J898" s="13">
        <v>114048</v>
      </c>
      <c r="K898" s="13" t="s">
        <v>22</v>
      </c>
    </row>
    <row r="899" spans="1:11" x14ac:dyDescent="0.3">
      <c r="A899" s="13" t="s">
        <v>1342</v>
      </c>
      <c r="B899" s="13">
        <v>630005</v>
      </c>
      <c r="C899" s="13">
        <v>105017</v>
      </c>
      <c r="D899" s="13" t="s">
        <v>1342</v>
      </c>
      <c r="E899" s="13">
        <v>80</v>
      </c>
      <c r="F899" s="13">
        <v>630006</v>
      </c>
      <c r="G899" s="13">
        <v>6</v>
      </c>
      <c r="H899" s="13">
        <v>140248</v>
      </c>
      <c r="I899" s="13" t="s">
        <v>1343</v>
      </c>
      <c r="J899" s="13">
        <v>114048</v>
      </c>
      <c r="K899" s="13" t="s">
        <v>22</v>
      </c>
    </row>
    <row r="900" spans="1:11" x14ac:dyDescent="0.3">
      <c r="A900" s="13" t="s">
        <v>1344</v>
      </c>
      <c r="B900" s="13">
        <v>630006</v>
      </c>
      <c r="C900" s="13">
        <v>105018</v>
      </c>
      <c r="D900" s="13" t="s">
        <v>1344</v>
      </c>
      <c r="E900" s="13" t="s">
        <v>10</v>
      </c>
      <c r="F900" s="13">
        <v>630007</v>
      </c>
      <c r="G900" s="13">
        <v>6</v>
      </c>
      <c r="H900" s="13">
        <v>140249</v>
      </c>
      <c r="I900" s="13" t="s">
        <v>1345</v>
      </c>
      <c r="J900" s="13">
        <v>114048</v>
      </c>
      <c r="K900" s="13" t="s">
        <v>22</v>
      </c>
    </row>
    <row r="901" spans="1:11" x14ac:dyDescent="0.3">
      <c r="A901" s="13" t="s">
        <v>1346</v>
      </c>
      <c r="B901" s="13">
        <v>630007</v>
      </c>
      <c r="C901" s="13">
        <v>105019</v>
      </c>
      <c r="D901" s="13" t="s">
        <v>1346</v>
      </c>
      <c r="E901" s="13" t="s">
        <v>10</v>
      </c>
      <c r="F901" s="13">
        <v>630007</v>
      </c>
      <c r="G901" s="13">
        <v>6</v>
      </c>
      <c r="H901" s="13">
        <v>140250</v>
      </c>
      <c r="I901" s="13" t="s">
        <v>1347</v>
      </c>
      <c r="J901" s="13">
        <v>114048</v>
      </c>
      <c r="K901" s="13" t="s">
        <v>22</v>
      </c>
    </row>
    <row r="902" spans="1:11" x14ac:dyDescent="0.3">
      <c r="A902" s="13" t="s">
        <v>1348</v>
      </c>
      <c r="B902" s="13">
        <v>630008</v>
      </c>
      <c r="C902" s="13">
        <v>105020</v>
      </c>
      <c r="D902" s="13" t="s">
        <v>1348</v>
      </c>
      <c r="E902" s="13" t="s">
        <v>10</v>
      </c>
      <c r="F902" s="13">
        <v>630008</v>
      </c>
      <c r="G902" s="13">
        <v>6</v>
      </c>
      <c r="H902" s="13">
        <v>140251</v>
      </c>
      <c r="I902" s="13" t="s">
        <v>1349</v>
      </c>
      <c r="J902" s="13">
        <v>114048</v>
      </c>
      <c r="K902" s="13" t="s">
        <v>22</v>
      </c>
    </row>
    <row r="903" spans="1:11" x14ac:dyDescent="0.3">
      <c r="A903" s="13" t="s">
        <v>1350</v>
      </c>
      <c r="B903" s="13">
        <v>630009</v>
      </c>
      <c r="C903" s="13">
        <v>105021</v>
      </c>
      <c r="D903" s="13" t="s">
        <v>1350</v>
      </c>
      <c r="E903" s="13" t="s">
        <v>10</v>
      </c>
      <c r="F903" s="13">
        <v>630009</v>
      </c>
      <c r="G903" s="13">
        <v>6</v>
      </c>
      <c r="H903" s="13">
        <v>140252</v>
      </c>
      <c r="I903" s="13" t="s">
        <v>1351</v>
      </c>
      <c r="J903" s="13">
        <v>114048</v>
      </c>
      <c r="K903" s="13" t="s">
        <v>22</v>
      </c>
    </row>
    <row r="904" spans="1:11" x14ac:dyDescent="0.3">
      <c r="A904" s="13" t="s">
        <v>1352</v>
      </c>
      <c r="B904" s="13">
        <v>630010</v>
      </c>
      <c r="C904" s="13">
        <v>105076</v>
      </c>
      <c r="D904" s="13" t="s">
        <v>1352</v>
      </c>
      <c r="E904" s="13">
        <v>320</v>
      </c>
      <c r="F904" s="13">
        <v>640000</v>
      </c>
      <c r="G904" s="13">
        <v>6</v>
      </c>
      <c r="H904" s="13">
        <v>140325</v>
      </c>
      <c r="I904" s="13" t="s">
        <v>1353</v>
      </c>
      <c r="J904" s="13">
        <v>114048</v>
      </c>
      <c r="K904" s="13" t="s">
        <v>22</v>
      </c>
    </row>
    <row r="905" spans="1:11" x14ac:dyDescent="0.3">
      <c r="A905" s="13" t="s">
        <v>1354</v>
      </c>
      <c r="B905" s="13">
        <v>640000</v>
      </c>
      <c r="C905" s="13">
        <v>105057</v>
      </c>
      <c r="D905" s="13" t="s">
        <v>1354</v>
      </c>
      <c r="E905" s="13" t="s">
        <v>10</v>
      </c>
      <c r="F905" s="13">
        <v>640001</v>
      </c>
      <c r="G905" s="13">
        <v>6</v>
      </c>
      <c r="H905" s="13">
        <v>140253</v>
      </c>
      <c r="I905" s="13" t="s">
        <v>1355</v>
      </c>
      <c r="J905" s="13">
        <v>114048</v>
      </c>
      <c r="K905" s="13" t="s">
        <v>22</v>
      </c>
    </row>
    <row r="906" spans="1:11" x14ac:dyDescent="0.3">
      <c r="A906" s="13" t="s">
        <v>1356</v>
      </c>
      <c r="B906" s="13">
        <v>640001</v>
      </c>
      <c r="C906" s="13">
        <v>105058</v>
      </c>
      <c r="D906" s="13" t="s">
        <v>1356</v>
      </c>
      <c r="E906" s="13">
        <v>100</v>
      </c>
      <c r="F906" s="13">
        <v>640001</v>
      </c>
      <c r="G906" s="13">
        <v>6</v>
      </c>
      <c r="H906" s="13">
        <v>140254</v>
      </c>
      <c r="I906" s="13" t="s">
        <v>1357</v>
      </c>
      <c r="J906" s="13">
        <v>114048</v>
      </c>
      <c r="K906" s="13" t="s">
        <v>22</v>
      </c>
    </row>
    <row r="907" spans="1:11" x14ac:dyDescent="0.3">
      <c r="A907" s="13" t="s">
        <v>1358</v>
      </c>
      <c r="B907" s="13">
        <v>640002</v>
      </c>
      <c r="C907" s="13">
        <v>105059</v>
      </c>
      <c r="D907" s="13" t="s">
        <v>1358</v>
      </c>
      <c r="E907" s="13" t="s">
        <v>10</v>
      </c>
      <c r="F907" s="13">
        <v>640003</v>
      </c>
      <c r="G907" s="13">
        <v>6</v>
      </c>
      <c r="H907" s="13">
        <v>140255</v>
      </c>
      <c r="I907" s="13" t="s">
        <v>1359</v>
      </c>
      <c r="J907" s="13">
        <v>114048</v>
      </c>
      <c r="K907" s="13" t="s">
        <v>22</v>
      </c>
    </row>
    <row r="908" spans="1:11" x14ac:dyDescent="0.3">
      <c r="A908" s="13" t="s">
        <v>1360</v>
      </c>
      <c r="B908" s="13">
        <v>640003</v>
      </c>
      <c r="C908" s="13">
        <v>105060</v>
      </c>
      <c r="D908" s="13" t="s">
        <v>1360</v>
      </c>
      <c r="E908" s="13" t="s">
        <v>10</v>
      </c>
      <c r="F908" s="13">
        <v>640004</v>
      </c>
      <c r="G908" s="13">
        <v>6</v>
      </c>
      <c r="H908" s="13">
        <v>140256</v>
      </c>
      <c r="I908" s="13" t="s">
        <v>1361</v>
      </c>
      <c r="J908" s="13">
        <v>114048</v>
      </c>
      <c r="K908" s="13" t="s">
        <v>22</v>
      </c>
    </row>
    <row r="909" spans="1:11" x14ac:dyDescent="0.3">
      <c r="A909" s="13" t="s">
        <v>1362</v>
      </c>
      <c r="B909" s="13">
        <v>640004</v>
      </c>
      <c r="C909" s="13">
        <v>105061</v>
      </c>
      <c r="D909" s="13" t="s">
        <v>1362</v>
      </c>
      <c r="E909" s="13" t="s">
        <v>10</v>
      </c>
      <c r="F909" s="13">
        <v>640004</v>
      </c>
      <c r="G909" s="13">
        <v>6</v>
      </c>
      <c r="H909" s="13">
        <v>140257</v>
      </c>
      <c r="I909" s="13" t="s">
        <v>1363</v>
      </c>
      <c r="J909" s="13">
        <v>114048</v>
      </c>
      <c r="K909" s="13" t="s">
        <v>22</v>
      </c>
    </row>
    <row r="910" spans="1:11" x14ac:dyDescent="0.3">
      <c r="A910" s="13" t="s">
        <v>1364</v>
      </c>
      <c r="B910" s="13">
        <v>640005</v>
      </c>
      <c r="C910" s="13">
        <v>105062</v>
      </c>
      <c r="D910" s="13" t="s">
        <v>1364</v>
      </c>
      <c r="E910" s="13" t="s">
        <v>10</v>
      </c>
      <c r="F910" s="13">
        <v>640005</v>
      </c>
      <c r="G910" s="13">
        <v>6</v>
      </c>
      <c r="H910" s="13">
        <v>140258</v>
      </c>
      <c r="I910" s="13" t="s">
        <v>1365</v>
      </c>
      <c r="J910" s="13">
        <v>114048</v>
      </c>
      <c r="K910" s="13" t="s">
        <v>22</v>
      </c>
    </row>
    <row r="911" spans="1:11" x14ac:dyDescent="0.3">
      <c r="A911" s="13" t="s">
        <v>1366</v>
      </c>
      <c r="B911" s="13">
        <v>640006</v>
      </c>
      <c r="C911" s="13">
        <v>105063</v>
      </c>
      <c r="D911" s="13" t="s">
        <v>1366</v>
      </c>
      <c r="E911" s="13" t="s">
        <v>10</v>
      </c>
      <c r="F911" s="13">
        <v>640007</v>
      </c>
      <c r="G911" s="13">
        <v>6</v>
      </c>
      <c r="H911" s="13">
        <v>140259</v>
      </c>
      <c r="I911" s="13" t="s">
        <v>1367</v>
      </c>
      <c r="J911" s="13">
        <v>114048</v>
      </c>
      <c r="K911" s="13" t="s">
        <v>22</v>
      </c>
    </row>
    <row r="912" spans="1:11" x14ac:dyDescent="0.3">
      <c r="A912" s="13" t="s">
        <v>1368</v>
      </c>
      <c r="B912" s="13">
        <v>640007</v>
      </c>
      <c r="C912" s="13">
        <v>105064</v>
      </c>
      <c r="D912" s="13" t="s">
        <v>1368</v>
      </c>
      <c r="E912" s="13" t="s">
        <v>10</v>
      </c>
      <c r="F912" s="13">
        <v>640008</v>
      </c>
      <c r="G912" s="13">
        <v>6</v>
      </c>
      <c r="H912" s="13">
        <v>140260</v>
      </c>
      <c r="I912" s="13" t="s">
        <v>1369</v>
      </c>
      <c r="J912" s="13">
        <v>114048</v>
      </c>
      <c r="K912" s="13" t="s">
        <v>22</v>
      </c>
    </row>
    <row r="913" spans="1:11" x14ac:dyDescent="0.3">
      <c r="A913" s="13" t="s">
        <v>1370</v>
      </c>
      <c r="B913" s="13">
        <v>640008</v>
      </c>
      <c r="C913" s="13">
        <v>105065</v>
      </c>
      <c r="D913" s="13" t="s">
        <v>1370</v>
      </c>
      <c r="E913" s="13" t="s">
        <v>10</v>
      </c>
      <c r="F913" s="13">
        <v>640009</v>
      </c>
      <c r="G913" s="13">
        <v>6</v>
      </c>
      <c r="H913" s="13">
        <v>140261</v>
      </c>
      <c r="I913" s="13" t="s">
        <v>1371</v>
      </c>
      <c r="J913" s="13">
        <v>114048</v>
      </c>
      <c r="K913" s="13" t="s">
        <v>22</v>
      </c>
    </row>
    <row r="914" spans="1:11" x14ac:dyDescent="0.3">
      <c r="A914" s="13" t="s">
        <v>1372</v>
      </c>
      <c r="B914" s="13">
        <v>640009</v>
      </c>
      <c r="C914" s="13">
        <v>105066</v>
      </c>
      <c r="D914" s="13" t="s">
        <v>1372</v>
      </c>
      <c r="E914" s="13">
        <v>200</v>
      </c>
      <c r="F914" s="13">
        <v>640009</v>
      </c>
      <c r="G914" s="13">
        <v>6</v>
      </c>
      <c r="H914" s="13">
        <v>140262</v>
      </c>
      <c r="I914" s="13" t="s">
        <v>1371</v>
      </c>
      <c r="J914" s="13">
        <v>114048</v>
      </c>
      <c r="K914" s="13" t="s">
        <v>22</v>
      </c>
    </row>
    <row r="915" spans="1:11" x14ac:dyDescent="0.3">
      <c r="A915" s="13" t="s">
        <v>1373</v>
      </c>
      <c r="B915" s="13">
        <v>640010</v>
      </c>
      <c r="C915" s="13">
        <v>105066</v>
      </c>
      <c r="D915" s="13" t="s">
        <v>1372</v>
      </c>
      <c r="E915" s="13" t="s">
        <v>10</v>
      </c>
      <c r="F915" s="13">
        <v>640011</v>
      </c>
      <c r="G915" s="13">
        <v>6</v>
      </c>
      <c r="H915" s="13">
        <v>140262</v>
      </c>
      <c r="I915" s="13" t="s">
        <v>1374</v>
      </c>
      <c r="J915" s="13">
        <v>114048</v>
      </c>
      <c r="K915" s="13" t="s">
        <v>22</v>
      </c>
    </row>
    <row r="916" spans="1:11" x14ac:dyDescent="0.3">
      <c r="A916" s="13" t="s">
        <v>1375</v>
      </c>
      <c r="B916" s="13">
        <v>640011</v>
      </c>
      <c r="C916" s="13">
        <v>105068</v>
      </c>
      <c r="D916" s="13" t="s">
        <v>1375</v>
      </c>
      <c r="E916" s="13">
        <v>90</v>
      </c>
      <c r="F916" s="13">
        <v>640012</v>
      </c>
      <c r="G916" s="13">
        <v>6</v>
      </c>
      <c r="H916" s="13">
        <v>140310</v>
      </c>
      <c r="I916" s="13" t="s">
        <v>1376</v>
      </c>
      <c r="J916" s="13">
        <v>114048</v>
      </c>
      <c r="K916" s="13" t="s">
        <v>22</v>
      </c>
    </row>
    <row r="917" spans="1:11" x14ac:dyDescent="0.3">
      <c r="A917" s="13" t="s">
        <v>1377</v>
      </c>
      <c r="B917" s="13">
        <v>640012</v>
      </c>
      <c r="C917" s="13">
        <v>105069</v>
      </c>
      <c r="D917" s="13" t="s">
        <v>1377</v>
      </c>
      <c r="E917" s="13">
        <v>120</v>
      </c>
      <c r="F917" s="13">
        <v>640012</v>
      </c>
      <c r="G917" s="13">
        <v>6</v>
      </c>
      <c r="H917" s="13">
        <v>140311</v>
      </c>
      <c r="I917" s="13" t="s">
        <v>1378</v>
      </c>
      <c r="J917" s="13">
        <v>114048</v>
      </c>
      <c r="K917" s="13" t="s">
        <v>352</v>
      </c>
    </row>
    <row r="918" spans="1:11" x14ac:dyDescent="0.3">
      <c r="A918" s="13" t="s">
        <v>1379</v>
      </c>
      <c r="B918" s="13">
        <v>650001</v>
      </c>
      <c r="C918" s="13">
        <v>130000</v>
      </c>
      <c r="D918" s="13" t="s">
        <v>1379</v>
      </c>
      <c r="E918" s="13">
        <v>130</v>
      </c>
      <c r="F918" s="13">
        <v>650001</v>
      </c>
      <c r="G918" s="13">
        <v>2</v>
      </c>
      <c r="H918" s="13">
        <v>131000</v>
      </c>
      <c r="I918" s="13" t="s">
        <v>1378</v>
      </c>
      <c r="J918" s="13">
        <v>140139</v>
      </c>
      <c r="K918" s="13" t="s">
        <v>352</v>
      </c>
    </row>
    <row r="919" spans="1:11" x14ac:dyDescent="0.3">
      <c r="A919" s="13" t="s">
        <v>1380</v>
      </c>
      <c r="B919" s="13">
        <v>650002</v>
      </c>
      <c r="C919" s="13">
        <v>130001</v>
      </c>
      <c r="D919" s="13" t="s">
        <v>1380</v>
      </c>
      <c r="E919" s="13">
        <v>183</v>
      </c>
      <c r="F919" s="13">
        <v>650003</v>
      </c>
      <c r="G919" s="13">
        <v>2</v>
      </c>
      <c r="H919" s="13">
        <v>131001</v>
      </c>
      <c r="I919" s="13" t="s">
        <v>1378</v>
      </c>
      <c r="J919" s="13">
        <v>140139</v>
      </c>
      <c r="K919" s="13" t="s">
        <v>352</v>
      </c>
    </row>
    <row r="920" spans="1:11" x14ac:dyDescent="0.3">
      <c r="A920" s="13" t="s">
        <v>1381</v>
      </c>
      <c r="B920" s="13">
        <v>650003</v>
      </c>
      <c r="C920" s="13">
        <v>130002</v>
      </c>
      <c r="D920" s="13" t="s">
        <v>1381</v>
      </c>
      <c r="E920" s="13">
        <v>256</v>
      </c>
      <c r="F920" s="13">
        <v>650004</v>
      </c>
      <c r="G920" s="13">
        <v>3</v>
      </c>
      <c r="H920" s="13">
        <v>131002</v>
      </c>
      <c r="I920" s="13" t="s">
        <v>1378</v>
      </c>
      <c r="J920" s="13">
        <v>140139</v>
      </c>
      <c r="K920" s="13" t="s">
        <v>352</v>
      </c>
    </row>
    <row r="921" spans="1:11" x14ac:dyDescent="0.3">
      <c r="A921" s="13" t="s">
        <v>1382</v>
      </c>
      <c r="B921" s="13">
        <v>650004</v>
      </c>
      <c r="C921" s="13">
        <v>130003</v>
      </c>
      <c r="D921" s="13" t="s">
        <v>1382</v>
      </c>
      <c r="E921" s="13">
        <v>357</v>
      </c>
      <c r="F921" s="13">
        <v>650005</v>
      </c>
      <c r="G921" s="13">
        <v>3</v>
      </c>
      <c r="H921" s="13">
        <v>131003</v>
      </c>
      <c r="I921" s="13" t="s">
        <v>1378</v>
      </c>
      <c r="J921" s="13">
        <v>140139</v>
      </c>
      <c r="K921" s="13" t="s">
        <v>352</v>
      </c>
    </row>
    <row r="922" spans="1:11" x14ac:dyDescent="0.3">
      <c r="A922" s="13" t="s">
        <v>1383</v>
      </c>
      <c r="B922" s="13">
        <v>650005</v>
      </c>
      <c r="C922" s="13">
        <v>130004</v>
      </c>
      <c r="D922" s="13" t="s">
        <v>1383</v>
      </c>
      <c r="E922" s="13">
        <v>501</v>
      </c>
      <c r="F922" s="13">
        <v>650005</v>
      </c>
      <c r="G922" s="13">
        <v>4</v>
      </c>
      <c r="H922" s="13">
        <v>131004</v>
      </c>
      <c r="I922" s="13" t="s">
        <v>1378</v>
      </c>
      <c r="J922" s="13">
        <v>140139</v>
      </c>
      <c r="K922" s="13" t="s">
        <v>352</v>
      </c>
    </row>
    <row r="923" spans="1:11" x14ac:dyDescent="0.3">
      <c r="A923" s="13" t="s">
        <v>1384</v>
      </c>
      <c r="B923" s="13">
        <v>650006</v>
      </c>
      <c r="C923" s="13">
        <v>130005</v>
      </c>
      <c r="D923" s="13" t="s">
        <v>1384</v>
      </c>
      <c r="E923" s="13">
        <v>702</v>
      </c>
      <c r="F923" s="13">
        <v>650007</v>
      </c>
      <c r="G923" s="13">
        <v>4</v>
      </c>
      <c r="H923" s="13">
        <v>131005</v>
      </c>
      <c r="I923" s="13" t="s">
        <v>1378</v>
      </c>
      <c r="J923" s="13">
        <v>140139</v>
      </c>
      <c r="K923" s="13" t="s">
        <v>352</v>
      </c>
    </row>
    <row r="924" spans="1:11" x14ac:dyDescent="0.3">
      <c r="A924" s="13" t="s">
        <v>1385</v>
      </c>
      <c r="B924" s="13">
        <v>650007</v>
      </c>
      <c r="C924" s="13">
        <v>130006</v>
      </c>
      <c r="D924" s="13" t="s">
        <v>1385</v>
      </c>
      <c r="E924" s="13">
        <v>982</v>
      </c>
      <c r="F924" s="13">
        <v>650008</v>
      </c>
      <c r="G924" s="13">
        <v>5</v>
      </c>
      <c r="H924" s="13">
        <v>131006</v>
      </c>
      <c r="I924" s="13" t="s">
        <v>1378</v>
      </c>
      <c r="J924" s="13">
        <v>140139</v>
      </c>
      <c r="K924" s="13" t="s">
        <v>352</v>
      </c>
    </row>
    <row r="925" spans="1:11" x14ac:dyDescent="0.3">
      <c r="A925" s="13" t="s">
        <v>1386</v>
      </c>
      <c r="B925" s="13">
        <v>650008</v>
      </c>
      <c r="C925" s="13">
        <v>130007</v>
      </c>
      <c r="D925" s="13" t="s">
        <v>1386</v>
      </c>
      <c r="E925" s="13">
        <v>1375</v>
      </c>
      <c r="F925" s="13">
        <v>650009</v>
      </c>
      <c r="G925" s="13">
        <v>5</v>
      </c>
      <c r="H925" s="13">
        <v>131007</v>
      </c>
      <c r="I925" s="13" t="s">
        <v>1378</v>
      </c>
      <c r="J925" s="13">
        <v>140139</v>
      </c>
      <c r="K925" s="13" t="s">
        <v>352</v>
      </c>
    </row>
    <row r="926" spans="1:11" x14ac:dyDescent="0.3">
      <c r="A926" s="13" t="s">
        <v>1387</v>
      </c>
      <c r="B926" s="13">
        <v>650009</v>
      </c>
      <c r="C926" s="13">
        <v>130008</v>
      </c>
      <c r="D926" s="13" t="s">
        <v>1387</v>
      </c>
      <c r="E926" s="13">
        <v>1925</v>
      </c>
      <c r="F926" s="13">
        <v>650009</v>
      </c>
      <c r="G926" s="13">
        <v>6</v>
      </c>
      <c r="H926" s="13">
        <v>131008</v>
      </c>
      <c r="I926" s="13" t="s">
        <v>1378</v>
      </c>
      <c r="J926" s="13">
        <v>140139</v>
      </c>
      <c r="K926" s="13" t="s">
        <v>352</v>
      </c>
    </row>
    <row r="927" spans="1:11" x14ac:dyDescent="0.3">
      <c r="A927" s="13" t="s">
        <v>1388</v>
      </c>
      <c r="B927" s="13">
        <v>650010</v>
      </c>
      <c r="C927" s="13">
        <v>130009</v>
      </c>
      <c r="D927" s="13" t="s">
        <v>1388</v>
      </c>
      <c r="E927" s="13">
        <v>2695</v>
      </c>
      <c r="F927" s="13">
        <v>650011</v>
      </c>
      <c r="G927" s="13">
        <v>6</v>
      </c>
      <c r="H927" s="13">
        <v>131009</v>
      </c>
      <c r="I927" s="13" t="s">
        <v>1378</v>
      </c>
      <c r="J927" s="13">
        <v>140139</v>
      </c>
      <c r="K927" s="13" t="s">
        <v>352</v>
      </c>
    </row>
    <row r="928" spans="1:11" x14ac:dyDescent="0.3">
      <c r="A928" s="13" t="s">
        <v>1389</v>
      </c>
      <c r="B928" s="13">
        <v>650011</v>
      </c>
      <c r="C928" s="13">
        <v>130010</v>
      </c>
      <c r="D928" s="13" t="s">
        <v>1389</v>
      </c>
      <c r="E928" s="13">
        <v>3773</v>
      </c>
      <c r="F928" s="13">
        <v>650012</v>
      </c>
      <c r="G928" s="13">
        <v>6</v>
      </c>
      <c r="H928" s="13">
        <v>131010</v>
      </c>
      <c r="I928" s="13" t="s">
        <v>1378</v>
      </c>
      <c r="J928" s="13">
        <v>140139</v>
      </c>
      <c r="K928" s="13" t="s">
        <v>352</v>
      </c>
    </row>
    <row r="929" spans="1:11" x14ac:dyDescent="0.3">
      <c r="A929" s="13" t="s">
        <v>1390</v>
      </c>
      <c r="B929" s="13">
        <v>650012</v>
      </c>
      <c r="C929" s="13">
        <v>130011</v>
      </c>
      <c r="D929" s="13" t="s">
        <v>1390</v>
      </c>
      <c r="E929" s="13">
        <v>5282</v>
      </c>
      <c r="F929" s="13">
        <v>650013</v>
      </c>
      <c r="G929" s="13">
        <v>6</v>
      </c>
      <c r="H929" s="13">
        <v>131011</v>
      </c>
      <c r="I929" s="13" t="s">
        <v>1378</v>
      </c>
      <c r="J929" s="13">
        <v>140139</v>
      </c>
      <c r="K929" s="13" t="s">
        <v>352</v>
      </c>
    </row>
    <row r="930" spans="1:11" x14ac:dyDescent="0.3">
      <c r="A930" s="13" t="s">
        <v>1391</v>
      </c>
      <c r="B930" s="13">
        <v>650013</v>
      </c>
      <c r="C930" s="13">
        <v>130012</v>
      </c>
      <c r="D930" s="13" t="s">
        <v>1391</v>
      </c>
      <c r="E930" s="13">
        <v>7395</v>
      </c>
      <c r="F930" s="13">
        <v>650013</v>
      </c>
      <c r="G930" s="13">
        <v>6</v>
      </c>
      <c r="H930" s="13">
        <v>131012</v>
      </c>
      <c r="I930" s="13" t="s">
        <v>1378</v>
      </c>
      <c r="J930" s="13">
        <v>140139</v>
      </c>
      <c r="K930" s="13" t="s">
        <v>352</v>
      </c>
    </row>
    <row r="931" spans="1:11" x14ac:dyDescent="0.3">
      <c r="A931" s="13" t="s">
        <v>1392</v>
      </c>
      <c r="B931" s="13">
        <v>650014</v>
      </c>
      <c r="C931" s="13">
        <v>130013</v>
      </c>
      <c r="D931" s="13" t="s">
        <v>1392</v>
      </c>
      <c r="E931" s="13">
        <v>10354</v>
      </c>
      <c r="F931" s="13">
        <v>650015</v>
      </c>
      <c r="G931" s="13">
        <v>6</v>
      </c>
      <c r="H931" s="13">
        <v>131013</v>
      </c>
      <c r="I931" s="13" t="s">
        <v>1378</v>
      </c>
      <c r="J931" s="13">
        <v>140139</v>
      </c>
      <c r="K931" s="13" t="s">
        <v>352</v>
      </c>
    </row>
    <row r="932" spans="1:11" x14ac:dyDescent="0.3">
      <c r="A932" s="13" t="s">
        <v>1393</v>
      </c>
      <c r="B932" s="13">
        <v>650015</v>
      </c>
      <c r="C932" s="13">
        <v>130014</v>
      </c>
      <c r="D932" s="13" t="s">
        <v>1393</v>
      </c>
      <c r="E932" s="13">
        <v>14495</v>
      </c>
      <c r="F932" s="13">
        <v>650016</v>
      </c>
      <c r="G932" s="13">
        <v>6</v>
      </c>
      <c r="H932" s="13">
        <v>131014</v>
      </c>
      <c r="I932" s="13" t="s">
        <v>1394</v>
      </c>
      <c r="J932" s="13">
        <v>140139</v>
      </c>
      <c r="K932" s="13" t="s">
        <v>352</v>
      </c>
    </row>
    <row r="933" spans="1:11" x14ac:dyDescent="0.3">
      <c r="A933" s="13" t="s">
        <v>1395</v>
      </c>
      <c r="B933" s="13">
        <v>650016</v>
      </c>
      <c r="C933" s="13">
        <v>130015</v>
      </c>
      <c r="D933" s="13" t="s">
        <v>1395</v>
      </c>
      <c r="E933" s="13">
        <v>130</v>
      </c>
      <c r="F933" s="13">
        <v>650016</v>
      </c>
      <c r="G933" s="13">
        <v>2</v>
      </c>
      <c r="H933" s="13">
        <v>131015</v>
      </c>
      <c r="I933" s="13" t="s">
        <v>1394</v>
      </c>
      <c r="J933" s="13">
        <v>140139</v>
      </c>
      <c r="K933" s="13" t="s">
        <v>352</v>
      </c>
    </row>
    <row r="934" spans="1:11" x14ac:dyDescent="0.3">
      <c r="A934" s="13" t="s">
        <v>1396</v>
      </c>
      <c r="B934" s="13">
        <v>650017</v>
      </c>
      <c r="C934" s="13">
        <v>130016</v>
      </c>
      <c r="D934" s="13" t="s">
        <v>1396</v>
      </c>
      <c r="E934" s="13">
        <v>183</v>
      </c>
      <c r="F934" s="13">
        <v>650018</v>
      </c>
      <c r="G934" s="13">
        <v>2</v>
      </c>
      <c r="H934" s="13">
        <v>131016</v>
      </c>
      <c r="I934" s="13" t="s">
        <v>1394</v>
      </c>
      <c r="J934" s="13">
        <v>140139</v>
      </c>
      <c r="K934" s="13" t="s">
        <v>352</v>
      </c>
    </row>
    <row r="935" spans="1:11" x14ac:dyDescent="0.3">
      <c r="A935" s="13" t="s">
        <v>1397</v>
      </c>
      <c r="B935" s="13">
        <v>650018</v>
      </c>
      <c r="C935" s="13">
        <v>130017</v>
      </c>
      <c r="D935" s="13" t="s">
        <v>1397</v>
      </c>
      <c r="E935" s="13">
        <v>256</v>
      </c>
      <c r="F935" s="13">
        <v>650019</v>
      </c>
      <c r="G935" s="13">
        <v>3</v>
      </c>
      <c r="H935" s="13">
        <v>131017</v>
      </c>
      <c r="I935" s="13" t="s">
        <v>1394</v>
      </c>
      <c r="J935" s="13">
        <v>140139</v>
      </c>
      <c r="K935" s="13" t="s">
        <v>352</v>
      </c>
    </row>
    <row r="936" spans="1:11" x14ac:dyDescent="0.3">
      <c r="A936" s="13" t="s">
        <v>1398</v>
      </c>
      <c r="B936" s="13">
        <v>650019</v>
      </c>
      <c r="C936" s="13">
        <v>130018</v>
      </c>
      <c r="D936" s="13" t="s">
        <v>1398</v>
      </c>
      <c r="E936" s="13">
        <v>357</v>
      </c>
      <c r="F936" s="13">
        <v>650020</v>
      </c>
      <c r="G936" s="13">
        <v>3</v>
      </c>
      <c r="H936" s="13">
        <v>131018</v>
      </c>
      <c r="I936" s="13" t="s">
        <v>1394</v>
      </c>
      <c r="J936" s="13">
        <v>140139</v>
      </c>
      <c r="K936" s="13" t="s">
        <v>352</v>
      </c>
    </row>
    <row r="937" spans="1:11" x14ac:dyDescent="0.3">
      <c r="A937" s="13" t="s">
        <v>1399</v>
      </c>
      <c r="B937" s="13">
        <v>650020</v>
      </c>
      <c r="C937" s="13">
        <v>130019</v>
      </c>
      <c r="D937" s="13" t="s">
        <v>1399</v>
      </c>
      <c r="E937" s="13">
        <v>501</v>
      </c>
      <c r="F937" s="13">
        <v>650021</v>
      </c>
      <c r="G937" s="13">
        <v>4</v>
      </c>
      <c r="H937" s="13">
        <v>131019</v>
      </c>
      <c r="I937" s="13" t="s">
        <v>1394</v>
      </c>
      <c r="J937" s="13">
        <v>140139</v>
      </c>
      <c r="K937" s="13" t="s">
        <v>352</v>
      </c>
    </row>
    <row r="938" spans="1:11" x14ac:dyDescent="0.3">
      <c r="A938" s="13" t="s">
        <v>1400</v>
      </c>
      <c r="B938" s="13">
        <v>650021</v>
      </c>
      <c r="C938" s="13">
        <v>130020</v>
      </c>
      <c r="D938" s="13" t="s">
        <v>1400</v>
      </c>
      <c r="E938" s="13">
        <v>702</v>
      </c>
      <c r="F938" s="13">
        <v>650022</v>
      </c>
      <c r="G938" s="13">
        <v>4</v>
      </c>
      <c r="H938" s="13">
        <v>131020</v>
      </c>
      <c r="I938" s="13" t="s">
        <v>1394</v>
      </c>
      <c r="J938" s="13">
        <v>140139</v>
      </c>
      <c r="K938" s="13" t="s">
        <v>352</v>
      </c>
    </row>
    <row r="939" spans="1:11" x14ac:dyDescent="0.3">
      <c r="A939" s="13" t="s">
        <v>1401</v>
      </c>
      <c r="B939" s="13">
        <v>650022</v>
      </c>
      <c r="C939" s="13">
        <v>130021</v>
      </c>
      <c r="D939" s="13" t="s">
        <v>1401</v>
      </c>
      <c r="E939" s="13">
        <v>982</v>
      </c>
      <c r="F939" s="13">
        <v>650023</v>
      </c>
      <c r="G939" s="13">
        <v>5</v>
      </c>
      <c r="H939" s="13">
        <v>131021</v>
      </c>
      <c r="I939" s="13" t="s">
        <v>1394</v>
      </c>
      <c r="J939" s="13">
        <v>140139</v>
      </c>
      <c r="K939" s="13" t="s">
        <v>352</v>
      </c>
    </row>
    <row r="940" spans="1:11" x14ac:dyDescent="0.3">
      <c r="A940" s="13" t="s">
        <v>1402</v>
      </c>
      <c r="B940" s="13">
        <v>650023</v>
      </c>
      <c r="C940" s="13">
        <v>130022</v>
      </c>
      <c r="D940" s="13" t="s">
        <v>1402</v>
      </c>
      <c r="E940" s="13">
        <v>1375</v>
      </c>
      <c r="F940" s="13">
        <v>650024</v>
      </c>
      <c r="G940" s="13">
        <v>5</v>
      </c>
      <c r="H940" s="13">
        <v>131022</v>
      </c>
      <c r="I940" s="13" t="s">
        <v>1394</v>
      </c>
      <c r="J940" s="13">
        <v>140139</v>
      </c>
      <c r="K940" s="13" t="s">
        <v>352</v>
      </c>
    </row>
    <row r="941" spans="1:11" x14ac:dyDescent="0.3">
      <c r="A941" s="13" t="s">
        <v>1403</v>
      </c>
      <c r="B941" s="13">
        <v>650024</v>
      </c>
      <c r="C941" s="13">
        <v>130023</v>
      </c>
      <c r="D941" s="13" t="s">
        <v>1403</v>
      </c>
      <c r="E941" s="13">
        <v>1925</v>
      </c>
      <c r="F941" s="13">
        <v>650025</v>
      </c>
      <c r="G941" s="13">
        <v>6</v>
      </c>
      <c r="H941" s="13">
        <v>131023</v>
      </c>
      <c r="I941" s="13" t="s">
        <v>1394</v>
      </c>
      <c r="J941" s="13">
        <v>140139</v>
      </c>
      <c r="K941" s="13" t="s">
        <v>352</v>
      </c>
    </row>
    <row r="942" spans="1:11" x14ac:dyDescent="0.3">
      <c r="A942" s="13" t="s">
        <v>1404</v>
      </c>
      <c r="B942" s="13">
        <v>650025</v>
      </c>
      <c r="C942" s="13">
        <v>130024</v>
      </c>
      <c r="D942" s="13" t="s">
        <v>1404</v>
      </c>
      <c r="E942" s="13">
        <v>2695</v>
      </c>
      <c r="F942" s="13">
        <v>650025</v>
      </c>
      <c r="G942" s="13">
        <v>6</v>
      </c>
      <c r="H942" s="13">
        <v>131024</v>
      </c>
      <c r="I942" s="13" t="s">
        <v>1394</v>
      </c>
      <c r="J942" s="13">
        <v>140139</v>
      </c>
      <c r="K942" s="13" t="s">
        <v>352</v>
      </c>
    </row>
    <row r="943" spans="1:11" x14ac:dyDescent="0.3">
      <c r="A943" s="13" t="s">
        <v>1405</v>
      </c>
      <c r="B943" s="13">
        <v>650026</v>
      </c>
      <c r="C943" s="13">
        <v>130025</v>
      </c>
      <c r="D943" s="13" t="s">
        <v>1405</v>
      </c>
      <c r="E943" s="13">
        <v>3773</v>
      </c>
      <c r="F943" s="13">
        <v>650027</v>
      </c>
      <c r="G943" s="13">
        <v>6</v>
      </c>
      <c r="H943" s="13">
        <v>131025</v>
      </c>
      <c r="I943" s="13" t="s">
        <v>1394</v>
      </c>
      <c r="J943" s="13">
        <v>140139</v>
      </c>
      <c r="K943" s="13" t="s">
        <v>352</v>
      </c>
    </row>
    <row r="944" spans="1:11" x14ac:dyDescent="0.3">
      <c r="A944" s="13" t="s">
        <v>1406</v>
      </c>
      <c r="B944" s="13">
        <v>650027</v>
      </c>
      <c r="C944" s="13">
        <v>130026</v>
      </c>
      <c r="D944" s="13" t="s">
        <v>1406</v>
      </c>
      <c r="E944" s="13">
        <v>5282</v>
      </c>
      <c r="F944" s="13">
        <v>650028</v>
      </c>
      <c r="G944" s="13">
        <v>6</v>
      </c>
      <c r="H944" s="13">
        <v>131026</v>
      </c>
      <c r="I944" s="13" t="s">
        <v>1394</v>
      </c>
      <c r="J944" s="13">
        <v>140139</v>
      </c>
      <c r="K944" s="13" t="s">
        <v>352</v>
      </c>
    </row>
    <row r="945" spans="1:11" x14ac:dyDescent="0.3">
      <c r="A945" s="13" t="s">
        <v>1407</v>
      </c>
      <c r="B945" s="13">
        <v>650028</v>
      </c>
      <c r="C945" s="13">
        <v>130027</v>
      </c>
      <c r="D945" s="13" t="s">
        <v>1407</v>
      </c>
      <c r="E945" s="13">
        <v>7395</v>
      </c>
      <c r="F945" s="13">
        <v>650029</v>
      </c>
      <c r="G945" s="13">
        <v>6</v>
      </c>
      <c r="H945" s="13">
        <v>131027</v>
      </c>
      <c r="I945" s="13" t="s">
        <v>1394</v>
      </c>
      <c r="J945" s="13">
        <v>140139</v>
      </c>
      <c r="K945" s="13" t="s">
        <v>352</v>
      </c>
    </row>
    <row r="946" spans="1:11" x14ac:dyDescent="0.3">
      <c r="A946" s="13" t="s">
        <v>1408</v>
      </c>
      <c r="B946" s="13">
        <v>650029</v>
      </c>
      <c r="C946" s="13">
        <v>130028</v>
      </c>
      <c r="D946" s="13" t="s">
        <v>1408</v>
      </c>
      <c r="E946" s="13">
        <v>10354</v>
      </c>
      <c r="F946" s="13">
        <v>650029</v>
      </c>
      <c r="G946" s="13">
        <v>6</v>
      </c>
      <c r="H946" s="13">
        <v>131028</v>
      </c>
      <c r="I946" s="13" t="s">
        <v>1394</v>
      </c>
      <c r="J946" s="13">
        <v>140139</v>
      </c>
      <c r="K946" s="13" t="s">
        <v>352</v>
      </c>
    </row>
    <row r="947" spans="1:11" x14ac:dyDescent="0.3">
      <c r="A947" s="13" t="s">
        <v>1409</v>
      </c>
      <c r="B947" s="13">
        <v>650030</v>
      </c>
      <c r="C947" s="13">
        <v>130029</v>
      </c>
      <c r="D947" s="13" t="s">
        <v>1409</v>
      </c>
      <c r="E947" s="13">
        <v>14495</v>
      </c>
      <c r="F947" s="13">
        <v>650031</v>
      </c>
      <c r="G947" s="13">
        <v>6</v>
      </c>
      <c r="H947" s="13">
        <v>131029</v>
      </c>
      <c r="I947" s="13" t="s">
        <v>1410</v>
      </c>
      <c r="J947" s="13">
        <v>140139</v>
      </c>
      <c r="K947" s="13" t="s">
        <v>352</v>
      </c>
    </row>
    <row r="948" spans="1:11" x14ac:dyDescent="0.3">
      <c r="A948" s="13" t="s">
        <v>1411</v>
      </c>
      <c r="B948" s="13">
        <v>650031</v>
      </c>
      <c r="C948" s="13">
        <v>130030</v>
      </c>
      <c r="D948" s="13" t="s">
        <v>1411</v>
      </c>
      <c r="E948" s="13">
        <v>130</v>
      </c>
      <c r="F948" s="13">
        <v>650032</v>
      </c>
      <c r="G948" s="13">
        <v>2</v>
      </c>
      <c r="H948" s="13">
        <v>131030</v>
      </c>
      <c r="I948" s="13" t="s">
        <v>1410</v>
      </c>
      <c r="J948" s="13">
        <v>140139</v>
      </c>
      <c r="K948" s="13" t="s">
        <v>352</v>
      </c>
    </row>
    <row r="949" spans="1:11" x14ac:dyDescent="0.3">
      <c r="A949" s="13" t="s">
        <v>1412</v>
      </c>
      <c r="B949" s="13">
        <v>650032</v>
      </c>
      <c r="C949" s="13">
        <v>130031</v>
      </c>
      <c r="D949" s="13" t="s">
        <v>1412</v>
      </c>
      <c r="E949" s="13">
        <v>183</v>
      </c>
      <c r="F949" s="13">
        <v>650032</v>
      </c>
      <c r="G949" s="13">
        <v>2</v>
      </c>
      <c r="H949" s="13">
        <v>131031</v>
      </c>
      <c r="I949" s="13" t="s">
        <v>1410</v>
      </c>
      <c r="J949" s="13">
        <v>140139</v>
      </c>
      <c r="K949" s="13" t="s">
        <v>352</v>
      </c>
    </row>
    <row r="950" spans="1:11" x14ac:dyDescent="0.3">
      <c r="A950" s="13" t="s">
        <v>1413</v>
      </c>
      <c r="B950" s="13">
        <v>650033</v>
      </c>
      <c r="C950" s="13">
        <v>130032</v>
      </c>
      <c r="D950" s="13" t="s">
        <v>1413</v>
      </c>
      <c r="E950" s="13">
        <v>256</v>
      </c>
      <c r="F950" s="13">
        <v>650034</v>
      </c>
      <c r="G950" s="13">
        <v>3</v>
      </c>
      <c r="H950" s="13">
        <v>131032</v>
      </c>
      <c r="I950" s="13" t="s">
        <v>1410</v>
      </c>
      <c r="J950" s="13">
        <v>140139</v>
      </c>
      <c r="K950" s="13" t="s">
        <v>352</v>
      </c>
    </row>
    <row r="951" spans="1:11" x14ac:dyDescent="0.3">
      <c r="A951" s="13" t="s">
        <v>1414</v>
      </c>
      <c r="B951" s="13">
        <v>650034</v>
      </c>
      <c r="C951" s="13">
        <v>130033</v>
      </c>
      <c r="D951" s="13" t="s">
        <v>1414</v>
      </c>
      <c r="E951" s="13">
        <v>357</v>
      </c>
      <c r="F951" s="13">
        <v>650035</v>
      </c>
      <c r="G951" s="13">
        <v>3</v>
      </c>
      <c r="H951" s="13">
        <v>131033</v>
      </c>
      <c r="I951" s="13" t="s">
        <v>1410</v>
      </c>
      <c r="J951" s="13">
        <v>140139</v>
      </c>
      <c r="K951" s="13" t="s">
        <v>352</v>
      </c>
    </row>
    <row r="952" spans="1:11" x14ac:dyDescent="0.3">
      <c r="A952" s="13" t="s">
        <v>1415</v>
      </c>
      <c r="B952" s="13">
        <v>650035</v>
      </c>
      <c r="C952" s="13">
        <v>130034</v>
      </c>
      <c r="D952" s="13" t="s">
        <v>1415</v>
      </c>
      <c r="E952" s="13">
        <v>501</v>
      </c>
      <c r="F952" s="13">
        <v>650035</v>
      </c>
      <c r="G952" s="13">
        <v>4</v>
      </c>
      <c r="H952" s="13">
        <v>131034</v>
      </c>
      <c r="I952" s="13" t="s">
        <v>1410</v>
      </c>
      <c r="J952" s="13">
        <v>140139</v>
      </c>
      <c r="K952" s="13" t="s">
        <v>352</v>
      </c>
    </row>
    <row r="953" spans="1:11" x14ac:dyDescent="0.3">
      <c r="A953" s="13" t="s">
        <v>1416</v>
      </c>
      <c r="B953" s="13">
        <v>650036</v>
      </c>
      <c r="C953" s="13">
        <v>130035</v>
      </c>
      <c r="D953" s="13" t="s">
        <v>1416</v>
      </c>
      <c r="E953" s="13">
        <v>702</v>
      </c>
      <c r="F953" s="13">
        <v>650037</v>
      </c>
      <c r="G953" s="13">
        <v>4</v>
      </c>
      <c r="H953" s="13">
        <v>131035</v>
      </c>
      <c r="I953" s="13" t="s">
        <v>1410</v>
      </c>
      <c r="J953" s="13">
        <v>140139</v>
      </c>
      <c r="K953" s="13" t="s">
        <v>352</v>
      </c>
    </row>
    <row r="954" spans="1:11" x14ac:dyDescent="0.3">
      <c r="A954" s="13" t="s">
        <v>1417</v>
      </c>
      <c r="B954" s="13">
        <v>650037</v>
      </c>
      <c r="C954" s="13">
        <v>130036</v>
      </c>
      <c r="D954" s="13" t="s">
        <v>1417</v>
      </c>
      <c r="E954" s="13">
        <v>982</v>
      </c>
      <c r="F954" s="13">
        <v>650038</v>
      </c>
      <c r="G954" s="13">
        <v>5</v>
      </c>
      <c r="H954" s="13">
        <v>131036</v>
      </c>
      <c r="I954" s="13" t="s">
        <v>1410</v>
      </c>
      <c r="J954" s="13">
        <v>140139</v>
      </c>
      <c r="K954" s="13" t="s">
        <v>352</v>
      </c>
    </row>
    <row r="955" spans="1:11" x14ac:dyDescent="0.3">
      <c r="A955" s="13" t="s">
        <v>1418</v>
      </c>
      <c r="B955" s="13">
        <v>650038</v>
      </c>
      <c r="C955" s="13">
        <v>130037</v>
      </c>
      <c r="D955" s="13" t="s">
        <v>1418</v>
      </c>
      <c r="E955" s="13">
        <v>1375</v>
      </c>
      <c r="F955" s="13">
        <v>650039</v>
      </c>
      <c r="G955" s="13">
        <v>5</v>
      </c>
      <c r="H955" s="13">
        <v>131037</v>
      </c>
      <c r="I955" s="13" t="s">
        <v>1410</v>
      </c>
      <c r="J955" s="13">
        <v>140139</v>
      </c>
      <c r="K955" s="13" t="s">
        <v>352</v>
      </c>
    </row>
    <row r="956" spans="1:11" x14ac:dyDescent="0.3">
      <c r="A956" s="13" t="s">
        <v>1419</v>
      </c>
      <c r="B956" s="13">
        <v>650039</v>
      </c>
      <c r="C956" s="13">
        <v>130038</v>
      </c>
      <c r="D956" s="13" t="s">
        <v>1419</v>
      </c>
      <c r="E956" s="13">
        <v>1925</v>
      </c>
      <c r="F956" s="13">
        <v>650039</v>
      </c>
      <c r="G956" s="13">
        <v>6</v>
      </c>
      <c r="H956" s="13">
        <v>131038</v>
      </c>
      <c r="I956" s="13" t="s">
        <v>1410</v>
      </c>
      <c r="J956" s="13">
        <v>140139</v>
      </c>
      <c r="K956" s="13" t="s">
        <v>352</v>
      </c>
    </row>
    <row r="957" spans="1:11" x14ac:dyDescent="0.3">
      <c r="A957" s="13" t="s">
        <v>1420</v>
      </c>
      <c r="B957" s="13">
        <v>650040</v>
      </c>
      <c r="C957" s="13">
        <v>130039</v>
      </c>
      <c r="D957" s="13" t="s">
        <v>1420</v>
      </c>
      <c r="E957" s="13">
        <v>2695</v>
      </c>
      <c r="F957" s="13">
        <v>650041</v>
      </c>
      <c r="G957" s="13">
        <v>6</v>
      </c>
      <c r="H957" s="13">
        <v>131039</v>
      </c>
      <c r="I957" s="13" t="s">
        <v>1410</v>
      </c>
      <c r="J957" s="13">
        <v>140139</v>
      </c>
      <c r="K957" s="13" t="s">
        <v>352</v>
      </c>
    </row>
    <row r="958" spans="1:11" x14ac:dyDescent="0.3">
      <c r="A958" s="13" t="s">
        <v>1421</v>
      </c>
      <c r="B958" s="13">
        <v>650041</v>
      </c>
      <c r="C958" s="13">
        <v>130040</v>
      </c>
      <c r="D958" s="13" t="s">
        <v>1421</v>
      </c>
      <c r="E958" s="13">
        <v>3773</v>
      </c>
      <c r="F958" s="13">
        <v>650041</v>
      </c>
      <c r="G958" s="13">
        <v>6</v>
      </c>
      <c r="H958" s="13">
        <v>131040</v>
      </c>
      <c r="I958" s="13" t="s">
        <v>1410</v>
      </c>
      <c r="J958" s="13">
        <v>140139</v>
      </c>
      <c r="K958" s="13" t="s">
        <v>352</v>
      </c>
    </row>
    <row r="959" spans="1:11" x14ac:dyDescent="0.3">
      <c r="A959" s="13" t="s">
        <v>1422</v>
      </c>
      <c r="B959" s="13">
        <v>650042</v>
      </c>
      <c r="C959" s="13">
        <v>130041</v>
      </c>
      <c r="D959" s="13" t="s">
        <v>1422</v>
      </c>
      <c r="E959" s="13">
        <v>5282</v>
      </c>
      <c r="F959" s="13">
        <v>650043</v>
      </c>
      <c r="G959" s="13">
        <v>6</v>
      </c>
      <c r="H959" s="13">
        <v>131041</v>
      </c>
      <c r="I959" s="13" t="s">
        <v>1410</v>
      </c>
      <c r="J959" s="13">
        <v>140139</v>
      </c>
      <c r="K959" s="13" t="s">
        <v>352</v>
      </c>
    </row>
    <row r="960" spans="1:11" x14ac:dyDescent="0.3">
      <c r="A960" s="13" t="s">
        <v>1423</v>
      </c>
      <c r="B960" s="13">
        <v>650043</v>
      </c>
      <c r="C960" s="13">
        <v>130042</v>
      </c>
      <c r="D960" s="13" t="s">
        <v>1423</v>
      </c>
      <c r="E960" s="13">
        <v>7395</v>
      </c>
      <c r="F960" s="13">
        <v>650044</v>
      </c>
      <c r="G960" s="13">
        <v>6</v>
      </c>
      <c r="H960" s="13">
        <v>131042</v>
      </c>
      <c r="I960" s="13" t="s">
        <v>1410</v>
      </c>
      <c r="J960" s="13">
        <v>140139</v>
      </c>
      <c r="K960" s="13" t="s">
        <v>352</v>
      </c>
    </row>
    <row r="961" spans="1:11" x14ac:dyDescent="0.3">
      <c r="A961" s="13" t="s">
        <v>1424</v>
      </c>
      <c r="B961" s="13">
        <v>650044</v>
      </c>
      <c r="C961" s="13">
        <v>130043</v>
      </c>
      <c r="D961" s="13" t="s">
        <v>1424</v>
      </c>
      <c r="E961" s="13">
        <v>10354</v>
      </c>
      <c r="F961" s="13">
        <v>650045</v>
      </c>
      <c r="G961" s="13">
        <v>6</v>
      </c>
      <c r="H961" s="13">
        <v>131043</v>
      </c>
      <c r="I961" s="13" t="s">
        <v>1410</v>
      </c>
      <c r="J961" s="13">
        <v>140139</v>
      </c>
      <c r="K961" s="13" t="s">
        <v>352</v>
      </c>
    </row>
    <row r="962" spans="1:11" x14ac:dyDescent="0.3">
      <c r="A962" s="13" t="s">
        <v>1425</v>
      </c>
      <c r="B962" s="13">
        <v>650045</v>
      </c>
      <c r="C962" s="13">
        <v>130044</v>
      </c>
      <c r="D962" s="13" t="s">
        <v>1425</v>
      </c>
      <c r="E962" s="13">
        <v>14495</v>
      </c>
      <c r="F962" s="13">
        <v>650045</v>
      </c>
      <c r="G962" s="13">
        <v>6</v>
      </c>
      <c r="H962" s="13">
        <v>131044</v>
      </c>
      <c r="I962" s="13" t="s">
        <v>1426</v>
      </c>
      <c r="J962" s="13">
        <v>140139</v>
      </c>
      <c r="K962" s="13" t="s">
        <v>352</v>
      </c>
    </row>
    <row r="963" spans="1:11" x14ac:dyDescent="0.3">
      <c r="A963" s="13" t="s">
        <v>1427</v>
      </c>
      <c r="B963" s="13">
        <v>650046</v>
      </c>
      <c r="C963" s="13">
        <v>130045</v>
      </c>
      <c r="D963" s="13" t="s">
        <v>1427</v>
      </c>
      <c r="E963" s="13">
        <v>130</v>
      </c>
      <c r="F963" s="13">
        <v>650047</v>
      </c>
      <c r="G963" s="13">
        <v>2</v>
      </c>
      <c r="H963" s="13">
        <v>131045</v>
      </c>
      <c r="I963" s="13" t="s">
        <v>1426</v>
      </c>
      <c r="J963" s="13">
        <v>140139</v>
      </c>
      <c r="K963" s="13" t="s">
        <v>352</v>
      </c>
    </row>
    <row r="964" spans="1:11" x14ac:dyDescent="0.3">
      <c r="A964" s="13" t="s">
        <v>1428</v>
      </c>
      <c r="B964" s="13">
        <v>650047</v>
      </c>
      <c r="C964" s="13">
        <v>130046</v>
      </c>
      <c r="D964" s="13" t="s">
        <v>1428</v>
      </c>
      <c r="E964" s="13">
        <v>183</v>
      </c>
      <c r="F964" s="13">
        <v>650048</v>
      </c>
      <c r="G964" s="13">
        <v>2</v>
      </c>
      <c r="H964" s="13">
        <v>131046</v>
      </c>
      <c r="I964" s="13" t="s">
        <v>1426</v>
      </c>
      <c r="J964" s="13">
        <v>140139</v>
      </c>
      <c r="K964" s="13" t="s">
        <v>352</v>
      </c>
    </row>
    <row r="965" spans="1:11" x14ac:dyDescent="0.3">
      <c r="A965" s="13" t="s">
        <v>1429</v>
      </c>
      <c r="B965" s="13">
        <v>650048</v>
      </c>
      <c r="C965" s="13">
        <v>130047</v>
      </c>
      <c r="D965" s="13" t="s">
        <v>1429</v>
      </c>
      <c r="E965" s="13">
        <v>256</v>
      </c>
      <c r="F965" s="13">
        <v>650048</v>
      </c>
      <c r="G965" s="13">
        <v>3</v>
      </c>
      <c r="H965" s="13">
        <v>131047</v>
      </c>
      <c r="I965" s="13" t="s">
        <v>1426</v>
      </c>
      <c r="J965" s="13">
        <v>140139</v>
      </c>
      <c r="K965" s="13" t="s">
        <v>352</v>
      </c>
    </row>
    <row r="966" spans="1:11" x14ac:dyDescent="0.3">
      <c r="A966" s="13" t="s">
        <v>1430</v>
      </c>
      <c r="B966" s="13">
        <v>650049</v>
      </c>
      <c r="C966" s="13">
        <v>130048</v>
      </c>
      <c r="D966" s="13" t="s">
        <v>1430</v>
      </c>
      <c r="E966" s="13">
        <v>357</v>
      </c>
      <c r="F966" s="13">
        <v>650049</v>
      </c>
      <c r="G966" s="13">
        <v>3</v>
      </c>
      <c r="H966" s="13">
        <v>131048</v>
      </c>
      <c r="I966" s="13" t="s">
        <v>1426</v>
      </c>
      <c r="J966" s="13">
        <v>140139</v>
      </c>
      <c r="K966" s="13" t="s">
        <v>352</v>
      </c>
    </row>
    <row r="967" spans="1:11" x14ac:dyDescent="0.3">
      <c r="A967" s="13" t="s">
        <v>1431</v>
      </c>
      <c r="B967" s="13">
        <v>650050</v>
      </c>
      <c r="C967" s="13">
        <v>130049</v>
      </c>
      <c r="D967" s="13" t="s">
        <v>1431</v>
      </c>
      <c r="E967" s="13">
        <v>501</v>
      </c>
      <c r="F967" s="13">
        <v>650051</v>
      </c>
      <c r="G967" s="13">
        <v>4</v>
      </c>
      <c r="H967" s="13">
        <v>131049</v>
      </c>
      <c r="I967" s="13" t="s">
        <v>1426</v>
      </c>
      <c r="J967" s="13">
        <v>140139</v>
      </c>
      <c r="K967" s="13" t="s">
        <v>352</v>
      </c>
    </row>
    <row r="968" spans="1:11" x14ac:dyDescent="0.3">
      <c r="A968" s="13" t="s">
        <v>1432</v>
      </c>
      <c r="B968" s="13">
        <v>650051</v>
      </c>
      <c r="C968" s="13">
        <v>130050</v>
      </c>
      <c r="D968" s="13" t="s">
        <v>1432</v>
      </c>
      <c r="E968" s="13">
        <v>702</v>
      </c>
      <c r="F968" s="13">
        <v>650052</v>
      </c>
      <c r="G968" s="13">
        <v>4</v>
      </c>
      <c r="H968" s="13">
        <v>131050</v>
      </c>
      <c r="I968" s="13" t="s">
        <v>1426</v>
      </c>
      <c r="J968" s="13">
        <v>140139</v>
      </c>
      <c r="K968" s="13" t="s">
        <v>352</v>
      </c>
    </row>
    <row r="969" spans="1:11" x14ac:dyDescent="0.3">
      <c r="A969" s="13" t="s">
        <v>1433</v>
      </c>
      <c r="B969" s="13">
        <v>650052</v>
      </c>
      <c r="C969" s="13">
        <v>130051</v>
      </c>
      <c r="D969" s="13" t="s">
        <v>1433</v>
      </c>
      <c r="E969" s="13">
        <v>982</v>
      </c>
      <c r="F969" s="13">
        <v>650053</v>
      </c>
      <c r="G969" s="13">
        <v>5</v>
      </c>
      <c r="H969" s="13">
        <v>131051</v>
      </c>
      <c r="I969" s="13" t="s">
        <v>1426</v>
      </c>
      <c r="J969" s="13">
        <v>140139</v>
      </c>
      <c r="K969" s="13" t="s">
        <v>352</v>
      </c>
    </row>
    <row r="970" spans="1:11" x14ac:dyDescent="0.3">
      <c r="A970" s="13" t="s">
        <v>1434</v>
      </c>
      <c r="B970" s="13">
        <v>650053</v>
      </c>
      <c r="C970" s="13">
        <v>130052</v>
      </c>
      <c r="D970" s="13" t="s">
        <v>1434</v>
      </c>
      <c r="E970" s="13">
        <v>1375</v>
      </c>
      <c r="F970" s="13">
        <v>650053</v>
      </c>
      <c r="G970" s="13">
        <v>5</v>
      </c>
      <c r="H970" s="13">
        <v>131052</v>
      </c>
      <c r="I970" s="13" t="s">
        <v>1426</v>
      </c>
      <c r="J970" s="13">
        <v>140139</v>
      </c>
      <c r="K970" s="13" t="s">
        <v>352</v>
      </c>
    </row>
    <row r="971" spans="1:11" x14ac:dyDescent="0.3">
      <c r="A971" s="13" t="s">
        <v>1435</v>
      </c>
      <c r="B971" s="13">
        <v>650054</v>
      </c>
      <c r="C971" s="13">
        <v>130053</v>
      </c>
      <c r="D971" s="13" t="s">
        <v>1435</v>
      </c>
      <c r="E971" s="13">
        <v>1925</v>
      </c>
      <c r="F971" s="13">
        <v>650055</v>
      </c>
      <c r="G971" s="13">
        <v>6</v>
      </c>
      <c r="H971" s="13">
        <v>131053</v>
      </c>
      <c r="I971" s="13" t="s">
        <v>1426</v>
      </c>
      <c r="J971" s="13">
        <v>140139</v>
      </c>
      <c r="K971" s="13" t="s">
        <v>352</v>
      </c>
    </row>
    <row r="972" spans="1:11" x14ac:dyDescent="0.3">
      <c r="A972" s="13" t="s">
        <v>1436</v>
      </c>
      <c r="B972" s="13">
        <v>650055</v>
      </c>
      <c r="C972" s="13">
        <v>130054</v>
      </c>
      <c r="D972" s="13" t="s">
        <v>1436</v>
      </c>
      <c r="E972" s="13">
        <v>2695</v>
      </c>
      <c r="F972" s="13">
        <v>650056</v>
      </c>
      <c r="G972" s="13">
        <v>6</v>
      </c>
      <c r="H972" s="13">
        <v>131054</v>
      </c>
      <c r="I972" s="13" t="s">
        <v>1426</v>
      </c>
      <c r="J972" s="13">
        <v>140139</v>
      </c>
      <c r="K972" s="13" t="s">
        <v>352</v>
      </c>
    </row>
    <row r="973" spans="1:11" x14ac:dyDescent="0.3">
      <c r="A973" s="13" t="s">
        <v>1437</v>
      </c>
      <c r="B973" s="13">
        <v>650056</v>
      </c>
      <c r="C973" s="13">
        <v>130055</v>
      </c>
      <c r="D973" s="13" t="s">
        <v>1437</v>
      </c>
      <c r="E973" s="13">
        <v>3773</v>
      </c>
      <c r="F973" s="13">
        <v>650056</v>
      </c>
      <c r="G973" s="13">
        <v>6</v>
      </c>
      <c r="H973" s="13">
        <v>131055</v>
      </c>
      <c r="I973" s="13" t="s">
        <v>1426</v>
      </c>
      <c r="J973" s="13">
        <v>140139</v>
      </c>
      <c r="K973" s="13" t="s">
        <v>352</v>
      </c>
    </row>
    <row r="974" spans="1:11" x14ac:dyDescent="0.3">
      <c r="A974" s="13" t="s">
        <v>1438</v>
      </c>
      <c r="B974" s="13">
        <v>650057</v>
      </c>
      <c r="C974" s="13">
        <v>130056</v>
      </c>
      <c r="D974" s="13" t="s">
        <v>1438</v>
      </c>
      <c r="E974" s="13">
        <v>5282</v>
      </c>
      <c r="F974" s="13">
        <v>650057</v>
      </c>
      <c r="G974" s="13">
        <v>6</v>
      </c>
      <c r="H974" s="13">
        <v>131056</v>
      </c>
      <c r="I974" s="13" t="s">
        <v>1426</v>
      </c>
      <c r="J974" s="13">
        <v>140139</v>
      </c>
      <c r="K974" s="13" t="s">
        <v>352</v>
      </c>
    </row>
    <row r="975" spans="1:11" x14ac:dyDescent="0.3">
      <c r="A975" s="13" t="s">
        <v>1439</v>
      </c>
      <c r="B975" s="13">
        <v>650058</v>
      </c>
      <c r="C975" s="13">
        <v>130057</v>
      </c>
      <c r="D975" s="13" t="s">
        <v>1439</v>
      </c>
      <c r="E975" s="13">
        <v>7395</v>
      </c>
      <c r="F975" s="13">
        <v>650059</v>
      </c>
      <c r="G975" s="13">
        <v>6</v>
      </c>
      <c r="H975" s="13">
        <v>131057</v>
      </c>
      <c r="I975" s="13" t="s">
        <v>1426</v>
      </c>
      <c r="J975" s="13">
        <v>140139</v>
      </c>
      <c r="K975" s="13" t="s">
        <v>352</v>
      </c>
    </row>
    <row r="976" spans="1:11" x14ac:dyDescent="0.3">
      <c r="A976" s="13" t="s">
        <v>1440</v>
      </c>
      <c r="B976" s="13">
        <v>650059</v>
      </c>
      <c r="C976" s="13">
        <v>130058</v>
      </c>
      <c r="D976" s="13" t="s">
        <v>1440</v>
      </c>
      <c r="E976" s="13">
        <v>10354</v>
      </c>
      <c r="F976" s="13">
        <v>650060</v>
      </c>
      <c r="G976" s="13">
        <v>6</v>
      </c>
      <c r="H976" s="13">
        <v>131058</v>
      </c>
      <c r="I976" s="13" t="s">
        <v>1426</v>
      </c>
      <c r="J976" s="13">
        <v>140139</v>
      </c>
      <c r="K976" s="13" t="s">
        <v>352</v>
      </c>
    </row>
    <row r="977" spans="1:11" x14ac:dyDescent="0.3">
      <c r="A977" s="13" t="s">
        <v>1441</v>
      </c>
      <c r="B977" s="13">
        <v>650060</v>
      </c>
      <c r="C977" s="13">
        <v>130059</v>
      </c>
      <c r="D977" s="13" t="s">
        <v>1441</v>
      </c>
      <c r="E977" s="13">
        <v>14495</v>
      </c>
      <c r="F977" s="13">
        <v>650061</v>
      </c>
      <c r="G977" s="13">
        <v>6</v>
      </c>
      <c r="H977" s="13">
        <v>131059</v>
      </c>
      <c r="I977" s="13" t="s">
        <v>1442</v>
      </c>
      <c r="J977" s="13">
        <v>140139</v>
      </c>
      <c r="K977" s="13" t="s">
        <v>352</v>
      </c>
    </row>
    <row r="978" spans="1:11" x14ac:dyDescent="0.3">
      <c r="A978" s="13" t="s">
        <v>1443</v>
      </c>
      <c r="B978" s="13">
        <v>650061</v>
      </c>
      <c r="C978" s="13">
        <v>130060</v>
      </c>
      <c r="D978" s="13" t="s">
        <v>1443</v>
      </c>
      <c r="E978" s="13">
        <v>130</v>
      </c>
      <c r="F978" s="13">
        <v>650061</v>
      </c>
      <c r="G978" s="13">
        <v>2</v>
      </c>
      <c r="H978" s="13">
        <v>131060</v>
      </c>
      <c r="I978" s="13" t="s">
        <v>1442</v>
      </c>
      <c r="J978" s="13">
        <v>140139</v>
      </c>
      <c r="K978" s="13" t="s">
        <v>352</v>
      </c>
    </row>
    <row r="979" spans="1:11" x14ac:dyDescent="0.3">
      <c r="A979" s="13" t="s">
        <v>1444</v>
      </c>
      <c r="B979" s="13">
        <v>650062</v>
      </c>
      <c r="C979" s="13">
        <v>130061</v>
      </c>
      <c r="D979" s="13" t="s">
        <v>1444</v>
      </c>
      <c r="E979" s="13">
        <v>183</v>
      </c>
      <c r="F979" s="13">
        <v>650063</v>
      </c>
      <c r="G979" s="13">
        <v>2</v>
      </c>
      <c r="H979" s="13">
        <v>131061</v>
      </c>
      <c r="I979" s="13" t="s">
        <v>1442</v>
      </c>
      <c r="J979" s="13">
        <v>140139</v>
      </c>
      <c r="K979" s="13" t="s">
        <v>352</v>
      </c>
    </row>
    <row r="980" spans="1:11" x14ac:dyDescent="0.3">
      <c r="A980" s="13" t="s">
        <v>1445</v>
      </c>
      <c r="B980" s="13">
        <v>650063</v>
      </c>
      <c r="C980" s="13">
        <v>130062</v>
      </c>
      <c r="D980" s="13" t="s">
        <v>1445</v>
      </c>
      <c r="E980" s="13">
        <v>256</v>
      </c>
      <c r="F980" s="13">
        <v>650063</v>
      </c>
      <c r="G980" s="13">
        <v>3</v>
      </c>
      <c r="H980" s="13">
        <v>131062</v>
      </c>
      <c r="I980" s="13" t="s">
        <v>1442</v>
      </c>
      <c r="J980" s="13">
        <v>140139</v>
      </c>
      <c r="K980" s="13" t="s">
        <v>352</v>
      </c>
    </row>
    <row r="981" spans="1:11" x14ac:dyDescent="0.3">
      <c r="A981" s="13" t="s">
        <v>1446</v>
      </c>
      <c r="B981" s="13">
        <v>650064</v>
      </c>
      <c r="C981" s="13">
        <v>130063</v>
      </c>
      <c r="D981" s="13" t="s">
        <v>1446</v>
      </c>
      <c r="E981" s="13">
        <v>357</v>
      </c>
      <c r="F981" s="13">
        <v>650064</v>
      </c>
      <c r="G981" s="13">
        <v>3</v>
      </c>
      <c r="H981" s="13">
        <v>131063</v>
      </c>
      <c r="I981" s="13" t="s">
        <v>1442</v>
      </c>
      <c r="J981" s="13">
        <v>140139</v>
      </c>
      <c r="K981" s="13" t="s">
        <v>352</v>
      </c>
    </row>
    <row r="982" spans="1:11" x14ac:dyDescent="0.3">
      <c r="A982" s="13" t="s">
        <v>1447</v>
      </c>
      <c r="B982" s="13">
        <v>650065</v>
      </c>
      <c r="C982" s="13">
        <v>130064</v>
      </c>
      <c r="D982" s="13" t="s">
        <v>1447</v>
      </c>
      <c r="E982" s="13">
        <v>501</v>
      </c>
      <c r="F982" s="13">
        <v>650066</v>
      </c>
      <c r="G982" s="13">
        <v>4</v>
      </c>
      <c r="H982" s="13">
        <v>131064</v>
      </c>
      <c r="I982" s="13" t="s">
        <v>1442</v>
      </c>
      <c r="J982" s="13">
        <v>140139</v>
      </c>
      <c r="K982" s="13" t="s">
        <v>352</v>
      </c>
    </row>
    <row r="983" spans="1:11" x14ac:dyDescent="0.3">
      <c r="A983" s="13" t="s">
        <v>1448</v>
      </c>
      <c r="B983" s="13">
        <v>650066</v>
      </c>
      <c r="C983" s="13">
        <v>130065</v>
      </c>
      <c r="D983" s="13" t="s">
        <v>1448</v>
      </c>
      <c r="E983" s="13">
        <v>702</v>
      </c>
      <c r="F983" s="13">
        <v>650066</v>
      </c>
      <c r="G983" s="13">
        <v>4</v>
      </c>
      <c r="H983" s="13">
        <v>131065</v>
      </c>
      <c r="I983" s="13" t="s">
        <v>1442</v>
      </c>
      <c r="J983" s="13">
        <v>140139</v>
      </c>
      <c r="K983" s="13" t="s">
        <v>352</v>
      </c>
    </row>
    <row r="984" spans="1:11" x14ac:dyDescent="0.3">
      <c r="A984" s="13" t="s">
        <v>1449</v>
      </c>
      <c r="B984" s="13">
        <v>650067</v>
      </c>
      <c r="C984" s="13">
        <v>130066</v>
      </c>
      <c r="D984" s="13" t="s">
        <v>1449</v>
      </c>
      <c r="E984" s="13">
        <v>982</v>
      </c>
      <c r="F984" s="13">
        <v>650068</v>
      </c>
      <c r="G984" s="13">
        <v>5</v>
      </c>
      <c r="H984" s="13">
        <v>131066</v>
      </c>
      <c r="I984" s="13" t="s">
        <v>1442</v>
      </c>
      <c r="J984" s="13">
        <v>140139</v>
      </c>
      <c r="K984" s="13" t="s">
        <v>352</v>
      </c>
    </row>
    <row r="985" spans="1:11" x14ac:dyDescent="0.3">
      <c r="A985" s="13" t="s">
        <v>1450</v>
      </c>
      <c r="B985" s="13">
        <v>650068</v>
      </c>
      <c r="C985" s="13">
        <v>130067</v>
      </c>
      <c r="D985" s="13" t="s">
        <v>1450</v>
      </c>
      <c r="E985" s="13">
        <v>1375</v>
      </c>
      <c r="F985" s="13">
        <v>650069</v>
      </c>
      <c r="G985" s="13">
        <v>5</v>
      </c>
      <c r="H985" s="13">
        <v>131067</v>
      </c>
      <c r="I985" s="13" t="s">
        <v>1442</v>
      </c>
      <c r="J985" s="13">
        <v>140139</v>
      </c>
      <c r="K985" s="13" t="s">
        <v>352</v>
      </c>
    </row>
    <row r="986" spans="1:11" x14ac:dyDescent="0.3">
      <c r="A986" s="13" t="s">
        <v>1451</v>
      </c>
      <c r="B986" s="13">
        <v>650069</v>
      </c>
      <c r="C986" s="13">
        <v>130068</v>
      </c>
      <c r="D986" s="13" t="s">
        <v>1451</v>
      </c>
      <c r="E986" s="13">
        <v>1925</v>
      </c>
      <c r="F986" s="13">
        <v>650070</v>
      </c>
      <c r="G986" s="13">
        <v>6</v>
      </c>
      <c r="H986" s="13">
        <v>131068</v>
      </c>
      <c r="I986" s="13" t="s">
        <v>1442</v>
      </c>
      <c r="J986" s="13">
        <v>140139</v>
      </c>
      <c r="K986" s="13" t="s">
        <v>352</v>
      </c>
    </row>
    <row r="987" spans="1:11" x14ac:dyDescent="0.3">
      <c r="A987" s="13" t="s">
        <v>1452</v>
      </c>
      <c r="B987" s="13">
        <v>650070</v>
      </c>
      <c r="C987" s="13">
        <v>130069</v>
      </c>
      <c r="D987" s="13" t="s">
        <v>1452</v>
      </c>
      <c r="E987" s="13">
        <v>2695</v>
      </c>
      <c r="F987" s="13">
        <v>650071</v>
      </c>
      <c r="G987" s="13">
        <v>6</v>
      </c>
      <c r="H987" s="13">
        <v>131069</v>
      </c>
      <c r="I987" s="13" t="s">
        <v>1442</v>
      </c>
      <c r="J987" s="13">
        <v>140139</v>
      </c>
      <c r="K987" s="13" t="s">
        <v>352</v>
      </c>
    </row>
    <row r="988" spans="1:11" x14ac:dyDescent="0.3">
      <c r="A988" s="13" t="s">
        <v>1453</v>
      </c>
      <c r="B988" s="13">
        <v>650071</v>
      </c>
      <c r="C988" s="13">
        <v>130070</v>
      </c>
      <c r="D988" s="13" t="s">
        <v>1453</v>
      </c>
      <c r="E988" s="13">
        <v>3773</v>
      </c>
      <c r="F988" s="13">
        <v>650072</v>
      </c>
      <c r="G988" s="13">
        <v>6</v>
      </c>
      <c r="H988" s="13">
        <v>131070</v>
      </c>
      <c r="I988" s="13" t="s">
        <v>1442</v>
      </c>
      <c r="J988" s="13">
        <v>140139</v>
      </c>
      <c r="K988" s="13" t="s">
        <v>352</v>
      </c>
    </row>
    <row r="989" spans="1:11" x14ac:dyDescent="0.3">
      <c r="A989" s="13" t="s">
        <v>1454</v>
      </c>
      <c r="B989" s="13">
        <v>650072</v>
      </c>
      <c r="C989" s="13">
        <v>130071</v>
      </c>
      <c r="D989" s="13" t="s">
        <v>1454</v>
      </c>
      <c r="E989" s="13">
        <v>5282</v>
      </c>
      <c r="F989" s="13">
        <v>650073</v>
      </c>
      <c r="G989" s="13">
        <v>6</v>
      </c>
      <c r="H989" s="13">
        <v>131071</v>
      </c>
      <c r="I989" s="13" t="s">
        <v>1442</v>
      </c>
      <c r="J989" s="13">
        <v>140139</v>
      </c>
      <c r="K989" s="13" t="s">
        <v>352</v>
      </c>
    </row>
    <row r="990" spans="1:11" x14ac:dyDescent="0.3">
      <c r="A990" s="13" t="s">
        <v>1455</v>
      </c>
      <c r="B990" s="13">
        <v>650073</v>
      </c>
      <c r="C990" s="13">
        <v>130072</v>
      </c>
      <c r="D990" s="13" t="s">
        <v>1455</v>
      </c>
      <c r="E990" s="13">
        <v>7395</v>
      </c>
      <c r="F990" s="13">
        <v>650073</v>
      </c>
      <c r="G990" s="13">
        <v>6</v>
      </c>
      <c r="H990" s="13">
        <v>131072</v>
      </c>
      <c r="I990" s="13" t="s">
        <v>1442</v>
      </c>
      <c r="J990" s="13">
        <v>140139</v>
      </c>
      <c r="K990" s="13" t="s">
        <v>352</v>
      </c>
    </row>
    <row r="991" spans="1:11" x14ac:dyDescent="0.3">
      <c r="A991" s="13" t="s">
        <v>1456</v>
      </c>
      <c r="B991" s="13">
        <v>650074</v>
      </c>
      <c r="C991" s="13">
        <v>130073</v>
      </c>
      <c r="D991" s="13" t="s">
        <v>1456</v>
      </c>
      <c r="E991" s="13">
        <v>10354</v>
      </c>
      <c r="F991" s="13">
        <v>650075</v>
      </c>
      <c r="G991" s="13">
        <v>6</v>
      </c>
      <c r="H991" s="13">
        <v>131073</v>
      </c>
      <c r="I991" s="13" t="s">
        <v>1442</v>
      </c>
      <c r="J991" s="13">
        <v>140139</v>
      </c>
      <c r="K991" s="13" t="s">
        <v>352</v>
      </c>
    </row>
    <row r="992" spans="1:11" x14ac:dyDescent="0.3">
      <c r="A992" s="13" t="s">
        <v>1457</v>
      </c>
      <c r="B992" s="13">
        <v>650075</v>
      </c>
      <c r="C992" s="13">
        <v>130074</v>
      </c>
      <c r="D992" s="13" t="s">
        <v>1457</v>
      </c>
      <c r="E992" s="13">
        <v>14495</v>
      </c>
      <c r="F992" s="13">
        <v>650076</v>
      </c>
      <c r="G992" s="13">
        <v>6</v>
      </c>
      <c r="H992" s="13">
        <v>131074</v>
      </c>
      <c r="I992" s="13" t="s">
        <v>1458</v>
      </c>
      <c r="J992" s="13">
        <v>140139</v>
      </c>
      <c r="K992" s="13" t="s">
        <v>352</v>
      </c>
    </row>
    <row r="993" spans="1:11" x14ac:dyDescent="0.3">
      <c r="A993" s="13" t="s">
        <v>1459</v>
      </c>
      <c r="B993" s="13">
        <v>650076</v>
      </c>
      <c r="C993" s="13">
        <v>130075</v>
      </c>
      <c r="D993" s="13" t="s">
        <v>1459</v>
      </c>
      <c r="E993" s="13">
        <v>130</v>
      </c>
      <c r="F993" s="13">
        <v>650077</v>
      </c>
      <c r="G993" s="13">
        <v>2</v>
      </c>
      <c r="H993" s="13">
        <v>131075</v>
      </c>
      <c r="I993" s="13" t="s">
        <v>1458</v>
      </c>
      <c r="J993" s="13">
        <v>140139</v>
      </c>
      <c r="K993" s="13" t="s">
        <v>352</v>
      </c>
    </row>
    <row r="994" spans="1:11" x14ac:dyDescent="0.3">
      <c r="A994" s="13" t="s">
        <v>1460</v>
      </c>
      <c r="B994" s="13">
        <v>650077</v>
      </c>
      <c r="C994" s="13">
        <v>130076</v>
      </c>
      <c r="D994" s="13" t="s">
        <v>1460</v>
      </c>
      <c r="E994" s="13">
        <v>183</v>
      </c>
      <c r="F994" s="13">
        <v>650078</v>
      </c>
      <c r="G994" s="13">
        <v>2</v>
      </c>
      <c r="H994" s="13">
        <v>131076</v>
      </c>
      <c r="I994" s="13" t="s">
        <v>1458</v>
      </c>
      <c r="J994" s="13">
        <v>140139</v>
      </c>
      <c r="K994" s="13" t="s">
        <v>352</v>
      </c>
    </row>
    <row r="995" spans="1:11" x14ac:dyDescent="0.3">
      <c r="A995" s="13" t="s">
        <v>1461</v>
      </c>
      <c r="B995" s="13">
        <v>650078</v>
      </c>
      <c r="C995" s="13">
        <v>130077</v>
      </c>
      <c r="D995" s="13" t="s">
        <v>1461</v>
      </c>
      <c r="E995" s="13">
        <v>256</v>
      </c>
      <c r="F995" s="13">
        <v>650079</v>
      </c>
      <c r="G995" s="13">
        <v>3</v>
      </c>
      <c r="H995" s="13">
        <v>131077</v>
      </c>
      <c r="I995" s="13" t="s">
        <v>1458</v>
      </c>
      <c r="J995" s="13">
        <v>140139</v>
      </c>
      <c r="K995" s="13" t="s">
        <v>352</v>
      </c>
    </row>
    <row r="996" spans="1:11" x14ac:dyDescent="0.3">
      <c r="A996" s="13" t="s">
        <v>1462</v>
      </c>
      <c r="B996" s="13">
        <v>650079</v>
      </c>
      <c r="C996" s="13">
        <v>130078</v>
      </c>
      <c r="D996" s="13" t="s">
        <v>1462</v>
      </c>
      <c r="E996" s="13">
        <v>357</v>
      </c>
      <c r="F996" s="13">
        <v>650079</v>
      </c>
      <c r="G996" s="13">
        <v>3</v>
      </c>
      <c r="H996" s="13">
        <v>131078</v>
      </c>
      <c r="I996" s="13" t="s">
        <v>1458</v>
      </c>
      <c r="J996" s="13">
        <v>140139</v>
      </c>
      <c r="K996" s="13" t="s">
        <v>352</v>
      </c>
    </row>
    <row r="997" spans="1:11" x14ac:dyDescent="0.3">
      <c r="A997" s="13" t="s">
        <v>1463</v>
      </c>
      <c r="B997" s="13">
        <v>650080</v>
      </c>
      <c r="C997" s="13">
        <v>130079</v>
      </c>
      <c r="D997" s="13" t="s">
        <v>1463</v>
      </c>
      <c r="E997" s="13">
        <v>501</v>
      </c>
      <c r="F997" s="13">
        <v>650081</v>
      </c>
      <c r="G997" s="13">
        <v>4</v>
      </c>
      <c r="H997" s="13">
        <v>131079</v>
      </c>
      <c r="I997" s="13" t="s">
        <v>1458</v>
      </c>
      <c r="J997" s="13">
        <v>140139</v>
      </c>
      <c r="K997" s="13" t="s">
        <v>352</v>
      </c>
    </row>
    <row r="998" spans="1:11" x14ac:dyDescent="0.3">
      <c r="A998" s="13" t="s">
        <v>1464</v>
      </c>
      <c r="B998" s="13">
        <v>650081</v>
      </c>
      <c r="C998" s="13">
        <v>130080</v>
      </c>
      <c r="D998" s="13" t="s">
        <v>1464</v>
      </c>
      <c r="E998" s="13">
        <v>702</v>
      </c>
      <c r="F998" s="13">
        <v>650081</v>
      </c>
      <c r="G998" s="13">
        <v>4</v>
      </c>
      <c r="H998" s="13">
        <v>131080</v>
      </c>
      <c r="I998" s="13" t="s">
        <v>1458</v>
      </c>
      <c r="J998" s="13">
        <v>140139</v>
      </c>
      <c r="K998" s="13" t="s">
        <v>352</v>
      </c>
    </row>
    <row r="999" spans="1:11" x14ac:dyDescent="0.3">
      <c r="A999" s="13" t="s">
        <v>1465</v>
      </c>
      <c r="B999" s="13">
        <v>650082</v>
      </c>
      <c r="C999" s="13">
        <v>130081</v>
      </c>
      <c r="D999" s="13" t="s">
        <v>1465</v>
      </c>
      <c r="E999" s="13">
        <v>982</v>
      </c>
      <c r="F999" s="13">
        <v>650083</v>
      </c>
      <c r="G999" s="13">
        <v>5</v>
      </c>
      <c r="H999" s="13">
        <v>131081</v>
      </c>
      <c r="I999" s="13" t="s">
        <v>1458</v>
      </c>
      <c r="J999" s="13">
        <v>140139</v>
      </c>
      <c r="K999" s="13" t="s">
        <v>352</v>
      </c>
    </row>
    <row r="1000" spans="1:11" x14ac:dyDescent="0.3">
      <c r="A1000" s="13" t="s">
        <v>1466</v>
      </c>
      <c r="B1000" s="13">
        <v>650083</v>
      </c>
      <c r="C1000" s="13">
        <v>130082</v>
      </c>
      <c r="D1000" s="13" t="s">
        <v>1466</v>
      </c>
      <c r="E1000" s="13">
        <v>1375</v>
      </c>
      <c r="F1000" s="13">
        <v>650084</v>
      </c>
      <c r="G1000" s="13">
        <v>5</v>
      </c>
      <c r="H1000" s="13">
        <v>131082</v>
      </c>
      <c r="I1000" s="13" t="s">
        <v>1458</v>
      </c>
      <c r="J1000" s="13">
        <v>140139</v>
      </c>
      <c r="K1000" s="13" t="s">
        <v>352</v>
      </c>
    </row>
    <row r="1001" spans="1:11" x14ac:dyDescent="0.3">
      <c r="A1001" s="13" t="s">
        <v>1467</v>
      </c>
      <c r="B1001" s="13">
        <v>650084</v>
      </c>
      <c r="C1001" s="13">
        <v>130083</v>
      </c>
      <c r="D1001" s="13" t="s">
        <v>1467</v>
      </c>
      <c r="E1001" s="13">
        <v>1925</v>
      </c>
      <c r="F1001" s="13">
        <v>650085</v>
      </c>
      <c r="G1001" s="13">
        <v>6</v>
      </c>
      <c r="H1001" s="13">
        <v>131083</v>
      </c>
      <c r="I1001" s="13" t="s">
        <v>1458</v>
      </c>
      <c r="J1001" s="13">
        <v>140139</v>
      </c>
      <c r="K1001" s="13" t="s">
        <v>352</v>
      </c>
    </row>
    <row r="1002" spans="1:11" x14ac:dyDescent="0.3">
      <c r="A1002" s="13" t="s">
        <v>1468</v>
      </c>
      <c r="B1002" s="13">
        <v>650085</v>
      </c>
      <c r="C1002" s="13">
        <v>130084</v>
      </c>
      <c r="D1002" s="13" t="s">
        <v>1468</v>
      </c>
      <c r="E1002" s="13">
        <v>2695</v>
      </c>
      <c r="F1002" s="13">
        <v>650086</v>
      </c>
      <c r="G1002" s="13">
        <v>6</v>
      </c>
      <c r="H1002" s="13">
        <v>131084</v>
      </c>
      <c r="I1002" s="13" t="s">
        <v>1458</v>
      </c>
      <c r="J1002" s="13">
        <v>140139</v>
      </c>
      <c r="K1002" s="13" t="s">
        <v>352</v>
      </c>
    </row>
    <row r="1003" spans="1:11" x14ac:dyDescent="0.3">
      <c r="A1003" s="13" t="s">
        <v>1469</v>
      </c>
      <c r="B1003" s="13">
        <v>650086</v>
      </c>
      <c r="C1003" s="13">
        <v>130085</v>
      </c>
      <c r="D1003" s="13" t="s">
        <v>1469</v>
      </c>
      <c r="E1003" s="13">
        <v>3773</v>
      </c>
      <c r="F1003" s="13">
        <v>650086</v>
      </c>
      <c r="G1003" s="13">
        <v>6</v>
      </c>
      <c r="H1003" s="13">
        <v>131085</v>
      </c>
      <c r="I1003" s="13" t="s">
        <v>1458</v>
      </c>
      <c r="J1003" s="13">
        <v>140139</v>
      </c>
      <c r="K1003" s="13" t="s">
        <v>352</v>
      </c>
    </row>
    <row r="1004" spans="1:11" x14ac:dyDescent="0.3">
      <c r="A1004" s="13" t="s">
        <v>1470</v>
      </c>
      <c r="B1004" s="13">
        <v>650087</v>
      </c>
      <c r="C1004" s="13">
        <v>130086</v>
      </c>
      <c r="D1004" s="13" t="s">
        <v>1470</v>
      </c>
      <c r="E1004" s="13">
        <v>5282</v>
      </c>
      <c r="F1004" s="13">
        <v>650088</v>
      </c>
      <c r="G1004" s="13">
        <v>6</v>
      </c>
      <c r="H1004" s="13">
        <v>131086</v>
      </c>
      <c r="I1004" s="13" t="s">
        <v>1458</v>
      </c>
      <c r="J1004" s="13">
        <v>140139</v>
      </c>
      <c r="K1004" s="13" t="s">
        <v>352</v>
      </c>
    </row>
    <row r="1005" spans="1:11" x14ac:dyDescent="0.3">
      <c r="A1005" s="13" t="s">
        <v>1471</v>
      </c>
      <c r="B1005" s="13">
        <v>650088</v>
      </c>
      <c r="C1005" s="13">
        <v>130087</v>
      </c>
      <c r="D1005" s="13" t="s">
        <v>1471</v>
      </c>
      <c r="E1005" s="13">
        <v>7395</v>
      </c>
      <c r="F1005" s="13">
        <v>650089</v>
      </c>
      <c r="G1005" s="13">
        <v>6</v>
      </c>
      <c r="H1005" s="13">
        <v>131087</v>
      </c>
      <c r="I1005" s="13" t="s">
        <v>1458</v>
      </c>
      <c r="J1005" s="13">
        <v>140139</v>
      </c>
      <c r="K1005" s="13" t="s">
        <v>352</v>
      </c>
    </row>
    <row r="1006" spans="1:11" x14ac:dyDescent="0.3">
      <c r="A1006" s="13" t="s">
        <v>1472</v>
      </c>
      <c r="B1006" s="13">
        <v>650089</v>
      </c>
      <c r="C1006" s="13">
        <v>130088</v>
      </c>
      <c r="D1006" s="13" t="s">
        <v>1472</v>
      </c>
      <c r="E1006" s="13">
        <v>10354</v>
      </c>
      <c r="F1006" s="13">
        <v>650089</v>
      </c>
      <c r="G1006" s="13">
        <v>6</v>
      </c>
      <c r="H1006" s="13">
        <v>131088</v>
      </c>
      <c r="I1006" s="13" t="s">
        <v>1458</v>
      </c>
      <c r="J1006" s="13">
        <v>140139</v>
      </c>
      <c r="K1006" s="13" t="s">
        <v>352</v>
      </c>
    </row>
    <row r="1007" spans="1:11" x14ac:dyDescent="0.3">
      <c r="A1007" s="13" t="s">
        <v>1473</v>
      </c>
      <c r="B1007" s="13">
        <v>650090</v>
      </c>
      <c r="C1007" s="13">
        <v>130089</v>
      </c>
      <c r="D1007" s="13" t="s">
        <v>1473</v>
      </c>
      <c r="E1007" s="13">
        <v>14495</v>
      </c>
      <c r="F1007" s="13">
        <v>650091</v>
      </c>
      <c r="G1007" s="13">
        <v>6</v>
      </c>
      <c r="H1007" s="13">
        <v>131089</v>
      </c>
      <c r="I1007" s="13" t="s">
        <v>1474</v>
      </c>
      <c r="J1007" s="13">
        <v>140139</v>
      </c>
      <c r="K1007" s="13" t="s">
        <v>352</v>
      </c>
    </row>
    <row r="1008" spans="1:11" x14ac:dyDescent="0.3">
      <c r="A1008" s="13" t="s">
        <v>1475</v>
      </c>
      <c r="B1008" s="13">
        <v>650091</v>
      </c>
      <c r="C1008" s="13">
        <v>130090</v>
      </c>
      <c r="D1008" s="13" t="s">
        <v>1475</v>
      </c>
      <c r="E1008" s="13">
        <v>130</v>
      </c>
      <c r="F1008" s="13">
        <v>650092</v>
      </c>
      <c r="G1008" s="13">
        <v>2</v>
      </c>
      <c r="H1008" s="13">
        <v>131090</v>
      </c>
      <c r="I1008" s="13" t="s">
        <v>1474</v>
      </c>
      <c r="J1008" s="13">
        <v>140139</v>
      </c>
      <c r="K1008" s="13" t="s">
        <v>352</v>
      </c>
    </row>
    <row r="1009" spans="1:11" x14ac:dyDescent="0.3">
      <c r="A1009" s="13" t="s">
        <v>1476</v>
      </c>
      <c r="B1009" s="13">
        <v>650092</v>
      </c>
      <c r="C1009" s="13">
        <v>130091</v>
      </c>
      <c r="D1009" s="13" t="s">
        <v>1476</v>
      </c>
      <c r="E1009" s="13">
        <v>183</v>
      </c>
      <c r="F1009" s="13">
        <v>650093</v>
      </c>
      <c r="G1009" s="13">
        <v>2</v>
      </c>
      <c r="H1009" s="13">
        <v>131091</v>
      </c>
      <c r="I1009" s="13" t="s">
        <v>1474</v>
      </c>
      <c r="J1009" s="13">
        <v>140139</v>
      </c>
      <c r="K1009" s="13" t="s">
        <v>352</v>
      </c>
    </row>
    <row r="1010" spans="1:11" x14ac:dyDescent="0.3">
      <c r="A1010" s="13" t="s">
        <v>1477</v>
      </c>
      <c r="B1010" s="13">
        <v>650093</v>
      </c>
      <c r="C1010" s="13">
        <v>130092</v>
      </c>
      <c r="D1010" s="13" t="s">
        <v>1477</v>
      </c>
      <c r="E1010" s="13">
        <v>256</v>
      </c>
      <c r="F1010" s="13">
        <v>650094</v>
      </c>
      <c r="G1010" s="13">
        <v>3</v>
      </c>
      <c r="H1010" s="13">
        <v>131092</v>
      </c>
      <c r="I1010" s="13" t="s">
        <v>1474</v>
      </c>
      <c r="J1010" s="13">
        <v>140139</v>
      </c>
      <c r="K1010" s="13" t="s">
        <v>352</v>
      </c>
    </row>
    <row r="1011" spans="1:11" x14ac:dyDescent="0.3">
      <c r="A1011" s="13" t="s">
        <v>1478</v>
      </c>
      <c r="B1011" s="13">
        <v>650094</v>
      </c>
      <c r="C1011" s="13">
        <v>130093</v>
      </c>
      <c r="D1011" s="13" t="s">
        <v>1478</v>
      </c>
      <c r="E1011" s="13">
        <v>357</v>
      </c>
      <c r="F1011" s="13">
        <v>650095</v>
      </c>
      <c r="G1011" s="13">
        <v>3</v>
      </c>
      <c r="H1011" s="13">
        <v>131093</v>
      </c>
      <c r="I1011" s="13" t="s">
        <v>1474</v>
      </c>
      <c r="J1011" s="13">
        <v>140139</v>
      </c>
      <c r="K1011" s="13" t="s">
        <v>352</v>
      </c>
    </row>
    <row r="1012" spans="1:11" x14ac:dyDescent="0.3">
      <c r="A1012" s="13" t="s">
        <v>1479</v>
      </c>
      <c r="B1012" s="13">
        <v>650095</v>
      </c>
      <c r="C1012" s="13">
        <v>130094</v>
      </c>
      <c r="D1012" s="13" t="s">
        <v>1479</v>
      </c>
      <c r="E1012" s="13">
        <v>501</v>
      </c>
      <c r="F1012" s="13">
        <v>650096</v>
      </c>
      <c r="G1012" s="13">
        <v>4</v>
      </c>
      <c r="H1012" s="13">
        <v>131094</v>
      </c>
      <c r="I1012" s="13" t="s">
        <v>1474</v>
      </c>
      <c r="J1012" s="13">
        <v>140139</v>
      </c>
      <c r="K1012" s="13" t="s">
        <v>352</v>
      </c>
    </row>
    <row r="1013" spans="1:11" x14ac:dyDescent="0.3">
      <c r="A1013" s="13" t="s">
        <v>1480</v>
      </c>
      <c r="B1013" s="13">
        <v>650096</v>
      </c>
      <c r="C1013" s="13">
        <v>130095</v>
      </c>
      <c r="D1013" s="13" t="s">
        <v>1480</v>
      </c>
      <c r="E1013" s="13">
        <v>702</v>
      </c>
      <c r="F1013" s="13">
        <v>650097</v>
      </c>
      <c r="G1013" s="13">
        <v>4</v>
      </c>
      <c r="H1013" s="13">
        <v>131095</v>
      </c>
      <c r="I1013" s="13" t="s">
        <v>1474</v>
      </c>
      <c r="J1013" s="13">
        <v>140139</v>
      </c>
      <c r="K1013" s="13" t="s">
        <v>352</v>
      </c>
    </row>
    <row r="1014" spans="1:11" x14ac:dyDescent="0.3">
      <c r="A1014" s="13" t="s">
        <v>1481</v>
      </c>
      <c r="B1014" s="13">
        <v>650097</v>
      </c>
      <c r="C1014" s="13">
        <v>130096</v>
      </c>
      <c r="D1014" s="13" t="s">
        <v>1481</v>
      </c>
      <c r="E1014" s="13">
        <v>982</v>
      </c>
      <c r="F1014" s="13">
        <v>650098</v>
      </c>
      <c r="G1014" s="13">
        <v>5</v>
      </c>
      <c r="H1014" s="13">
        <v>131096</v>
      </c>
      <c r="I1014" s="13" t="s">
        <v>1474</v>
      </c>
      <c r="J1014" s="13">
        <v>140139</v>
      </c>
      <c r="K1014" s="13" t="s">
        <v>352</v>
      </c>
    </row>
    <row r="1015" spans="1:11" x14ac:dyDescent="0.3">
      <c r="A1015" s="13" t="s">
        <v>1482</v>
      </c>
      <c r="B1015" s="13">
        <v>650098</v>
      </c>
      <c r="C1015" s="13">
        <v>130097</v>
      </c>
      <c r="D1015" s="13" t="s">
        <v>1482</v>
      </c>
      <c r="E1015" s="13">
        <v>1375</v>
      </c>
      <c r="F1015" s="13">
        <v>650099</v>
      </c>
      <c r="G1015" s="13">
        <v>5</v>
      </c>
      <c r="H1015" s="13">
        <v>131097</v>
      </c>
      <c r="I1015" s="13" t="s">
        <v>1474</v>
      </c>
      <c r="J1015" s="13">
        <v>140139</v>
      </c>
      <c r="K1015" s="13" t="s">
        <v>352</v>
      </c>
    </row>
    <row r="1016" spans="1:11" x14ac:dyDescent="0.3">
      <c r="A1016" s="13" t="s">
        <v>1483</v>
      </c>
      <c r="B1016" s="13">
        <v>650099</v>
      </c>
      <c r="C1016" s="13">
        <v>130098</v>
      </c>
      <c r="D1016" s="13" t="s">
        <v>1483</v>
      </c>
      <c r="E1016" s="13">
        <v>1925</v>
      </c>
      <c r="F1016" s="13">
        <v>650100</v>
      </c>
      <c r="G1016" s="13">
        <v>6</v>
      </c>
      <c r="H1016" s="13">
        <v>131098</v>
      </c>
      <c r="I1016" s="13" t="s">
        <v>1474</v>
      </c>
      <c r="J1016" s="13">
        <v>140139</v>
      </c>
      <c r="K1016" s="13" t="s">
        <v>352</v>
      </c>
    </row>
    <row r="1017" spans="1:11" x14ac:dyDescent="0.3">
      <c r="A1017" s="13" t="s">
        <v>1484</v>
      </c>
      <c r="B1017" s="13">
        <v>650100</v>
      </c>
      <c r="C1017" s="13">
        <v>130099</v>
      </c>
      <c r="D1017" s="13" t="s">
        <v>1484</v>
      </c>
      <c r="E1017" s="13">
        <v>2695</v>
      </c>
      <c r="F1017" s="13">
        <v>650101</v>
      </c>
      <c r="G1017" s="13">
        <v>6</v>
      </c>
      <c r="H1017" s="13">
        <v>131099</v>
      </c>
      <c r="I1017" s="13" t="s">
        <v>1474</v>
      </c>
      <c r="J1017" s="13">
        <v>140139</v>
      </c>
      <c r="K1017" s="13" t="s">
        <v>352</v>
      </c>
    </row>
    <row r="1018" spans="1:11" x14ac:dyDescent="0.3">
      <c r="A1018" s="13" t="s">
        <v>1485</v>
      </c>
      <c r="B1018" s="13">
        <v>650101</v>
      </c>
      <c r="C1018" s="13">
        <v>130100</v>
      </c>
      <c r="D1018" s="13" t="s">
        <v>1485</v>
      </c>
      <c r="E1018" s="13">
        <v>3773</v>
      </c>
      <c r="F1018" s="13">
        <v>650102</v>
      </c>
      <c r="G1018" s="13">
        <v>6</v>
      </c>
      <c r="H1018" s="13">
        <v>131100</v>
      </c>
      <c r="I1018" s="13" t="s">
        <v>1474</v>
      </c>
      <c r="J1018" s="13">
        <v>140139</v>
      </c>
      <c r="K1018" s="13" t="s">
        <v>352</v>
      </c>
    </row>
    <row r="1019" spans="1:11" x14ac:dyDescent="0.3">
      <c r="A1019" s="13" t="s">
        <v>1486</v>
      </c>
      <c r="B1019" s="13">
        <v>650102</v>
      </c>
      <c r="C1019" s="13">
        <v>130101</v>
      </c>
      <c r="D1019" s="13" t="s">
        <v>1486</v>
      </c>
      <c r="E1019" s="13">
        <v>5282</v>
      </c>
      <c r="F1019" s="13">
        <v>650102</v>
      </c>
      <c r="G1019" s="13">
        <v>6</v>
      </c>
      <c r="H1019" s="13">
        <v>131101</v>
      </c>
      <c r="I1019" s="13" t="s">
        <v>1474</v>
      </c>
      <c r="J1019" s="13">
        <v>140139</v>
      </c>
      <c r="K1019" s="13" t="s">
        <v>352</v>
      </c>
    </row>
    <row r="1020" spans="1:11" x14ac:dyDescent="0.3">
      <c r="A1020" s="13" t="s">
        <v>1487</v>
      </c>
      <c r="B1020" s="13">
        <v>650103</v>
      </c>
      <c r="C1020" s="13">
        <v>130102</v>
      </c>
      <c r="D1020" s="13" t="s">
        <v>1487</v>
      </c>
      <c r="E1020" s="13">
        <v>7395</v>
      </c>
      <c r="F1020" s="13">
        <v>650104</v>
      </c>
      <c r="G1020" s="13">
        <v>6</v>
      </c>
      <c r="H1020" s="13">
        <v>131102</v>
      </c>
      <c r="I1020" s="13" t="s">
        <v>1474</v>
      </c>
      <c r="J1020" s="13">
        <v>140139</v>
      </c>
      <c r="K1020" s="13" t="s">
        <v>352</v>
      </c>
    </row>
    <row r="1021" spans="1:11" x14ac:dyDescent="0.3">
      <c r="A1021" s="13" t="s">
        <v>1488</v>
      </c>
      <c r="B1021" s="13">
        <v>650104</v>
      </c>
      <c r="C1021" s="13">
        <v>130103</v>
      </c>
      <c r="D1021" s="13" t="s">
        <v>1488</v>
      </c>
      <c r="E1021" s="13">
        <v>10354</v>
      </c>
      <c r="F1021" s="13">
        <v>650105</v>
      </c>
      <c r="G1021" s="13">
        <v>6</v>
      </c>
      <c r="H1021" s="13">
        <v>131103</v>
      </c>
      <c r="I1021" s="13" t="s">
        <v>1474</v>
      </c>
      <c r="J1021" s="13">
        <v>140139</v>
      </c>
      <c r="K1021" s="13" t="s">
        <v>352</v>
      </c>
    </row>
    <row r="1022" spans="1:11" x14ac:dyDescent="0.3">
      <c r="A1022" s="13" t="s">
        <v>1489</v>
      </c>
      <c r="B1022" s="13">
        <v>650105</v>
      </c>
      <c r="C1022" s="13">
        <v>130104</v>
      </c>
      <c r="D1022" s="13" t="s">
        <v>1489</v>
      </c>
      <c r="E1022" s="13">
        <v>14495</v>
      </c>
      <c r="F1022" s="13">
        <v>650105</v>
      </c>
      <c r="G1022" s="13">
        <v>6</v>
      </c>
      <c r="H1022" s="13">
        <v>131104</v>
      </c>
      <c r="I1022" s="13" t="s">
        <v>1490</v>
      </c>
      <c r="J1022" s="13">
        <v>140139</v>
      </c>
      <c r="K1022" s="13" t="s">
        <v>352</v>
      </c>
    </row>
    <row r="1023" spans="1:11" x14ac:dyDescent="0.3">
      <c r="A1023" s="13" t="s">
        <v>1491</v>
      </c>
      <c r="B1023" s="13">
        <v>650106</v>
      </c>
      <c r="C1023" s="13">
        <v>130105</v>
      </c>
      <c r="D1023" s="13" t="s">
        <v>1491</v>
      </c>
      <c r="E1023" s="13">
        <v>130</v>
      </c>
      <c r="F1023" s="13">
        <v>650107</v>
      </c>
      <c r="G1023" s="13">
        <v>2</v>
      </c>
      <c r="H1023" s="13">
        <v>131105</v>
      </c>
      <c r="I1023" s="13" t="s">
        <v>1490</v>
      </c>
      <c r="J1023" s="13">
        <v>140139</v>
      </c>
      <c r="K1023" s="13" t="s">
        <v>352</v>
      </c>
    </row>
    <row r="1024" spans="1:11" x14ac:dyDescent="0.3">
      <c r="A1024" s="13" t="s">
        <v>1492</v>
      </c>
      <c r="B1024" s="13">
        <v>650107</v>
      </c>
      <c r="C1024" s="13">
        <v>130106</v>
      </c>
      <c r="D1024" s="13" t="s">
        <v>1492</v>
      </c>
      <c r="E1024" s="13">
        <v>183</v>
      </c>
      <c r="F1024" s="13">
        <v>650108</v>
      </c>
      <c r="G1024" s="13">
        <v>2</v>
      </c>
      <c r="H1024" s="13">
        <v>131106</v>
      </c>
      <c r="I1024" s="13" t="s">
        <v>1490</v>
      </c>
      <c r="J1024" s="13">
        <v>140139</v>
      </c>
      <c r="K1024" s="13" t="s">
        <v>352</v>
      </c>
    </row>
    <row r="1025" spans="1:11" x14ac:dyDescent="0.3">
      <c r="A1025" s="13" t="s">
        <v>1493</v>
      </c>
      <c r="B1025" s="13">
        <v>650108</v>
      </c>
      <c r="C1025" s="13">
        <v>130107</v>
      </c>
      <c r="D1025" s="13" t="s">
        <v>1493</v>
      </c>
      <c r="E1025" s="13">
        <v>256</v>
      </c>
      <c r="F1025" s="13">
        <v>650109</v>
      </c>
      <c r="G1025" s="13">
        <v>3</v>
      </c>
      <c r="H1025" s="13">
        <v>131107</v>
      </c>
      <c r="I1025" s="13" t="s">
        <v>1490</v>
      </c>
      <c r="J1025" s="13">
        <v>140139</v>
      </c>
      <c r="K1025" s="13" t="s">
        <v>352</v>
      </c>
    </row>
    <row r="1026" spans="1:11" x14ac:dyDescent="0.3">
      <c r="A1026" s="13" t="s">
        <v>1494</v>
      </c>
      <c r="B1026" s="13">
        <v>650109</v>
      </c>
      <c r="C1026" s="13">
        <v>130108</v>
      </c>
      <c r="D1026" s="13" t="s">
        <v>1494</v>
      </c>
      <c r="E1026" s="13">
        <v>357</v>
      </c>
      <c r="F1026" s="13">
        <v>650109</v>
      </c>
      <c r="G1026" s="13">
        <v>3</v>
      </c>
      <c r="H1026" s="13">
        <v>131108</v>
      </c>
      <c r="I1026" s="13" t="s">
        <v>1490</v>
      </c>
      <c r="J1026" s="13">
        <v>140139</v>
      </c>
      <c r="K1026" s="13" t="s">
        <v>352</v>
      </c>
    </row>
    <row r="1027" spans="1:11" x14ac:dyDescent="0.3">
      <c r="A1027" s="13" t="s">
        <v>1495</v>
      </c>
      <c r="B1027" s="13">
        <v>650110</v>
      </c>
      <c r="C1027" s="13">
        <v>130109</v>
      </c>
      <c r="D1027" s="13" t="s">
        <v>1495</v>
      </c>
      <c r="E1027" s="13">
        <v>501</v>
      </c>
      <c r="F1027" s="13">
        <v>650111</v>
      </c>
      <c r="G1027" s="13">
        <v>4</v>
      </c>
      <c r="H1027" s="13">
        <v>131109</v>
      </c>
      <c r="I1027" s="13" t="s">
        <v>1490</v>
      </c>
      <c r="J1027" s="13">
        <v>140139</v>
      </c>
      <c r="K1027" s="13" t="s">
        <v>352</v>
      </c>
    </row>
    <row r="1028" spans="1:11" x14ac:dyDescent="0.3">
      <c r="A1028" s="13" t="s">
        <v>1496</v>
      </c>
      <c r="B1028" s="13">
        <v>650111</v>
      </c>
      <c r="C1028" s="13">
        <v>130110</v>
      </c>
      <c r="D1028" s="13" t="s">
        <v>1496</v>
      </c>
      <c r="E1028" s="13">
        <v>702</v>
      </c>
      <c r="F1028" s="13">
        <v>650112</v>
      </c>
      <c r="G1028" s="13">
        <v>4</v>
      </c>
      <c r="H1028" s="13">
        <v>131110</v>
      </c>
      <c r="I1028" s="13" t="s">
        <v>1490</v>
      </c>
      <c r="J1028" s="13">
        <v>140139</v>
      </c>
      <c r="K1028" s="13" t="s">
        <v>352</v>
      </c>
    </row>
    <row r="1029" spans="1:11" x14ac:dyDescent="0.3">
      <c r="A1029" s="13" t="s">
        <v>1497</v>
      </c>
      <c r="B1029" s="13">
        <v>650112</v>
      </c>
      <c r="C1029" s="13">
        <v>130111</v>
      </c>
      <c r="D1029" s="13" t="s">
        <v>1497</v>
      </c>
      <c r="E1029" s="13">
        <v>982</v>
      </c>
      <c r="F1029" s="13">
        <v>650113</v>
      </c>
      <c r="G1029" s="13">
        <v>5</v>
      </c>
      <c r="H1029" s="13">
        <v>131111</v>
      </c>
      <c r="I1029" s="13" t="s">
        <v>1490</v>
      </c>
      <c r="J1029" s="13">
        <v>140139</v>
      </c>
      <c r="K1029" s="13" t="s">
        <v>352</v>
      </c>
    </row>
    <row r="1030" spans="1:11" x14ac:dyDescent="0.3">
      <c r="A1030" s="13" t="s">
        <v>1498</v>
      </c>
      <c r="B1030" s="13">
        <v>650113</v>
      </c>
      <c r="C1030" s="13">
        <v>130112</v>
      </c>
      <c r="D1030" s="13" t="s">
        <v>1498</v>
      </c>
      <c r="E1030" s="13">
        <v>1375</v>
      </c>
      <c r="F1030" s="13">
        <v>650114</v>
      </c>
      <c r="G1030" s="13">
        <v>5</v>
      </c>
      <c r="H1030" s="13">
        <v>131112</v>
      </c>
      <c r="I1030" s="13" t="s">
        <v>1490</v>
      </c>
      <c r="J1030" s="13">
        <v>140139</v>
      </c>
      <c r="K1030" s="13" t="s">
        <v>352</v>
      </c>
    </row>
    <row r="1031" spans="1:11" x14ac:dyDescent="0.3">
      <c r="A1031" s="13" t="s">
        <v>1499</v>
      </c>
      <c r="B1031" s="13">
        <v>650114</v>
      </c>
      <c r="C1031" s="13">
        <v>130113</v>
      </c>
      <c r="D1031" s="13" t="s">
        <v>1499</v>
      </c>
      <c r="E1031" s="13">
        <v>1925</v>
      </c>
      <c r="F1031" s="13">
        <v>650115</v>
      </c>
      <c r="G1031" s="13">
        <v>6</v>
      </c>
      <c r="H1031" s="13">
        <v>131113</v>
      </c>
      <c r="I1031" s="13" t="s">
        <v>1490</v>
      </c>
      <c r="J1031" s="13">
        <v>140139</v>
      </c>
      <c r="K1031" s="13" t="s">
        <v>352</v>
      </c>
    </row>
    <row r="1032" spans="1:11" x14ac:dyDescent="0.3">
      <c r="A1032" s="13" t="s">
        <v>1500</v>
      </c>
      <c r="B1032" s="13">
        <v>650115</v>
      </c>
      <c r="C1032" s="13">
        <v>130114</v>
      </c>
      <c r="D1032" s="13" t="s">
        <v>1500</v>
      </c>
      <c r="E1032" s="13">
        <v>2695</v>
      </c>
      <c r="F1032" s="13">
        <v>650116</v>
      </c>
      <c r="G1032" s="13">
        <v>6</v>
      </c>
      <c r="H1032" s="13">
        <v>131114</v>
      </c>
      <c r="I1032" s="13" t="s">
        <v>1490</v>
      </c>
      <c r="J1032" s="13">
        <v>140139</v>
      </c>
      <c r="K1032" s="13" t="s">
        <v>352</v>
      </c>
    </row>
    <row r="1033" spans="1:11" x14ac:dyDescent="0.3">
      <c r="A1033" s="13" t="s">
        <v>1501</v>
      </c>
      <c r="B1033" s="13">
        <v>650116</v>
      </c>
      <c r="C1033" s="13">
        <v>130115</v>
      </c>
      <c r="D1033" s="13" t="s">
        <v>1501</v>
      </c>
      <c r="E1033" s="13">
        <v>3773</v>
      </c>
      <c r="F1033" s="13">
        <v>650117</v>
      </c>
      <c r="G1033" s="13">
        <v>6</v>
      </c>
      <c r="H1033" s="13">
        <v>131115</v>
      </c>
      <c r="I1033" s="13" t="s">
        <v>1490</v>
      </c>
      <c r="J1033" s="13">
        <v>140139</v>
      </c>
      <c r="K1033" s="13" t="s">
        <v>352</v>
      </c>
    </row>
    <row r="1034" spans="1:11" x14ac:dyDescent="0.3">
      <c r="A1034" s="13" t="s">
        <v>1502</v>
      </c>
      <c r="B1034" s="13">
        <v>650117</v>
      </c>
      <c r="C1034" s="13">
        <v>130116</v>
      </c>
      <c r="D1034" s="13" t="s">
        <v>1502</v>
      </c>
      <c r="E1034" s="13">
        <v>5282</v>
      </c>
      <c r="F1034" s="13">
        <v>650118</v>
      </c>
      <c r="G1034" s="13">
        <v>6</v>
      </c>
      <c r="H1034" s="13">
        <v>131116</v>
      </c>
      <c r="I1034" s="13" t="s">
        <v>1490</v>
      </c>
      <c r="J1034" s="13">
        <v>140139</v>
      </c>
      <c r="K1034" s="13" t="s">
        <v>352</v>
      </c>
    </row>
    <row r="1035" spans="1:11" x14ac:dyDescent="0.3">
      <c r="A1035" s="13" t="s">
        <v>1503</v>
      </c>
      <c r="B1035" s="13">
        <v>650118</v>
      </c>
      <c r="C1035" s="13">
        <v>130117</v>
      </c>
      <c r="D1035" s="13" t="s">
        <v>1503</v>
      </c>
      <c r="E1035" s="13">
        <v>7395</v>
      </c>
      <c r="F1035" s="13">
        <v>650119</v>
      </c>
      <c r="G1035" s="13">
        <v>6</v>
      </c>
      <c r="H1035" s="13">
        <v>131117</v>
      </c>
      <c r="I1035" s="13" t="s">
        <v>1490</v>
      </c>
      <c r="J1035" s="13">
        <v>140139</v>
      </c>
      <c r="K1035" s="13" t="s">
        <v>352</v>
      </c>
    </row>
    <row r="1036" spans="1:11" x14ac:dyDescent="0.3">
      <c r="A1036" s="13" t="s">
        <v>1504</v>
      </c>
      <c r="B1036" s="13">
        <v>650119</v>
      </c>
      <c r="C1036" s="13">
        <v>130118</v>
      </c>
      <c r="D1036" s="13" t="s">
        <v>1504</v>
      </c>
      <c r="E1036" s="13">
        <v>10354</v>
      </c>
      <c r="F1036" s="13">
        <v>650120</v>
      </c>
      <c r="G1036" s="13">
        <v>6</v>
      </c>
      <c r="H1036" s="13">
        <v>131118</v>
      </c>
      <c r="I1036" s="13" t="s">
        <v>1490</v>
      </c>
      <c r="J1036" s="13">
        <v>140139</v>
      </c>
      <c r="K1036" s="13" t="s">
        <v>352</v>
      </c>
    </row>
    <row r="1037" spans="1:11" x14ac:dyDescent="0.3">
      <c r="A1037" s="13" t="s">
        <v>1505</v>
      </c>
      <c r="B1037" s="13">
        <v>650120</v>
      </c>
      <c r="C1037" s="13">
        <v>130119</v>
      </c>
      <c r="D1037" s="13" t="s">
        <v>1505</v>
      </c>
      <c r="E1037" s="13">
        <v>14495</v>
      </c>
      <c r="F1037" s="13">
        <v>650121</v>
      </c>
      <c r="G1037" s="13">
        <v>6</v>
      </c>
      <c r="H1037" s="13">
        <v>131119</v>
      </c>
      <c r="I1037" s="13" t="s">
        <v>1506</v>
      </c>
      <c r="J1037" s="13">
        <v>140139</v>
      </c>
      <c r="K1037" s="13" t="s">
        <v>352</v>
      </c>
    </row>
    <row r="1038" spans="1:11" x14ac:dyDescent="0.3">
      <c r="A1038" s="13" t="s">
        <v>1507</v>
      </c>
      <c r="B1038" s="13">
        <v>650121</v>
      </c>
      <c r="C1038" s="13">
        <v>130120</v>
      </c>
      <c r="D1038" s="13" t="s">
        <v>1507</v>
      </c>
      <c r="E1038" s="13">
        <v>130</v>
      </c>
      <c r="F1038" s="13">
        <v>650121</v>
      </c>
      <c r="G1038" s="13">
        <v>2</v>
      </c>
      <c r="H1038" s="13">
        <v>131120</v>
      </c>
      <c r="I1038" s="13" t="s">
        <v>1506</v>
      </c>
      <c r="J1038" s="13">
        <v>140139</v>
      </c>
      <c r="K1038" s="13" t="s">
        <v>352</v>
      </c>
    </row>
    <row r="1039" spans="1:11" x14ac:dyDescent="0.3">
      <c r="A1039" s="13" t="s">
        <v>1508</v>
      </c>
      <c r="B1039" s="13">
        <v>650122</v>
      </c>
      <c r="C1039" s="13">
        <v>130121</v>
      </c>
      <c r="D1039" s="13" t="s">
        <v>1508</v>
      </c>
      <c r="E1039" s="13">
        <v>183</v>
      </c>
      <c r="F1039" s="13">
        <v>650123</v>
      </c>
      <c r="G1039" s="13">
        <v>2</v>
      </c>
      <c r="H1039" s="13">
        <v>131121</v>
      </c>
      <c r="I1039" s="13" t="s">
        <v>1506</v>
      </c>
      <c r="J1039" s="13">
        <v>140139</v>
      </c>
      <c r="K1039" s="13" t="s">
        <v>352</v>
      </c>
    </row>
    <row r="1040" spans="1:11" x14ac:dyDescent="0.3">
      <c r="A1040" s="13" t="s">
        <v>1509</v>
      </c>
      <c r="B1040" s="13">
        <v>650123</v>
      </c>
      <c r="C1040" s="13">
        <v>130122</v>
      </c>
      <c r="D1040" s="13" t="s">
        <v>1509</v>
      </c>
      <c r="E1040" s="13">
        <v>256</v>
      </c>
      <c r="F1040" s="13">
        <v>650124</v>
      </c>
      <c r="G1040" s="13">
        <v>3</v>
      </c>
      <c r="H1040" s="13">
        <v>131122</v>
      </c>
      <c r="I1040" s="13" t="s">
        <v>1506</v>
      </c>
      <c r="J1040" s="13">
        <v>140139</v>
      </c>
      <c r="K1040" s="13" t="s">
        <v>352</v>
      </c>
    </row>
    <row r="1041" spans="1:11" x14ac:dyDescent="0.3">
      <c r="A1041" s="13" t="s">
        <v>1510</v>
      </c>
      <c r="B1041" s="13">
        <v>650124</v>
      </c>
      <c r="C1041" s="13">
        <v>130123</v>
      </c>
      <c r="D1041" s="13" t="s">
        <v>1510</v>
      </c>
      <c r="E1041" s="13">
        <v>357</v>
      </c>
      <c r="F1041" s="13">
        <v>650125</v>
      </c>
      <c r="G1041" s="13">
        <v>3</v>
      </c>
      <c r="H1041" s="13">
        <v>131123</v>
      </c>
      <c r="I1041" s="13" t="s">
        <v>1506</v>
      </c>
      <c r="J1041" s="13">
        <v>140139</v>
      </c>
      <c r="K1041" s="13" t="s">
        <v>352</v>
      </c>
    </row>
    <row r="1042" spans="1:11" x14ac:dyDescent="0.3">
      <c r="A1042" s="13" t="s">
        <v>1511</v>
      </c>
      <c r="B1042" s="13">
        <v>650125</v>
      </c>
      <c r="C1042" s="13">
        <v>130124</v>
      </c>
      <c r="D1042" s="13" t="s">
        <v>1511</v>
      </c>
      <c r="E1042" s="13">
        <v>501</v>
      </c>
      <c r="F1042" s="13">
        <v>650125</v>
      </c>
      <c r="G1042" s="13">
        <v>4</v>
      </c>
      <c r="H1042" s="13">
        <v>131124</v>
      </c>
      <c r="I1042" s="13" t="s">
        <v>1506</v>
      </c>
      <c r="J1042" s="13">
        <v>140139</v>
      </c>
      <c r="K1042" s="13" t="s">
        <v>352</v>
      </c>
    </row>
    <row r="1043" spans="1:11" x14ac:dyDescent="0.3">
      <c r="A1043" s="13" t="s">
        <v>1512</v>
      </c>
      <c r="B1043" s="13">
        <v>650126</v>
      </c>
      <c r="C1043" s="13">
        <v>130125</v>
      </c>
      <c r="D1043" s="13" t="s">
        <v>1512</v>
      </c>
      <c r="E1043" s="13">
        <v>702</v>
      </c>
      <c r="F1043" s="13">
        <v>650127</v>
      </c>
      <c r="G1043" s="13">
        <v>4</v>
      </c>
      <c r="H1043" s="13">
        <v>131125</v>
      </c>
      <c r="I1043" s="13" t="s">
        <v>1506</v>
      </c>
      <c r="J1043" s="13">
        <v>140139</v>
      </c>
      <c r="K1043" s="13" t="s">
        <v>352</v>
      </c>
    </row>
    <row r="1044" spans="1:11" x14ac:dyDescent="0.3">
      <c r="A1044" s="13" t="s">
        <v>1513</v>
      </c>
      <c r="B1044" s="13">
        <v>650127</v>
      </c>
      <c r="C1044" s="13">
        <v>130126</v>
      </c>
      <c r="D1044" s="13" t="s">
        <v>1513</v>
      </c>
      <c r="E1044" s="13">
        <v>982</v>
      </c>
      <c r="F1044" s="13">
        <v>650127</v>
      </c>
      <c r="G1044" s="13">
        <v>5</v>
      </c>
      <c r="H1044" s="13">
        <v>131126</v>
      </c>
      <c r="I1044" s="13" t="s">
        <v>1506</v>
      </c>
      <c r="J1044" s="13">
        <v>140139</v>
      </c>
      <c r="K1044" s="13" t="s">
        <v>352</v>
      </c>
    </row>
    <row r="1045" spans="1:11" x14ac:dyDescent="0.3">
      <c r="A1045" s="13" t="s">
        <v>1514</v>
      </c>
      <c r="B1045" s="13">
        <v>650128</v>
      </c>
      <c r="C1045" s="13">
        <v>130127</v>
      </c>
      <c r="D1045" s="13" t="s">
        <v>1514</v>
      </c>
      <c r="E1045" s="13">
        <v>1375</v>
      </c>
      <c r="F1045" s="13">
        <v>650129</v>
      </c>
      <c r="G1045" s="13">
        <v>5</v>
      </c>
      <c r="H1045" s="13">
        <v>131127</v>
      </c>
      <c r="I1045" s="13" t="s">
        <v>1506</v>
      </c>
      <c r="J1045" s="13">
        <v>140139</v>
      </c>
      <c r="K1045" s="13" t="s">
        <v>352</v>
      </c>
    </row>
    <row r="1046" spans="1:11" x14ac:dyDescent="0.3">
      <c r="A1046" s="13" t="s">
        <v>1515</v>
      </c>
      <c r="B1046" s="13">
        <v>650129</v>
      </c>
      <c r="C1046" s="13">
        <v>130128</v>
      </c>
      <c r="D1046" s="13" t="s">
        <v>1515</v>
      </c>
      <c r="E1046" s="13">
        <v>1925</v>
      </c>
      <c r="F1046" s="13">
        <v>650129</v>
      </c>
      <c r="G1046" s="13">
        <v>6</v>
      </c>
      <c r="H1046" s="13">
        <v>131128</v>
      </c>
      <c r="I1046" s="13" t="s">
        <v>1506</v>
      </c>
      <c r="J1046" s="13">
        <v>140139</v>
      </c>
      <c r="K1046" s="13" t="s">
        <v>352</v>
      </c>
    </row>
    <row r="1047" spans="1:11" x14ac:dyDescent="0.3">
      <c r="A1047" s="13" t="s">
        <v>1516</v>
      </c>
      <c r="B1047" s="13">
        <v>650130</v>
      </c>
      <c r="C1047" s="13">
        <v>130129</v>
      </c>
      <c r="D1047" s="13" t="s">
        <v>1516</v>
      </c>
      <c r="E1047" s="13">
        <v>2695</v>
      </c>
      <c r="F1047" s="13">
        <v>650131</v>
      </c>
      <c r="G1047" s="13">
        <v>6</v>
      </c>
      <c r="H1047" s="13">
        <v>131129</v>
      </c>
      <c r="I1047" s="13" t="s">
        <v>1506</v>
      </c>
      <c r="J1047" s="13">
        <v>140139</v>
      </c>
      <c r="K1047" s="13" t="s">
        <v>352</v>
      </c>
    </row>
    <row r="1048" spans="1:11" x14ac:dyDescent="0.3">
      <c r="A1048" s="13" t="s">
        <v>1517</v>
      </c>
      <c r="B1048" s="13">
        <v>650131</v>
      </c>
      <c r="C1048" s="13">
        <v>130130</v>
      </c>
      <c r="D1048" s="13" t="s">
        <v>1517</v>
      </c>
      <c r="E1048" s="13">
        <v>3773</v>
      </c>
      <c r="F1048" s="13">
        <v>650132</v>
      </c>
      <c r="G1048" s="13">
        <v>6</v>
      </c>
      <c r="H1048" s="13">
        <v>131130</v>
      </c>
      <c r="I1048" s="13" t="s">
        <v>1506</v>
      </c>
      <c r="J1048" s="13">
        <v>140139</v>
      </c>
      <c r="K1048" s="13" t="s">
        <v>352</v>
      </c>
    </row>
    <row r="1049" spans="1:11" x14ac:dyDescent="0.3">
      <c r="A1049" s="13" t="s">
        <v>1518</v>
      </c>
      <c r="B1049" s="13">
        <v>650132</v>
      </c>
      <c r="C1049" s="13">
        <v>130131</v>
      </c>
      <c r="D1049" s="13" t="s">
        <v>1518</v>
      </c>
      <c r="E1049" s="13">
        <v>5282</v>
      </c>
      <c r="F1049" s="13">
        <v>650133</v>
      </c>
      <c r="G1049" s="13">
        <v>6</v>
      </c>
      <c r="H1049" s="13">
        <v>131131</v>
      </c>
      <c r="I1049" s="13" t="s">
        <v>1506</v>
      </c>
      <c r="J1049" s="13">
        <v>140139</v>
      </c>
      <c r="K1049" s="13" t="s">
        <v>352</v>
      </c>
    </row>
    <row r="1050" spans="1:11" x14ac:dyDescent="0.3">
      <c r="A1050" s="13" t="s">
        <v>1519</v>
      </c>
      <c r="B1050" s="13">
        <v>650133</v>
      </c>
      <c r="C1050" s="13">
        <v>130132</v>
      </c>
      <c r="D1050" s="13" t="s">
        <v>1519</v>
      </c>
      <c r="E1050" s="13">
        <v>7395</v>
      </c>
      <c r="F1050" s="13">
        <v>650134</v>
      </c>
      <c r="G1050" s="13">
        <v>6</v>
      </c>
      <c r="H1050" s="13">
        <v>131132</v>
      </c>
      <c r="I1050" s="13" t="s">
        <v>1506</v>
      </c>
      <c r="J1050" s="13">
        <v>140139</v>
      </c>
      <c r="K1050" s="13" t="s">
        <v>352</v>
      </c>
    </row>
    <row r="1051" spans="1:11" x14ac:dyDescent="0.3">
      <c r="A1051" s="13" t="s">
        <v>1520</v>
      </c>
      <c r="B1051" s="13">
        <v>650134</v>
      </c>
      <c r="C1051" s="13">
        <v>130133</v>
      </c>
      <c r="D1051" s="13" t="s">
        <v>1520</v>
      </c>
      <c r="E1051" s="13">
        <v>10354</v>
      </c>
      <c r="F1051" s="13">
        <v>650135</v>
      </c>
      <c r="G1051" s="13">
        <v>6</v>
      </c>
      <c r="H1051" s="13">
        <v>131133</v>
      </c>
      <c r="I1051" s="13" t="s">
        <v>1506</v>
      </c>
      <c r="J1051" s="13">
        <v>140139</v>
      </c>
      <c r="K1051" s="13" t="s">
        <v>352</v>
      </c>
    </row>
    <row r="1052" spans="1:11" x14ac:dyDescent="0.3">
      <c r="A1052" s="13" t="s">
        <v>1521</v>
      </c>
      <c r="B1052" s="13">
        <v>650135</v>
      </c>
      <c r="C1052" s="13">
        <v>130134</v>
      </c>
      <c r="D1052" s="13" t="s">
        <v>1521</v>
      </c>
      <c r="E1052" s="13">
        <v>14495</v>
      </c>
      <c r="F1052" s="13">
        <v>650136</v>
      </c>
      <c r="G1052" s="13">
        <v>6</v>
      </c>
      <c r="H1052" s="13">
        <v>131134</v>
      </c>
      <c r="I1052" s="13" t="s">
        <v>1522</v>
      </c>
      <c r="J1052" s="13">
        <v>140139</v>
      </c>
      <c r="K1052" s="13" t="s">
        <v>352</v>
      </c>
    </row>
    <row r="1053" spans="1:11" x14ac:dyDescent="0.3">
      <c r="A1053" s="13" t="s">
        <v>1523</v>
      </c>
      <c r="B1053" s="13">
        <v>650136</v>
      </c>
      <c r="C1053" s="13">
        <v>130135</v>
      </c>
      <c r="D1053" s="13" t="s">
        <v>1524</v>
      </c>
      <c r="E1053" s="13">
        <v>130</v>
      </c>
      <c r="F1053" s="13">
        <v>650137</v>
      </c>
      <c r="G1053" s="13">
        <v>2</v>
      </c>
      <c r="H1053" s="13">
        <v>131135</v>
      </c>
      <c r="I1053" s="13" t="s">
        <v>1522</v>
      </c>
      <c r="J1053" s="13">
        <v>140139</v>
      </c>
      <c r="K1053" s="13" t="s">
        <v>352</v>
      </c>
    </row>
    <row r="1054" spans="1:11" x14ac:dyDescent="0.3">
      <c r="A1054" s="13" t="s">
        <v>1525</v>
      </c>
      <c r="B1054" s="13">
        <v>650137</v>
      </c>
      <c r="C1054" s="13">
        <v>130136</v>
      </c>
      <c r="D1054" s="13" t="s">
        <v>1526</v>
      </c>
      <c r="E1054" s="13">
        <v>183</v>
      </c>
      <c r="F1054" s="13">
        <v>650137</v>
      </c>
      <c r="G1054" s="13">
        <v>2</v>
      </c>
      <c r="H1054" s="13">
        <v>131136</v>
      </c>
      <c r="I1054" s="13" t="s">
        <v>1522</v>
      </c>
      <c r="J1054" s="13">
        <v>140139</v>
      </c>
      <c r="K1054" s="13" t="s">
        <v>352</v>
      </c>
    </row>
    <row r="1055" spans="1:11" x14ac:dyDescent="0.3">
      <c r="A1055" s="13" t="s">
        <v>1527</v>
      </c>
      <c r="B1055" s="13">
        <v>650138</v>
      </c>
      <c r="C1055" s="13">
        <v>130137</v>
      </c>
      <c r="D1055" s="13" t="s">
        <v>1528</v>
      </c>
      <c r="E1055" s="13">
        <v>256</v>
      </c>
      <c r="F1055" s="13">
        <v>650139</v>
      </c>
      <c r="G1055" s="13">
        <v>3</v>
      </c>
      <c r="H1055" s="13">
        <v>131137</v>
      </c>
      <c r="I1055" s="13" t="s">
        <v>1522</v>
      </c>
      <c r="J1055" s="13">
        <v>140139</v>
      </c>
      <c r="K1055" s="13" t="s">
        <v>352</v>
      </c>
    </row>
    <row r="1056" spans="1:11" x14ac:dyDescent="0.3">
      <c r="A1056" s="13" t="s">
        <v>1529</v>
      </c>
      <c r="B1056" s="13">
        <v>650139</v>
      </c>
      <c r="C1056" s="13">
        <v>130138</v>
      </c>
      <c r="D1056" s="13" t="s">
        <v>1530</v>
      </c>
      <c r="E1056" s="13">
        <v>357</v>
      </c>
      <c r="F1056" s="13">
        <v>650140</v>
      </c>
      <c r="G1056" s="13">
        <v>3</v>
      </c>
      <c r="H1056" s="13">
        <v>131138</v>
      </c>
      <c r="I1056" s="13" t="s">
        <v>1522</v>
      </c>
      <c r="J1056" s="13">
        <v>140139</v>
      </c>
      <c r="K1056" s="13" t="s">
        <v>352</v>
      </c>
    </row>
    <row r="1057" spans="1:11" x14ac:dyDescent="0.3">
      <c r="A1057" s="13" t="s">
        <v>1531</v>
      </c>
      <c r="B1057" s="13">
        <v>650140</v>
      </c>
      <c r="C1057" s="13">
        <v>130139</v>
      </c>
      <c r="D1057" s="13" t="s">
        <v>1532</v>
      </c>
      <c r="E1057" s="13">
        <v>501</v>
      </c>
      <c r="F1057" s="13">
        <v>650141</v>
      </c>
      <c r="G1057" s="13">
        <v>4</v>
      </c>
      <c r="H1057" s="13">
        <v>131139</v>
      </c>
      <c r="I1057" s="13" t="s">
        <v>1522</v>
      </c>
      <c r="J1057" s="13">
        <v>140139</v>
      </c>
      <c r="K1057" s="13" t="s">
        <v>352</v>
      </c>
    </row>
    <row r="1058" spans="1:11" x14ac:dyDescent="0.3">
      <c r="A1058" s="13" t="s">
        <v>1533</v>
      </c>
      <c r="B1058" s="13">
        <v>650141</v>
      </c>
      <c r="C1058" s="13">
        <v>130140</v>
      </c>
      <c r="D1058" s="13" t="s">
        <v>1534</v>
      </c>
      <c r="E1058" s="13">
        <v>702</v>
      </c>
      <c r="F1058" s="13">
        <v>650142</v>
      </c>
      <c r="G1058" s="13">
        <v>4</v>
      </c>
      <c r="H1058" s="13">
        <v>131140</v>
      </c>
      <c r="I1058" s="13" t="s">
        <v>1522</v>
      </c>
      <c r="J1058" s="13">
        <v>140139</v>
      </c>
      <c r="K1058" s="13" t="s">
        <v>352</v>
      </c>
    </row>
    <row r="1059" spans="1:11" x14ac:dyDescent="0.3">
      <c r="A1059" s="13" t="s">
        <v>1535</v>
      </c>
      <c r="B1059" s="13">
        <v>650142</v>
      </c>
      <c r="C1059" s="13">
        <v>130141</v>
      </c>
      <c r="D1059" s="13" t="s">
        <v>1536</v>
      </c>
      <c r="E1059" s="13">
        <v>982</v>
      </c>
      <c r="F1059" s="13">
        <v>650143</v>
      </c>
      <c r="G1059" s="13">
        <v>5</v>
      </c>
      <c r="H1059" s="13">
        <v>131141</v>
      </c>
      <c r="I1059" s="13" t="s">
        <v>1522</v>
      </c>
      <c r="J1059" s="13">
        <v>140139</v>
      </c>
      <c r="K1059" s="13" t="s">
        <v>352</v>
      </c>
    </row>
    <row r="1060" spans="1:11" x14ac:dyDescent="0.3">
      <c r="A1060" s="13" t="s">
        <v>1537</v>
      </c>
      <c r="B1060" s="13">
        <v>650143</v>
      </c>
      <c r="C1060" s="13">
        <v>130142</v>
      </c>
      <c r="D1060" s="13" t="s">
        <v>1538</v>
      </c>
      <c r="E1060" s="13">
        <v>1375</v>
      </c>
      <c r="F1060" s="13">
        <v>650143</v>
      </c>
      <c r="G1060" s="13">
        <v>5</v>
      </c>
      <c r="H1060" s="13">
        <v>131142</v>
      </c>
      <c r="I1060" s="13" t="s">
        <v>1522</v>
      </c>
      <c r="J1060" s="13">
        <v>140139</v>
      </c>
      <c r="K1060" s="13" t="s">
        <v>352</v>
      </c>
    </row>
    <row r="1061" spans="1:11" x14ac:dyDescent="0.3">
      <c r="A1061" s="13" t="s">
        <v>1539</v>
      </c>
      <c r="B1061" s="13">
        <v>650144</v>
      </c>
      <c r="C1061" s="13">
        <v>130143</v>
      </c>
      <c r="D1061" s="13" t="s">
        <v>1540</v>
      </c>
      <c r="E1061" s="13">
        <v>1925</v>
      </c>
      <c r="F1061" s="13">
        <v>650145</v>
      </c>
      <c r="G1061" s="13">
        <v>6</v>
      </c>
      <c r="H1061" s="13">
        <v>131143</v>
      </c>
      <c r="I1061" s="13" t="s">
        <v>1522</v>
      </c>
      <c r="J1061" s="13">
        <v>140139</v>
      </c>
      <c r="K1061" s="13" t="s">
        <v>352</v>
      </c>
    </row>
    <row r="1062" spans="1:11" x14ac:dyDescent="0.3">
      <c r="A1062" s="13" t="s">
        <v>1541</v>
      </c>
      <c r="B1062" s="13">
        <v>650145</v>
      </c>
      <c r="C1062" s="13">
        <v>130144</v>
      </c>
      <c r="D1062" s="13" t="s">
        <v>1542</v>
      </c>
      <c r="E1062" s="13">
        <v>2695</v>
      </c>
      <c r="F1062" s="13">
        <v>650145</v>
      </c>
      <c r="G1062" s="13">
        <v>6</v>
      </c>
      <c r="H1062" s="13">
        <v>131144</v>
      </c>
      <c r="I1062" s="13" t="s">
        <v>1522</v>
      </c>
      <c r="J1062" s="13">
        <v>140139</v>
      </c>
      <c r="K1062" s="13" t="s">
        <v>352</v>
      </c>
    </row>
    <row r="1063" spans="1:11" x14ac:dyDescent="0.3">
      <c r="A1063" s="13" t="s">
        <v>1543</v>
      </c>
      <c r="B1063" s="13">
        <v>650146</v>
      </c>
      <c r="C1063" s="13">
        <v>130145</v>
      </c>
      <c r="D1063" s="13" t="s">
        <v>1544</v>
      </c>
      <c r="E1063" s="13">
        <v>3773</v>
      </c>
      <c r="F1063" s="13">
        <v>650147</v>
      </c>
      <c r="G1063" s="13">
        <v>6</v>
      </c>
      <c r="H1063" s="13">
        <v>131145</v>
      </c>
      <c r="I1063" s="13" t="s">
        <v>1522</v>
      </c>
      <c r="J1063" s="13">
        <v>140139</v>
      </c>
      <c r="K1063" s="13" t="s">
        <v>352</v>
      </c>
    </row>
    <row r="1064" spans="1:11" x14ac:dyDescent="0.3">
      <c r="A1064" s="13" t="s">
        <v>1545</v>
      </c>
      <c r="B1064" s="13">
        <v>650147</v>
      </c>
      <c r="C1064" s="13">
        <v>130146</v>
      </c>
      <c r="D1064" s="13" t="s">
        <v>1546</v>
      </c>
      <c r="E1064" s="13">
        <v>5282</v>
      </c>
      <c r="F1064" s="13">
        <v>650148</v>
      </c>
      <c r="G1064" s="13">
        <v>6</v>
      </c>
      <c r="H1064" s="13">
        <v>131146</v>
      </c>
      <c r="I1064" s="13" t="s">
        <v>1522</v>
      </c>
      <c r="J1064" s="13">
        <v>140139</v>
      </c>
      <c r="K1064" s="13" t="s">
        <v>352</v>
      </c>
    </row>
    <row r="1065" spans="1:11" x14ac:dyDescent="0.3">
      <c r="A1065" s="13" t="s">
        <v>1547</v>
      </c>
      <c r="B1065" s="13">
        <v>650148</v>
      </c>
      <c r="C1065" s="13">
        <v>130147</v>
      </c>
      <c r="D1065" s="13" t="s">
        <v>1548</v>
      </c>
      <c r="E1065" s="13">
        <v>7395</v>
      </c>
      <c r="F1065" s="13">
        <v>650149</v>
      </c>
      <c r="G1065" s="13">
        <v>6</v>
      </c>
      <c r="H1065" s="13">
        <v>131147</v>
      </c>
      <c r="I1065" s="13" t="s">
        <v>1522</v>
      </c>
      <c r="J1065" s="13">
        <v>140139</v>
      </c>
      <c r="K1065" s="13" t="s">
        <v>352</v>
      </c>
    </row>
    <row r="1066" spans="1:11" x14ac:dyDescent="0.3">
      <c r="A1066" s="13" t="s">
        <v>1549</v>
      </c>
      <c r="B1066" s="13">
        <v>650149</v>
      </c>
      <c r="C1066" s="13">
        <v>130148</v>
      </c>
      <c r="D1066" s="13" t="s">
        <v>1550</v>
      </c>
      <c r="E1066" s="13">
        <v>10354</v>
      </c>
      <c r="F1066" s="13">
        <v>650150</v>
      </c>
      <c r="G1066" s="13">
        <v>6</v>
      </c>
      <c r="H1066" s="13">
        <v>131148</v>
      </c>
      <c r="I1066" s="13" t="s">
        <v>1522</v>
      </c>
      <c r="J1066" s="13">
        <v>140139</v>
      </c>
      <c r="K1066" s="13" t="s">
        <v>352</v>
      </c>
    </row>
    <row r="1067" spans="1:11" x14ac:dyDescent="0.3">
      <c r="A1067" s="13" t="s">
        <v>1551</v>
      </c>
      <c r="B1067" s="13">
        <v>650150</v>
      </c>
      <c r="C1067" s="13">
        <v>130149</v>
      </c>
      <c r="D1067" s="13" t="s">
        <v>1552</v>
      </c>
      <c r="E1067" s="13">
        <v>14495</v>
      </c>
      <c r="F1067" s="13">
        <v>650150</v>
      </c>
      <c r="G1067" s="13">
        <v>6</v>
      </c>
      <c r="H1067" s="13">
        <v>131149</v>
      </c>
      <c r="I1067" s="13" t="s">
        <v>1553</v>
      </c>
      <c r="J1067" s="13">
        <v>140139</v>
      </c>
      <c r="K1067" s="13" t="s">
        <v>352</v>
      </c>
    </row>
    <row r="1068" spans="1:11" x14ac:dyDescent="0.3">
      <c r="A1068" s="13" t="s">
        <v>1554</v>
      </c>
      <c r="B1068" s="13">
        <v>650151</v>
      </c>
      <c r="C1068" s="13">
        <v>130150</v>
      </c>
      <c r="D1068" s="13" t="s">
        <v>1554</v>
      </c>
      <c r="E1068" s="13">
        <v>130</v>
      </c>
      <c r="F1068" s="13">
        <v>650152</v>
      </c>
      <c r="G1068" s="13">
        <v>2</v>
      </c>
      <c r="H1068" s="13">
        <v>131150</v>
      </c>
      <c r="I1068" s="13" t="s">
        <v>1553</v>
      </c>
      <c r="J1068" s="13">
        <v>140139</v>
      </c>
      <c r="K1068" s="13" t="s">
        <v>352</v>
      </c>
    </row>
    <row r="1069" spans="1:11" x14ac:dyDescent="0.3">
      <c r="A1069" s="13" t="s">
        <v>1555</v>
      </c>
      <c r="B1069" s="13">
        <v>650152</v>
      </c>
      <c r="C1069" s="13">
        <v>130151</v>
      </c>
      <c r="D1069" s="13" t="s">
        <v>1555</v>
      </c>
      <c r="E1069" s="13">
        <v>183</v>
      </c>
      <c r="F1069" s="13">
        <v>650153</v>
      </c>
      <c r="G1069" s="13">
        <v>2</v>
      </c>
      <c r="H1069" s="13">
        <v>131151</v>
      </c>
      <c r="I1069" s="13" t="s">
        <v>1553</v>
      </c>
      <c r="J1069" s="13">
        <v>140139</v>
      </c>
      <c r="K1069" s="13" t="s">
        <v>352</v>
      </c>
    </row>
    <row r="1070" spans="1:11" x14ac:dyDescent="0.3">
      <c r="A1070" s="13" t="s">
        <v>1556</v>
      </c>
      <c r="B1070" s="13">
        <v>650153</v>
      </c>
      <c r="C1070" s="13">
        <v>130152</v>
      </c>
      <c r="D1070" s="13" t="s">
        <v>1556</v>
      </c>
      <c r="E1070" s="13">
        <v>256</v>
      </c>
      <c r="F1070" s="13">
        <v>650153</v>
      </c>
      <c r="G1070" s="13">
        <v>3</v>
      </c>
      <c r="H1070" s="13">
        <v>131152</v>
      </c>
      <c r="I1070" s="13" t="s">
        <v>1553</v>
      </c>
      <c r="J1070" s="13">
        <v>140139</v>
      </c>
      <c r="K1070" s="13" t="s">
        <v>352</v>
      </c>
    </row>
    <row r="1071" spans="1:11" x14ac:dyDescent="0.3">
      <c r="A1071" s="13" t="s">
        <v>1557</v>
      </c>
      <c r="B1071" s="13">
        <v>650154</v>
      </c>
      <c r="C1071" s="13">
        <v>130153</v>
      </c>
      <c r="D1071" s="13" t="s">
        <v>1557</v>
      </c>
      <c r="E1071" s="13">
        <v>357</v>
      </c>
      <c r="F1071" s="13">
        <v>650155</v>
      </c>
      <c r="G1071" s="13">
        <v>3</v>
      </c>
      <c r="H1071" s="13">
        <v>131153</v>
      </c>
      <c r="I1071" s="13" t="s">
        <v>1553</v>
      </c>
      <c r="J1071" s="13">
        <v>140139</v>
      </c>
      <c r="K1071" s="13" t="s">
        <v>352</v>
      </c>
    </row>
    <row r="1072" spans="1:11" x14ac:dyDescent="0.3">
      <c r="A1072" s="13" t="s">
        <v>1558</v>
      </c>
      <c r="B1072" s="13">
        <v>650155</v>
      </c>
      <c r="C1072" s="13">
        <v>130154</v>
      </c>
      <c r="D1072" s="13" t="s">
        <v>1558</v>
      </c>
      <c r="E1072" s="13">
        <v>501</v>
      </c>
      <c r="F1072" s="13">
        <v>650156</v>
      </c>
      <c r="G1072" s="13">
        <v>4</v>
      </c>
      <c r="H1072" s="13">
        <v>131154</v>
      </c>
      <c r="I1072" s="13" t="s">
        <v>1553</v>
      </c>
      <c r="J1072" s="13">
        <v>140139</v>
      </c>
      <c r="K1072" s="13" t="s">
        <v>352</v>
      </c>
    </row>
    <row r="1073" spans="1:11" x14ac:dyDescent="0.3">
      <c r="A1073" s="13" t="s">
        <v>1559</v>
      </c>
      <c r="B1073" s="13">
        <v>650156</v>
      </c>
      <c r="C1073" s="13">
        <v>130155</v>
      </c>
      <c r="D1073" s="13" t="s">
        <v>1559</v>
      </c>
      <c r="E1073" s="13">
        <v>702</v>
      </c>
      <c r="F1073" s="13">
        <v>650157</v>
      </c>
      <c r="G1073" s="13">
        <v>4</v>
      </c>
      <c r="H1073" s="13">
        <v>131155</v>
      </c>
      <c r="I1073" s="13" t="s">
        <v>1553</v>
      </c>
      <c r="J1073" s="13">
        <v>140139</v>
      </c>
      <c r="K1073" s="13" t="s">
        <v>352</v>
      </c>
    </row>
    <row r="1074" spans="1:11" x14ac:dyDescent="0.3">
      <c r="A1074" s="13" t="s">
        <v>1560</v>
      </c>
      <c r="B1074" s="13">
        <v>650157</v>
      </c>
      <c r="C1074" s="13">
        <v>130156</v>
      </c>
      <c r="D1074" s="13" t="s">
        <v>1560</v>
      </c>
      <c r="E1074" s="13">
        <v>982</v>
      </c>
      <c r="F1074" s="13">
        <v>650158</v>
      </c>
      <c r="G1074" s="13">
        <v>5</v>
      </c>
      <c r="H1074" s="13">
        <v>131156</v>
      </c>
      <c r="I1074" s="13" t="s">
        <v>1553</v>
      </c>
      <c r="J1074" s="13">
        <v>140139</v>
      </c>
      <c r="K1074" s="13" t="s">
        <v>352</v>
      </c>
    </row>
    <row r="1075" spans="1:11" x14ac:dyDescent="0.3">
      <c r="A1075" s="13" t="s">
        <v>1561</v>
      </c>
      <c r="B1075" s="13">
        <v>650158</v>
      </c>
      <c r="C1075" s="13">
        <v>130157</v>
      </c>
      <c r="D1075" s="13" t="s">
        <v>1561</v>
      </c>
      <c r="E1075" s="13">
        <v>1375</v>
      </c>
      <c r="F1075" s="13">
        <v>650159</v>
      </c>
      <c r="G1075" s="13">
        <v>5</v>
      </c>
      <c r="H1075" s="13">
        <v>131157</v>
      </c>
      <c r="I1075" s="13" t="s">
        <v>1553</v>
      </c>
      <c r="J1075" s="13">
        <v>140139</v>
      </c>
      <c r="K1075" s="13" t="s">
        <v>352</v>
      </c>
    </row>
    <row r="1076" spans="1:11" x14ac:dyDescent="0.3">
      <c r="A1076" s="13" t="s">
        <v>1562</v>
      </c>
      <c r="B1076" s="13">
        <v>650159</v>
      </c>
      <c r="C1076" s="13">
        <v>130158</v>
      </c>
      <c r="D1076" s="13" t="s">
        <v>1562</v>
      </c>
      <c r="E1076" s="13">
        <v>1925</v>
      </c>
      <c r="F1076" s="13">
        <v>650160</v>
      </c>
      <c r="G1076" s="13">
        <v>6</v>
      </c>
      <c r="H1076" s="13">
        <v>131158</v>
      </c>
      <c r="I1076" s="13" t="s">
        <v>1553</v>
      </c>
      <c r="J1076" s="13">
        <v>140139</v>
      </c>
      <c r="K1076" s="13" t="s">
        <v>352</v>
      </c>
    </row>
    <row r="1077" spans="1:11" x14ac:dyDescent="0.3">
      <c r="A1077" s="13" t="s">
        <v>1563</v>
      </c>
      <c r="B1077" s="13">
        <v>650160</v>
      </c>
      <c r="C1077" s="13">
        <v>130159</v>
      </c>
      <c r="D1077" s="13" t="s">
        <v>1563</v>
      </c>
      <c r="E1077" s="13">
        <v>2695</v>
      </c>
      <c r="F1077" s="13">
        <v>650161</v>
      </c>
      <c r="G1077" s="13">
        <v>6</v>
      </c>
      <c r="H1077" s="13">
        <v>131159</v>
      </c>
      <c r="I1077" s="13" t="s">
        <v>1553</v>
      </c>
      <c r="J1077" s="13">
        <v>140139</v>
      </c>
      <c r="K1077" s="13" t="s">
        <v>352</v>
      </c>
    </row>
    <row r="1078" spans="1:11" x14ac:dyDescent="0.3">
      <c r="A1078" s="13" t="s">
        <v>1564</v>
      </c>
      <c r="B1078" s="13">
        <v>650161</v>
      </c>
      <c r="C1078" s="13">
        <v>130160</v>
      </c>
      <c r="D1078" s="13" t="s">
        <v>1564</v>
      </c>
      <c r="E1078" s="13">
        <v>3773</v>
      </c>
      <c r="F1078" s="13">
        <v>650162</v>
      </c>
      <c r="G1078" s="13">
        <v>6</v>
      </c>
      <c r="H1078" s="13">
        <v>131160</v>
      </c>
      <c r="I1078" s="13" t="s">
        <v>1553</v>
      </c>
      <c r="J1078" s="13">
        <v>140139</v>
      </c>
      <c r="K1078" s="13" t="s">
        <v>352</v>
      </c>
    </row>
    <row r="1079" spans="1:11" x14ac:dyDescent="0.3">
      <c r="A1079" s="13" t="s">
        <v>1565</v>
      </c>
      <c r="B1079" s="13">
        <v>650162</v>
      </c>
      <c r="C1079" s="13">
        <v>130161</v>
      </c>
      <c r="D1079" s="13" t="s">
        <v>1565</v>
      </c>
      <c r="E1079" s="13">
        <v>5282</v>
      </c>
      <c r="F1079" s="13">
        <v>650163</v>
      </c>
      <c r="G1079" s="13">
        <v>6</v>
      </c>
      <c r="H1079" s="13">
        <v>131161</v>
      </c>
      <c r="I1079" s="13" t="s">
        <v>1553</v>
      </c>
      <c r="J1079" s="13">
        <v>140139</v>
      </c>
      <c r="K1079" s="13" t="s">
        <v>352</v>
      </c>
    </row>
    <row r="1080" spans="1:11" x14ac:dyDescent="0.3">
      <c r="A1080" s="13" t="s">
        <v>1566</v>
      </c>
      <c r="B1080" s="13">
        <v>650163</v>
      </c>
      <c r="C1080" s="13">
        <v>130162</v>
      </c>
      <c r="D1080" s="13" t="s">
        <v>1566</v>
      </c>
      <c r="E1080" s="13">
        <v>7395</v>
      </c>
      <c r="F1080" s="13">
        <v>650164</v>
      </c>
      <c r="G1080" s="13">
        <v>6</v>
      </c>
      <c r="H1080" s="13">
        <v>131162</v>
      </c>
      <c r="I1080" s="13" t="s">
        <v>1553</v>
      </c>
      <c r="J1080" s="13">
        <v>140139</v>
      </c>
      <c r="K1080" s="13" t="s">
        <v>352</v>
      </c>
    </row>
    <row r="1081" spans="1:11" x14ac:dyDescent="0.3">
      <c r="A1081" s="13" t="s">
        <v>1567</v>
      </c>
      <c r="B1081" s="13">
        <v>650164</v>
      </c>
      <c r="C1081" s="13">
        <v>130163</v>
      </c>
      <c r="D1081" s="13" t="s">
        <v>1567</v>
      </c>
      <c r="E1081" s="13">
        <v>10354</v>
      </c>
      <c r="F1081" s="13">
        <v>650165</v>
      </c>
      <c r="G1081" s="13">
        <v>6</v>
      </c>
      <c r="H1081" s="13">
        <v>131163</v>
      </c>
      <c r="I1081" s="13" t="s">
        <v>1553</v>
      </c>
      <c r="J1081" s="13">
        <v>140139</v>
      </c>
      <c r="K1081" s="13" t="s">
        <v>352</v>
      </c>
    </row>
    <row r="1082" spans="1:11" x14ac:dyDescent="0.3">
      <c r="A1082" s="13" t="s">
        <v>1568</v>
      </c>
      <c r="B1082" s="13">
        <v>650165</v>
      </c>
      <c r="C1082" s="13">
        <v>130164</v>
      </c>
      <c r="D1082" s="13" t="s">
        <v>1568</v>
      </c>
      <c r="E1082" s="13">
        <v>14495</v>
      </c>
      <c r="F1082" s="13">
        <v>650166</v>
      </c>
      <c r="G1082" s="13">
        <v>6</v>
      </c>
      <c r="H1082" s="13">
        <v>131164</v>
      </c>
      <c r="I1082" s="13" t="s">
        <v>1569</v>
      </c>
      <c r="J1082" s="13">
        <v>140139</v>
      </c>
      <c r="K1082" s="13" t="s">
        <v>352</v>
      </c>
    </row>
    <row r="1083" spans="1:11" x14ac:dyDescent="0.3">
      <c r="A1083" s="13" t="s">
        <v>1570</v>
      </c>
      <c r="B1083" s="13">
        <v>650166</v>
      </c>
      <c r="C1083" s="13">
        <v>130165</v>
      </c>
      <c r="D1083" s="13" t="s">
        <v>1570</v>
      </c>
      <c r="E1083" s="13">
        <v>130</v>
      </c>
      <c r="F1083" s="13">
        <v>650166</v>
      </c>
      <c r="G1083" s="13">
        <v>2</v>
      </c>
      <c r="H1083" s="13">
        <v>131165</v>
      </c>
      <c r="I1083" s="13" t="s">
        <v>1569</v>
      </c>
      <c r="J1083" s="13">
        <v>140139</v>
      </c>
      <c r="K1083" s="13" t="s">
        <v>352</v>
      </c>
    </row>
    <row r="1084" spans="1:11" x14ac:dyDescent="0.3">
      <c r="A1084" s="13" t="s">
        <v>1571</v>
      </c>
      <c r="B1084" s="13">
        <v>650167</v>
      </c>
      <c r="C1084" s="13">
        <v>130166</v>
      </c>
      <c r="D1084" s="13" t="s">
        <v>1571</v>
      </c>
      <c r="E1084" s="13">
        <v>183</v>
      </c>
      <c r="F1084" s="13">
        <v>650168</v>
      </c>
      <c r="G1084" s="13">
        <v>2</v>
      </c>
      <c r="H1084" s="13">
        <v>131166</v>
      </c>
      <c r="I1084" s="13" t="s">
        <v>1569</v>
      </c>
      <c r="J1084" s="13">
        <v>140139</v>
      </c>
      <c r="K1084" s="13" t="s">
        <v>352</v>
      </c>
    </row>
    <row r="1085" spans="1:11" x14ac:dyDescent="0.3">
      <c r="A1085" s="13" t="s">
        <v>1572</v>
      </c>
      <c r="B1085" s="13">
        <v>650168</v>
      </c>
      <c r="C1085" s="13">
        <v>130167</v>
      </c>
      <c r="D1085" s="13" t="s">
        <v>1572</v>
      </c>
      <c r="E1085" s="13">
        <v>256</v>
      </c>
      <c r="F1085" s="13">
        <v>650169</v>
      </c>
      <c r="G1085" s="13">
        <v>3</v>
      </c>
      <c r="H1085" s="13">
        <v>131167</v>
      </c>
      <c r="I1085" s="13" t="s">
        <v>1569</v>
      </c>
      <c r="J1085" s="13">
        <v>140139</v>
      </c>
      <c r="K1085" s="13" t="s">
        <v>352</v>
      </c>
    </row>
    <row r="1086" spans="1:11" x14ac:dyDescent="0.3">
      <c r="A1086" s="13" t="s">
        <v>1573</v>
      </c>
      <c r="B1086" s="13">
        <v>650169</v>
      </c>
      <c r="C1086" s="13">
        <v>130168</v>
      </c>
      <c r="D1086" s="13" t="s">
        <v>1573</v>
      </c>
      <c r="E1086" s="13">
        <v>357</v>
      </c>
      <c r="F1086" s="13">
        <v>650169</v>
      </c>
      <c r="G1086" s="13">
        <v>3</v>
      </c>
      <c r="H1086" s="13">
        <v>131168</v>
      </c>
      <c r="I1086" s="13" t="s">
        <v>1569</v>
      </c>
      <c r="J1086" s="13">
        <v>140139</v>
      </c>
      <c r="K1086" s="13" t="s">
        <v>352</v>
      </c>
    </row>
    <row r="1087" spans="1:11" x14ac:dyDescent="0.3">
      <c r="A1087" s="13" t="s">
        <v>1574</v>
      </c>
      <c r="B1087" s="13">
        <v>650170</v>
      </c>
      <c r="C1087" s="13">
        <v>130169</v>
      </c>
      <c r="D1087" s="13" t="s">
        <v>1574</v>
      </c>
      <c r="E1087" s="13">
        <v>501</v>
      </c>
      <c r="F1087" s="13">
        <v>650171</v>
      </c>
      <c r="G1087" s="13">
        <v>4</v>
      </c>
      <c r="H1087" s="13">
        <v>131169</v>
      </c>
      <c r="I1087" s="13" t="s">
        <v>1569</v>
      </c>
      <c r="J1087" s="13">
        <v>140139</v>
      </c>
      <c r="K1087" s="13" t="s">
        <v>352</v>
      </c>
    </row>
    <row r="1088" spans="1:11" x14ac:dyDescent="0.3">
      <c r="A1088" s="13" t="s">
        <v>1575</v>
      </c>
      <c r="B1088" s="13">
        <v>650171</v>
      </c>
      <c r="C1088" s="13">
        <v>130170</v>
      </c>
      <c r="D1088" s="13" t="s">
        <v>1575</v>
      </c>
      <c r="E1088" s="13">
        <v>702</v>
      </c>
      <c r="F1088" s="13">
        <v>650172</v>
      </c>
      <c r="G1088" s="13">
        <v>4</v>
      </c>
      <c r="H1088" s="13">
        <v>131170</v>
      </c>
      <c r="I1088" s="13" t="s">
        <v>1569</v>
      </c>
      <c r="J1088" s="13">
        <v>140139</v>
      </c>
      <c r="K1088" s="13" t="s">
        <v>352</v>
      </c>
    </row>
    <row r="1089" spans="1:11" x14ac:dyDescent="0.3">
      <c r="A1089" s="13" t="s">
        <v>1576</v>
      </c>
      <c r="B1089" s="13">
        <v>650172</v>
      </c>
      <c r="C1089" s="13">
        <v>130171</v>
      </c>
      <c r="D1089" s="13" t="s">
        <v>1576</v>
      </c>
      <c r="E1089" s="13">
        <v>982</v>
      </c>
      <c r="F1089" s="13">
        <v>650173</v>
      </c>
      <c r="G1089" s="13">
        <v>5</v>
      </c>
      <c r="H1089" s="13">
        <v>131171</v>
      </c>
      <c r="I1089" s="13" t="s">
        <v>1569</v>
      </c>
      <c r="J1089" s="13">
        <v>140139</v>
      </c>
      <c r="K1089" s="13" t="s">
        <v>352</v>
      </c>
    </row>
    <row r="1090" spans="1:11" x14ac:dyDescent="0.3">
      <c r="A1090" s="13" t="s">
        <v>1577</v>
      </c>
      <c r="B1090" s="13">
        <v>650173</v>
      </c>
      <c r="C1090" s="13">
        <v>130172</v>
      </c>
      <c r="D1090" s="13" t="s">
        <v>1577</v>
      </c>
      <c r="E1090" s="13">
        <v>1375</v>
      </c>
      <c r="F1090" s="13">
        <v>650173</v>
      </c>
      <c r="G1090" s="13">
        <v>5</v>
      </c>
      <c r="H1090" s="13">
        <v>131172</v>
      </c>
      <c r="I1090" s="13" t="s">
        <v>1569</v>
      </c>
      <c r="J1090" s="13">
        <v>140139</v>
      </c>
      <c r="K1090" s="13" t="s">
        <v>352</v>
      </c>
    </row>
    <row r="1091" spans="1:11" x14ac:dyDescent="0.3">
      <c r="A1091" s="13" t="s">
        <v>1578</v>
      </c>
      <c r="B1091" s="13">
        <v>650174</v>
      </c>
      <c r="C1091" s="13">
        <v>130173</v>
      </c>
      <c r="D1091" s="13" t="s">
        <v>1578</v>
      </c>
      <c r="E1091" s="13">
        <v>1925</v>
      </c>
      <c r="F1091" s="13">
        <v>650175</v>
      </c>
      <c r="G1091" s="13">
        <v>6</v>
      </c>
      <c r="H1091" s="13">
        <v>131173</v>
      </c>
      <c r="I1091" s="13" t="s">
        <v>1569</v>
      </c>
      <c r="J1091" s="13">
        <v>140139</v>
      </c>
      <c r="K1091" s="13" t="s">
        <v>352</v>
      </c>
    </row>
    <row r="1092" spans="1:11" x14ac:dyDescent="0.3">
      <c r="A1092" s="13" t="s">
        <v>1579</v>
      </c>
      <c r="B1092" s="13">
        <v>650175</v>
      </c>
      <c r="C1092" s="13">
        <v>130174</v>
      </c>
      <c r="D1092" s="13" t="s">
        <v>1579</v>
      </c>
      <c r="E1092" s="13">
        <v>2695</v>
      </c>
      <c r="F1092" s="13">
        <v>650176</v>
      </c>
      <c r="G1092" s="13">
        <v>6</v>
      </c>
      <c r="H1092" s="13">
        <v>131174</v>
      </c>
      <c r="I1092" s="13" t="s">
        <v>1569</v>
      </c>
      <c r="J1092" s="13">
        <v>140139</v>
      </c>
      <c r="K1092" s="13" t="s">
        <v>352</v>
      </c>
    </row>
    <row r="1093" spans="1:11" x14ac:dyDescent="0.3">
      <c r="A1093" s="13" t="s">
        <v>1580</v>
      </c>
      <c r="B1093" s="13">
        <v>650176</v>
      </c>
      <c r="C1093" s="13">
        <v>130175</v>
      </c>
      <c r="D1093" s="13" t="s">
        <v>1580</v>
      </c>
      <c r="E1093" s="13">
        <v>3773</v>
      </c>
      <c r="F1093" s="13">
        <v>650177</v>
      </c>
      <c r="G1093" s="13">
        <v>6</v>
      </c>
      <c r="H1093" s="13">
        <v>131175</v>
      </c>
      <c r="I1093" s="13" t="s">
        <v>1569</v>
      </c>
      <c r="J1093" s="13">
        <v>140139</v>
      </c>
      <c r="K1093" s="13" t="s">
        <v>352</v>
      </c>
    </row>
    <row r="1094" spans="1:11" x14ac:dyDescent="0.3">
      <c r="A1094" s="13" t="s">
        <v>1581</v>
      </c>
      <c r="B1094" s="13">
        <v>650177</v>
      </c>
      <c r="C1094" s="13">
        <v>130176</v>
      </c>
      <c r="D1094" s="13" t="s">
        <v>1581</v>
      </c>
      <c r="E1094" s="13">
        <v>5282</v>
      </c>
      <c r="F1094" s="13">
        <v>650178</v>
      </c>
      <c r="G1094" s="13">
        <v>6</v>
      </c>
      <c r="H1094" s="13">
        <v>131176</v>
      </c>
      <c r="I1094" s="13" t="s">
        <v>1569</v>
      </c>
      <c r="J1094" s="13">
        <v>140139</v>
      </c>
      <c r="K1094" s="13" t="s">
        <v>352</v>
      </c>
    </row>
    <row r="1095" spans="1:11" x14ac:dyDescent="0.3">
      <c r="A1095" s="13" t="s">
        <v>1582</v>
      </c>
      <c r="B1095" s="13">
        <v>650178</v>
      </c>
      <c r="C1095" s="13">
        <v>130177</v>
      </c>
      <c r="D1095" s="13" t="s">
        <v>1582</v>
      </c>
      <c r="E1095" s="13">
        <v>7395</v>
      </c>
      <c r="F1095" s="13">
        <v>650179</v>
      </c>
      <c r="G1095" s="13">
        <v>6</v>
      </c>
      <c r="H1095" s="13">
        <v>131177</v>
      </c>
      <c r="I1095" s="13" t="s">
        <v>1569</v>
      </c>
      <c r="J1095" s="13">
        <v>140139</v>
      </c>
      <c r="K1095" s="13" t="s">
        <v>352</v>
      </c>
    </row>
    <row r="1096" spans="1:11" x14ac:dyDescent="0.3">
      <c r="A1096" s="13" t="s">
        <v>1583</v>
      </c>
      <c r="B1096" s="13">
        <v>650179</v>
      </c>
      <c r="C1096" s="13">
        <v>130178</v>
      </c>
      <c r="D1096" s="13" t="s">
        <v>1583</v>
      </c>
      <c r="E1096" s="13">
        <v>10354</v>
      </c>
      <c r="F1096" s="13">
        <v>650180</v>
      </c>
      <c r="G1096" s="13">
        <v>6</v>
      </c>
      <c r="H1096" s="13">
        <v>131178</v>
      </c>
      <c r="I1096" s="13" t="s">
        <v>1569</v>
      </c>
      <c r="J1096" s="13">
        <v>140139</v>
      </c>
      <c r="K1096" s="13" t="s">
        <v>352</v>
      </c>
    </row>
    <row r="1097" spans="1:11" x14ac:dyDescent="0.3">
      <c r="A1097" s="13" t="s">
        <v>1584</v>
      </c>
      <c r="B1097" s="13">
        <v>650180</v>
      </c>
      <c r="C1097" s="13">
        <v>130179</v>
      </c>
      <c r="D1097" s="13" t="s">
        <v>1584</v>
      </c>
      <c r="E1097" s="13">
        <v>14495</v>
      </c>
      <c r="F1097" s="13">
        <v>650180</v>
      </c>
      <c r="G1097" s="13">
        <v>6</v>
      </c>
      <c r="H1097" s="13">
        <v>131179</v>
      </c>
      <c r="I1097" s="13" t="s">
        <v>1585</v>
      </c>
      <c r="J1097" s="13">
        <v>140139</v>
      </c>
      <c r="K1097" s="13" t="s">
        <v>352</v>
      </c>
    </row>
    <row r="1098" spans="1:11" x14ac:dyDescent="0.3">
      <c r="A1098" s="13" t="s">
        <v>1586</v>
      </c>
      <c r="B1098" s="13">
        <v>650181</v>
      </c>
      <c r="C1098" s="13">
        <v>130180</v>
      </c>
      <c r="D1098" s="13" t="s">
        <v>1587</v>
      </c>
      <c r="E1098" s="13">
        <v>130</v>
      </c>
      <c r="F1098" s="13">
        <v>650181</v>
      </c>
      <c r="G1098" s="13">
        <v>2</v>
      </c>
      <c r="H1098" s="13">
        <v>131180</v>
      </c>
      <c r="I1098" s="13" t="s">
        <v>1585</v>
      </c>
      <c r="J1098" s="13">
        <v>140139</v>
      </c>
      <c r="K1098" s="13" t="s">
        <v>352</v>
      </c>
    </row>
    <row r="1099" spans="1:11" x14ac:dyDescent="0.3">
      <c r="A1099" s="13" t="s">
        <v>1588</v>
      </c>
      <c r="B1099" s="13">
        <v>650182</v>
      </c>
      <c r="C1099" s="13">
        <v>130181</v>
      </c>
      <c r="D1099" s="13" t="s">
        <v>1589</v>
      </c>
      <c r="E1099" s="13">
        <v>183</v>
      </c>
      <c r="F1099" s="13">
        <v>650183</v>
      </c>
      <c r="G1099" s="13">
        <v>2</v>
      </c>
      <c r="H1099" s="13">
        <v>131181</v>
      </c>
      <c r="I1099" s="13" t="s">
        <v>1585</v>
      </c>
      <c r="J1099" s="13">
        <v>140139</v>
      </c>
      <c r="K1099" s="13" t="s">
        <v>352</v>
      </c>
    </row>
    <row r="1100" spans="1:11" x14ac:dyDescent="0.3">
      <c r="A1100" s="13" t="s">
        <v>1590</v>
      </c>
      <c r="B1100" s="13">
        <v>650183</v>
      </c>
      <c r="C1100" s="13">
        <v>130182</v>
      </c>
      <c r="D1100" s="13" t="s">
        <v>1591</v>
      </c>
      <c r="E1100" s="13">
        <v>256</v>
      </c>
      <c r="F1100" s="13">
        <v>650184</v>
      </c>
      <c r="G1100" s="13">
        <v>3</v>
      </c>
      <c r="H1100" s="13">
        <v>131182</v>
      </c>
      <c r="I1100" s="13" t="s">
        <v>1585</v>
      </c>
      <c r="J1100" s="13">
        <v>140139</v>
      </c>
      <c r="K1100" s="13" t="s">
        <v>352</v>
      </c>
    </row>
    <row r="1101" spans="1:11" x14ac:dyDescent="0.3">
      <c r="A1101" s="13" t="s">
        <v>1592</v>
      </c>
      <c r="B1101" s="13">
        <v>650184</v>
      </c>
      <c r="C1101" s="13">
        <v>130183</v>
      </c>
      <c r="D1101" s="13" t="s">
        <v>1593</v>
      </c>
      <c r="E1101" s="13">
        <v>357</v>
      </c>
      <c r="F1101" s="13">
        <v>650184</v>
      </c>
      <c r="G1101" s="13">
        <v>3</v>
      </c>
      <c r="H1101" s="13">
        <v>131183</v>
      </c>
      <c r="I1101" s="13" t="s">
        <v>1585</v>
      </c>
      <c r="J1101" s="13">
        <v>140139</v>
      </c>
      <c r="K1101" s="13" t="s">
        <v>352</v>
      </c>
    </row>
    <row r="1102" spans="1:11" x14ac:dyDescent="0.3">
      <c r="A1102" s="13" t="s">
        <v>1594</v>
      </c>
      <c r="B1102" s="13">
        <v>650185</v>
      </c>
      <c r="C1102" s="13">
        <v>130184</v>
      </c>
      <c r="D1102" s="13" t="s">
        <v>1595</v>
      </c>
      <c r="E1102" s="13">
        <v>501</v>
      </c>
      <c r="F1102" s="13">
        <v>650186</v>
      </c>
      <c r="G1102" s="13">
        <v>4</v>
      </c>
      <c r="H1102" s="13">
        <v>131184</v>
      </c>
      <c r="I1102" s="13" t="s">
        <v>1585</v>
      </c>
      <c r="J1102" s="13">
        <v>140139</v>
      </c>
      <c r="K1102" s="13" t="s">
        <v>352</v>
      </c>
    </row>
    <row r="1103" spans="1:11" x14ac:dyDescent="0.3">
      <c r="A1103" s="13" t="s">
        <v>1596</v>
      </c>
      <c r="B1103" s="13">
        <v>650186</v>
      </c>
      <c r="C1103" s="13">
        <v>130185</v>
      </c>
      <c r="D1103" s="13" t="s">
        <v>1597</v>
      </c>
      <c r="E1103" s="13">
        <v>702</v>
      </c>
      <c r="F1103" s="13">
        <v>650187</v>
      </c>
      <c r="G1103" s="13">
        <v>4</v>
      </c>
      <c r="H1103" s="13">
        <v>131185</v>
      </c>
      <c r="I1103" s="13" t="s">
        <v>1585</v>
      </c>
      <c r="J1103" s="13">
        <v>140139</v>
      </c>
      <c r="K1103" s="13" t="s">
        <v>352</v>
      </c>
    </row>
    <row r="1104" spans="1:11" x14ac:dyDescent="0.3">
      <c r="A1104" s="13" t="s">
        <v>1598</v>
      </c>
      <c r="B1104" s="13">
        <v>650187</v>
      </c>
      <c r="C1104" s="13">
        <v>130186</v>
      </c>
      <c r="D1104" s="13" t="s">
        <v>1599</v>
      </c>
      <c r="E1104" s="13">
        <v>982</v>
      </c>
      <c r="F1104" s="13">
        <v>650187</v>
      </c>
      <c r="G1104" s="13">
        <v>5</v>
      </c>
      <c r="H1104" s="13">
        <v>131186</v>
      </c>
      <c r="I1104" s="13" t="s">
        <v>1585</v>
      </c>
      <c r="J1104" s="13">
        <v>140139</v>
      </c>
      <c r="K1104" s="13" t="s">
        <v>352</v>
      </c>
    </row>
    <row r="1105" spans="1:11" x14ac:dyDescent="0.3">
      <c r="A1105" s="13" t="s">
        <v>1600</v>
      </c>
      <c r="B1105" s="13">
        <v>650188</v>
      </c>
      <c r="C1105" s="13">
        <v>130187</v>
      </c>
      <c r="D1105" s="13" t="s">
        <v>1601</v>
      </c>
      <c r="E1105" s="13">
        <v>1375</v>
      </c>
      <c r="F1105" s="13">
        <v>650188</v>
      </c>
      <c r="G1105" s="13">
        <v>5</v>
      </c>
      <c r="H1105" s="13">
        <v>131187</v>
      </c>
      <c r="I1105" s="13" t="s">
        <v>1585</v>
      </c>
      <c r="J1105" s="13">
        <v>140139</v>
      </c>
      <c r="K1105" s="13" t="s">
        <v>352</v>
      </c>
    </row>
    <row r="1106" spans="1:11" x14ac:dyDescent="0.3">
      <c r="A1106" s="13" t="s">
        <v>1602</v>
      </c>
      <c r="B1106" s="13">
        <v>650189</v>
      </c>
      <c r="C1106" s="13">
        <v>130188</v>
      </c>
      <c r="D1106" s="13" t="s">
        <v>1603</v>
      </c>
      <c r="E1106" s="13">
        <v>1925</v>
      </c>
      <c r="F1106" s="13">
        <v>650190</v>
      </c>
      <c r="G1106" s="13">
        <v>6</v>
      </c>
      <c r="H1106" s="13">
        <v>131188</v>
      </c>
      <c r="I1106" s="13" t="s">
        <v>1585</v>
      </c>
      <c r="J1106" s="13">
        <v>140139</v>
      </c>
      <c r="K1106" s="13" t="s">
        <v>352</v>
      </c>
    </row>
    <row r="1107" spans="1:11" x14ac:dyDescent="0.3">
      <c r="A1107" s="13" t="s">
        <v>1604</v>
      </c>
      <c r="B1107" s="13">
        <v>650190</v>
      </c>
      <c r="C1107" s="13">
        <v>130189</v>
      </c>
      <c r="D1107" s="13" t="s">
        <v>1605</v>
      </c>
      <c r="E1107" s="13">
        <v>2695</v>
      </c>
      <c r="F1107" s="13">
        <v>650191</v>
      </c>
      <c r="G1107" s="13">
        <v>6</v>
      </c>
      <c r="H1107" s="13">
        <v>131189</v>
      </c>
      <c r="I1107" s="13" t="s">
        <v>1585</v>
      </c>
      <c r="J1107" s="13">
        <v>140139</v>
      </c>
      <c r="K1107" s="13" t="s">
        <v>352</v>
      </c>
    </row>
    <row r="1108" spans="1:11" x14ac:dyDescent="0.3">
      <c r="A1108" s="13" t="s">
        <v>1606</v>
      </c>
      <c r="B1108" s="13">
        <v>650191</v>
      </c>
      <c r="C1108" s="13">
        <v>130190</v>
      </c>
      <c r="D1108" s="13" t="s">
        <v>1607</v>
      </c>
      <c r="E1108" s="13">
        <v>3773</v>
      </c>
      <c r="F1108" s="13">
        <v>650192</v>
      </c>
      <c r="G1108" s="13">
        <v>6</v>
      </c>
      <c r="H1108" s="13">
        <v>131190</v>
      </c>
      <c r="I1108" s="13" t="s">
        <v>1585</v>
      </c>
      <c r="J1108" s="13">
        <v>140139</v>
      </c>
      <c r="K1108" s="13" t="s">
        <v>352</v>
      </c>
    </row>
    <row r="1109" spans="1:11" x14ac:dyDescent="0.3">
      <c r="A1109" s="13" t="s">
        <v>1608</v>
      </c>
      <c r="B1109" s="13">
        <v>650192</v>
      </c>
      <c r="C1109" s="13">
        <v>130191</v>
      </c>
      <c r="D1109" s="13" t="s">
        <v>1609</v>
      </c>
      <c r="E1109" s="13">
        <v>5282</v>
      </c>
      <c r="F1109" s="13">
        <v>650192</v>
      </c>
      <c r="G1109" s="13">
        <v>6</v>
      </c>
      <c r="H1109" s="13">
        <v>131191</v>
      </c>
      <c r="I1109" s="13" t="s">
        <v>1585</v>
      </c>
      <c r="J1109" s="13">
        <v>140139</v>
      </c>
      <c r="K1109" s="13" t="s">
        <v>352</v>
      </c>
    </row>
    <row r="1110" spans="1:11" x14ac:dyDescent="0.3">
      <c r="A1110" s="13" t="s">
        <v>1610</v>
      </c>
      <c r="B1110" s="13">
        <v>650193</v>
      </c>
      <c r="C1110" s="13">
        <v>130192</v>
      </c>
      <c r="D1110" s="13" t="s">
        <v>1611</v>
      </c>
      <c r="E1110" s="13">
        <v>7395</v>
      </c>
      <c r="F1110" s="13">
        <v>650193</v>
      </c>
      <c r="G1110" s="13">
        <v>6</v>
      </c>
      <c r="H1110" s="13">
        <v>131192</v>
      </c>
      <c r="I1110" s="13" t="s">
        <v>1585</v>
      </c>
      <c r="J1110" s="13">
        <v>140139</v>
      </c>
      <c r="K1110" s="13" t="s">
        <v>352</v>
      </c>
    </row>
    <row r="1111" spans="1:11" x14ac:dyDescent="0.3">
      <c r="A1111" s="13" t="s">
        <v>1612</v>
      </c>
      <c r="B1111" s="13">
        <v>650194</v>
      </c>
      <c r="C1111" s="13">
        <v>130193</v>
      </c>
      <c r="D1111" s="13" t="s">
        <v>1613</v>
      </c>
      <c r="E1111" s="13">
        <v>10354</v>
      </c>
      <c r="F1111" s="13">
        <v>650195</v>
      </c>
      <c r="G1111" s="13">
        <v>6</v>
      </c>
      <c r="H1111" s="13">
        <v>131193</v>
      </c>
      <c r="I1111" s="13" t="s">
        <v>1585</v>
      </c>
      <c r="J1111" s="13">
        <v>140139</v>
      </c>
      <c r="K1111" s="13" t="s">
        <v>352</v>
      </c>
    </row>
    <row r="1112" spans="1:11" x14ac:dyDescent="0.3">
      <c r="A1112" s="13" t="s">
        <v>1614</v>
      </c>
      <c r="B1112" s="13">
        <v>650195</v>
      </c>
      <c r="C1112" s="13">
        <v>130194</v>
      </c>
      <c r="D1112" s="13" t="s">
        <v>1615</v>
      </c>
      <c r="E1112" s="13">
        <v>14495</v>
      </c>
      <c r="F1112" s="13">
        <v>650196</v>
      </c>
      <c r="G1112" s="13">
        <v>6</v>
      </c>
      <c r="H1112" s="13">
        <v>131194</v>
      </c>
      <c r="I1112" s="13" t="s">
        <v>1616</v>
      </c>
      <c r="J1112" s="13">
        <v>140139</v>
      </c>
      <c r="K1112" s="13" t="s">
        <v>352</v>
      </c>
    </row>
    <row r="1113" spans="1:11" x14ac:dyDescent="0.3">
      <c r="A1113" s="13" t="s">
        <v>1617</v>
      </c>
      <c r="B1113" s="13">
        <v>650196</v>
      </c>
      <c r="C1113" s="13">
        <v>130195</v>
      </c>
      <c r="D1113" s="13" t="s">
        <v>1618</v>
      </c>
      <c r="E1113" s="13">
        <v>130</v>
      </c>
      <c r="F1113" s="13">
        <v>650196</v>
      </c>
      <c r="G1113" s="13">
        <v>2</v>
      </c>
      <c r="H1113" s="13">
        <v>131195</v>
      </c>
      <c r="I1113" s="13" t="s">
        <v>1616</v>
      </c>
      <c r="J1113" s="13">
        <v>140139</v>
      </c>
      <c r="K1113" s="13" t="s">
        <v>352</v>
      </c>
    </row>
    <row r="1114" spans="1:11" x14ac:dyDescent="0.3">
      <c r="A1114" s="13" t="s">
        <v>1619</v>
      </c>
      <c r="B1114" s="13">
        <v>650197</v>
      </c>
      <c r="C1114" s="13">
        <v>130196</v>
      </c>
      <c r="D1114" s="13" t="s">
        <v>1620</v>
      </c>
      <c r="E1114" s="13">
        <v>183</v>
      </c>
      <c r="F1114" s="13">
        <v>650197</v>
      </c>
      <c r="G1114" s="13">
        <v>2</v>
      </c>
      <c r="H1114" s="13">
        <v>131196</v>
      </c>
      <c r="I1114" s="13" t="s">
        <v>1616</v>
      </c>
      <c r="J1114" s="13">
        <v>140139</v>
      </c>
      <c r="K1114" s="13" t="s">
        <v>352</v>
      </c>
    </row>
    <row r="1115" spans="1:11" x14ac:dyDescent="0.3">
      <c r="A1115" s="13" t="s">
        <v>1621</v>
      </c>
      <c r="B1115" s="13">
        <v>650198</v>
      </c>
      <c r="C1115" s="13">
        <v>130197</v>
      </c>
      <c r="D1115" s="13" t="s">
        <v>1622</v>
      </c>
      <c r="E1115" s="13">
        <v>256</v>
      </c>
      <c r="F1115" s="13">
        <v>650199</v>
      </c>
      <c r="G1115" s="13">
        <v>3</v>
      </c>
      <c r="H1115" s="13">
        <v>131197</v>
      </c>
      <c r="I1115" s="13" t="s">
        <v>1616</v>
      </c>
      <c r="J1115" s="13">
        <v>140139</v>
      </c>
      <c r="K1115" s="13" t="s">
        <v>352</v>
      </c>
    </row>
    <row r="1116" spans="1:11" x14ac:dyDescent="0.3">
      <c r="A1116" s="13" t="s">
        <v>1623</v>
      </c>
      <c r="B1116" s="13">
        <v>650199</v>
      </c>
      <c r="C1116" s="13">
        <v>130198</v>
      </c>
      <c r="D1116" s="13" t="s">
        <v>1624</v>
      </c>
      <c r="E1116" s="13">
        <v>357</v>
      </c>
      <c r="F1116" s="13">
        <v>650200</v>
      </c>
      <c r="G1116" s="13">
        <v>3</v>
      </c>
      <c r="H1116" s="13">
        <v>131198</v>
      </c>
      <c r="I1116" s="13" t="s">
        <v>1616</v>
      </c>
      <c r="J1116" s="13">
        <v>140139</v>
      </c>
      <c r="K1116" s="13" t="s">
        <v>352</v>
      </c>
    </row>
    <row r="1117" spans="1:11" x14ac:dyDescent="0.3">
      <c r="A1117" s="13" t="s">
        <v>1625</v>
      </c>
      <c r="B1117" s="13">
        <v>650200</v>
      </c>
      <c r="C1117" s="13">
        <v>130199</v>
      </c>
      <c r="D1117" s="13" t="s">
        <v>1626</v>
      </c>
      <c r="E1117" s="13">
        <v>501</v>
      </c>
      <c r="F1117" s="13">
        <v>650200</v>
      </c>
      <c r="G1117" s="13">
        <v>4</v>
      </c>
      <c r="H1117" s="13">
        <v>131199</v>
      </c>
      <c r="I1117" s="13" t="s">
        <v>1616</v>
      </c>
      <c r="J1117" s="13">
        <v>140139</v>
      </c>
      <c r="K1117" s="13" t="s">
        <v>352</v>
      </c>
    </row>
    <row r="1118" spans="1:11" x14ac:dyDescent="0.3">
      <c r="A1118" s="13" t="s">
        <v>1627</v>
      </c>
      <c r="B1118" s="13">
        <v>650201</v>
      </c>
      <c r="C1118" s="13">
        <v>130200</v>
      </c>
      <c r="D1118" s="13" t="s">
        <v>1628</v>
      </c>
      <c r="E1118" s="13">
        <v>702</v>
      </c>
      <c r="F1118" s="13">
        <v>650202</v>
      </c>
      <c r="G1118" s="13">
        <v>4</v>
      </c>
      <c r="H1118" s="13">
        <v>131200</v>
      </c>
      <c r="I1118" s="13" t="s">
        <v>1616</v>
      </c>
      <c r="J1118" s="13">
        <v>140139</v>
      </c>
      <c r="K1118" s="13" t="s">
        <v>352</v>
      </c>
    </row>
    <row r="1119" spans="1:11" x14ac:dyDescent="0.3">
      <c r="A1119" s="13" t="s">
        <v>1629</v>
      </c>
      <c r="B1119" s="13">
        <v>650202</v>
      </c>
      <c r="C1119" s="13">
        <v>130201</v>
      </c>
      <c r="D1119" s="13" t="s">
        <v>1630</v>
      </c>
      <c r="E1119" s="13">
        <v>982</v>
      </c>
      <c r="F1119" s="13">
        <v>650202</v>
      </c>
      <c r="G1119" s="13">
        <v>5</v>
      </c>
      <c r="H1119" s="13">
        <v>131201</v>
      </c>
      <c r="I1119" s="13" t="s">
        <v>1616</v>
      </c>
      <c r="J1119" s="13">
        <v>140139</v>
      </c>
      <c r="K1119" s="13" t="s">
        <v>352</v>
      </c>
    </row>
    <row r="1120" spans="1:11" x14ac:dyDescent="0.3">
      <c r="A1120" s="13" t="s">
        <v>1631</v>
      </c>
      <c r="B1120" s="13">
        <v>650203</v>
      </c>
      <c r="C1120" s="13">
        <v>130202</v>
      </c>
      <c r="D1120" s="13" t="s">
        <v>1632</v>
      </c>
      <c r="E1120" s="13">
        <v>1375</v>
      </c>
      <c r="F1120" s="13">
        <v>650204</v>
      </c>
      <c r="G1120" s="13">
        <v>5</v>
      </c>
      <c r="H1120" s="13">
        <v>131202</v>
      </c>
      <c r="I1120" s="13" t="s">
        <v>1616</v>
      </c>
      <c r="J1120" s="13">
        <v>140139</v>
      </c>
      <c r="K1120" s="13" t="s">
        <v>352</v>
      </c>
    </row>
    <row r="1121" spans="1:11" x14ac:dyDescent="0.3">
      <c r="A1121" s="13" t="s">
        <v>1633</v>
      </c>
      <c r="B1121" s="13">
        <v>650204</v>
      </c>
      <c r="C1121" s="13">
        <v>130203</v>
      </c>
      <c r="D1121" s="13" t="s">
        <v>1634</v>
      </c>
      <c r="E1121" s="13">
        <v>1925</v>
      </c>
      <c r="F1121" s="13">
        <v>650204</v>
      </c>
      <c r="G1121" s="13">
        <v>6</v>
      </c>
      <c r="H1121" s="13">
        <v>131203</v>
      </c>
      <c r="I1121" s="13" t="s">
        <v>1616</v>
      </c>
      <c r="J1121" s="13">
        <v>140139</v>
      </c>
      <c r="K1121" s="13" t="s">
        <v>352</v>
      </c>
    </row>
    <row r="1122" spans="1:11" x14ac:dyDescent="0.3">
      <c r="A1122" s="13" t="s">
        <v>1635</v>
      </c>
      <c r="B1122" s="13">
        <v>650205</v>
      </c>
      <c r="C1122" s="13">
        <v>130204</v>
      </c>
      <c r="D1122" s="13" t="s">
        <v>1636</v>
      </c>
      <c r="E1122" s="13">
        <v>2695</v>
      </c>
      <c r="F1122" s="13">
        <v>650206</v>
      </c>
      <c r="G1122" s="13">
        <v>6</v>
      </c>
      <c r="H1122" s="13">
        <v>131204</v>
      </c>
      <c r="I1122" s="13" t="s">
        <v>1616</v>
      </c>
      <c r="J1122" s="13">
        <v>140139</v>
      </c>
      <c r="K1122" s="13" t="s">
        <v>352</v>
      </c>
    </row>
    <row r="1123" spans="1:11" x14ac:dyDescent="0.3">
      <c r="A1123" s="13" t="s">
        <v>1637</v>
      </c>
      <c r="B1123" s="13">
        <v>650206</v>
      </c>
      <c r="C1123" s="13">
        <v>130205</v>
      </c>
      <c r="D1123" s="13" t="s">
        <v>1638</v>
      </c>
      <c r="E1123" s="13">
        <v>3773</v>
      </c>
      <c r="F1123" s="13">
        <v>650207</v>
      </c>
      <c r="G1123" s="13">
        <v>6</v>
      </c>
      <c r="H1123" s="13">
        <v>131205</v>
      </c>
      <c r="I1123" s="13" t="s">
        <v>1616</v>
      </c>
      <c r="J1123" s="13">
        <v>140139</v>
      </c>
      <c r="K1123" s="13" t="s">
        <v>352</v>
      </c>
    </row>
    <row r="1124" spans="1:11" x14ac:dyDescent="0.3">
      <c r="A1124" s="13" t="s">
        <v>1639</v>
      </c>
      <c r="B1124" s="13">
        <v>650207</v>
      </c>
      <c r="C1124" s="13">
        <v>130206</v>
      </c>
      <c r="D1124" s="13" t="s">
        <v>1640</v>
      </c>
      <c r="E1124" s="13">
        <v>5282</v>
      </c>
      <c r="F1124" s="13">
        <v>650208</v>
      </c>
      <c r="G1124" s="13">
        <v>6</v>
      </c>
      <c r="H1124" s="13">
        <v>131206</v>
      </c>
      <c r="I1124" s="13" t="s">
        <v>1616</v>
      </c>
      <c r="J1124" s="13">
        <v>140139</v>
      </c>
      <c r="K1124" s="13" t="s">
        <v>352</v>
      </c>
    </row>
    <row r="1125" spans="1:11" x14ac:dyDescent="0.3">
      <c r="A1125" s="13" t="s">
        <v>1641</v>
      </c>
      <c r="B1125" s="13">
        <v>650208</v>
      </c>
      <c r="C1125" s="13">
        <v>130207</v>
      </c>
      <c r="D1125" s="13" t="s">
        <v>1642</v>
      </c>
      <c r="E1125" s="13">
        <v>7395</v>
      </c>
      <c r="F1125" s="13">
        <v>650208</v>
      </c>
      <c r="G1125" s="13">
        <v>6</v>
      </c>
      <c r="H1125" s="13">
        <v>131207</v>
      </c>
      <c r="I1125" s="13" t="s">
        <v>1616</v>
      </c>
      <c r="J1125" s="13">
        <v>140139</v>
      </c>
      <c r="K1125" s="13" t="s">
        <v>352</v>
      </c>
    </row>
    <row r="1126" spans="1:11" x14ac:dyDescent="0.3">
      <c r="A1126" s="13" t="s">
        <v>1643</v>
      </c>
      <c r="B1126" s="13">
        <v>650209</v>
      </c>
      <c r="C1126" s="13">
        <v>130208</v>
      </c>
      <c r="D1126" s="13" t="s">
        <v>1644</v>
      </c>
      <c r="E1126" s="13">
        <v>10354</v>
      </c>
      <c r="F1126" s="13">
        <v>650210</v>
      </c>
      <c r="G1126" s="13">
        <v>6</v>
      </c>
      <c r="H1126" s="13">
        <v>131208</v>
      </c>
      <c r="I1126" s="13" t="s">
        <v>1616</v>
      </c>
      <c r="J1126" s="13">
        <v>140139</v>
      </c>
      <c r="K1126" s="13" t="s">
        <v>352</v>
      </c>
    </row>
    <row r="1127" spans="1:11" x14ac:dyDescent="0.3">
      <c r="A1127" s="13" t="s">
        <v>1645</v>
      </c>
      <c r="B1127" s="13">
        <v>650210</v>
      </c>
      <c r="C1127" s="13">
        <v>130209</v>
      </c>
      <c r="D1127" s="13" t="s">
        <v>1646</v>
      </c>
      <c r="E1127" s="13">
        <v>14495</v>
      </c>
      <c r="F1127" s="13">
        <v>650211</v>
      </c>
      <c r="G1127" s="13">
        <v>6</v>
      </c>
      <c r="H1127" s="13">
        <v>131209</v>
      </c>
      <c r="I1127" s="13" t="s">
        <v>1647</v>
      </c>
      <c r="J1127" s="13">
        <v>140139</v>
      </c>
      <c r="K1127" s="13" t="s">
        <v>352</v>
      </c>
    </row>
    <row r="1128" spans="1:11" x14ac:dyDescent="0.3">
      <c r="A1128" s="13" t="s">
        <v>1648</v>
      </c>
      <c r="B1128" s="13">
        <v>650211</v>
      </c>
      <c r="C1128" s="13">
        <v>130210</v>
      </c>
      <c r="D1128" s="13" t="s">
        <v>1649</v>
      </c>
      <c r="E1128" s="13">
        <v>130</v>
      </c>
      <c r="F1128" s="13">
        <v>650212</v>
      </c>
      <c r="G1128" s="13">
        <v>2</v>
      </c>
      <c r="H1128" s="13">
        <v>131210</v>
      </c>
      <c r="I1128" s="13" t="s">
        <v>1647</v>
      </c>
      <c r="J1128" s="13">
        <v>140139</v>
      </c>
      <c r="K1128" s="13" t="s">
        <v>352</v>
      </c>
    </row>
    <row r="1129" spans="1:11" x14ac:dyDescent="0.3">
      <c r="A1129" s="13" t="s">
        <v>1650</v>
      </c>
      <c r="B1129" s="13">
        <v>650212</v>
      </c>
      <c r="C1129" s="13">
        <v>130211</v>
      </c>
      <c r="D1129" s="13" t="s">
        <v>1651</v>
      </c>
      <c r="E1129" s="13">
        <v>183</v>
      </c>
      <c r="F1129" s="13">
        <v>650212</v>
      </c>
      <c r="G1129" s="13">
        <v>2</v>
      </c>
      <c r="H1129" s="13">
        <v>131211</v>
      </c>
      <c r="I1129" s="13" t="s">
        <v>1647</v>
      </c>
      <c r="J1129" s="13">
        <v>140139</v>
      </c>
      <c r="K1129" s="13" t="s">
        <v>352</v>
      </c>
    </row>
    <row r="1130" spans="1:11" x14ac:dyDescent="0.3">
      <c r="A1130" s="13" t="s">
        <v>1652</v>
      </c>
      <c r="B1130" s="13">
        <v>650213</v>
      </c>
      <c r="C1130" s="13">
        <v>130212</v>
      </c>
      <c r="D1130" s="13" t="s">
        <v>1653</v>
      </c>
      <c r="E1130" s="13">
        <v>256</v>
      </c>
      <c r="F1130" s="13">
        <v>650213</v>
      </c>
      <c r="G1130" s="13">
        <v>3</v>
      </c>
      <c r="H1130" s="13">
        <v>131212</v>
      </c>
      <c r="I1130" s="13" t="s">
        <v>1647</v>
      </c>
      <c r="J1130" s="13">
        <v>140139</v>
      </c>
      <c r="K1130" s="13" t="s">
        <v>352</v>
      </c>
    </row>
    <row r="1131" spans="1:11" x14ac:dyDescent="0.3">
      <c r="A1131" s="13" t="s">
        <v>1654</v>
      </c>
      <c r="B1131" s="13">
        <v>650214</v>
      </c>
      <c r="C1131" s="13">
        <v>130213</v>
      </c>
      <c r="D1131" s="13" t="s">
        <v>1655</v>
      </c>
      <c r="E1131" s="13">
        <v>357</v>
      </c>
      <c r="F1131" s="13">
        <v>650215</v>
      </c>
      <c r="G1131" s="13">
        <v>3</v>
      </c>
      <c r="H1131" s="13">
        <v>131213</v>
      </c>
      <c r="I1131" s="13" t="s">
        <v>1647</v>
      </c>
      <c r="J1131" s="13">
        <v>140139</v>
      </c>
      <c r="K1131" s="13" t="s">
        <v>352</v>
      </c>
    </row>
    <row r="1132" spans="1:11" x14ac:dyDescent="0.3">
      <c r="A1132" s="13" t="s">
        <v>1656</v>
      </c>
      <c r="B1132" s="13">
        <v>650215</v>
      </c>
      <c r="C1132" s="13">
        <v>130214</v>
      </c>
      <c r="D1132" s="13" t="s">
        <v>1657</v>
      </c>
      <c r="E1132" s="13">
        <v>501</v>
      </c>
      <c r="F1132" s="13">
        <v>650216</v>
      </c>
      <c r="G1132" s="13">
        <v>4</v>
      </c>
      <c r="H1132" s="13">
        <v>131214</v>
      </c>
      <c r="I1132" s="13" t="s">
        <v>1647</v>
      </c>
      <c r="J1132" s="13">
        <v>140139</v>
      </c>
      <c r="K1132" s="13" t="s">
        <v>352</v>
      </c>
    </row>
    <row r="1133" spans="1:11" x14ac:dyDescent="0.3">
      <c r="A1133" s="13" t="s">
        <v>1658</v>
      </c>
      <c r="B1133" s="13">
        <v>650216</v>
      </c>
      <c r="C1133" s="13">
        <v>130215</v>
      </c>
      <c r="D1133" s="13" t="s">
        <v>1659</v>
      </c>
      <c r="E1133" s="13">
        <v>702</v>
      </c>
      <c r="F1133" s="13">
        <v>650216</v>
      </c>
      <c r="G1133" s="13">
        <v>4</v>
      </c>
      <c r="H1133" s="13">
        <v>131215</v>
      </c>
      <c r="I1133" s="13" t="s">
        <v>1647</v>
      </c>
      <c r="J1133" s="13">
        <v>140139</v>
      </c>
      <c r="K1133" s="13" t="s">
        <v>352</v>
      </c>
    </row>
    <row r="1134" spans="1:11" x14ac:dyDescent="0.3">
      <c r="A1134" s="13" t="s">
        <v>1660</v>
      </c>
      <c r="B1134" s="13">
        <v>650217</v>
      </c>
      <c r="C1134" s="13">
        <v>130216</v>
      </c>
      <c r="D1134" s="13" t="s">
        <v>1661</v>
      </c>
      <c r="E1134" s="13">
        <v>982</v>
      </c>
      <c r="F1134" s="13">
        <v>650218</v>
      </c>
      <c r="G1134" s="13">
        <v>5</v>
      </c>
      <c r="H1134" s="13">
        <v>131216</v>
      </c>
      <c r="I1134" s="13" t="s">
        <v>1647</v>
      </c>
      <c r="J1134" s="13">
        <v>140139</v>
      </c>
      <c r="K1134" s="13" t="s">
        <v>352</v>
      </c>
    </row>
    <row r="1135" spans="1:11" x14ac:dyDescent="0.3">
      <c r="A1135" s="13" t="s">
        <v>1662</v>
      </c>
      <c r="B1135" s="13">
        <v>650218</v>
      </c>
      <c r="C1135" s="13">
        <v>130217</v>
      </c>
      <c r="D1135" s="13" t="s">
        <v>1663</v>
      </c>
      <c r="E1135" s="13">
        <v>1375</v>
      </c>
      <c r="F1135" s="13">
        <v>650219</v>
      </c>
      <c r="G1135" s="13">
        <v>5</v>
      </c>
      <c r="H1135" s="13">
        <v>131217</v>
      </c>
      <c r="I1135" s="13" t="s">
        <v>1647</v>
      </c>
      <c r="J1135" s="13">
        <v>140139</v>
      </c>
      <c r="K1135" s="13" t="s">
        <v>352</v>
      </c>
    </row>
    <row r="1136" spans="1:11" x14ac:dyDescent="0.3">
      <c r="A1136" s="13" t="s">
        <v>1664</v>
      </c>
      <c r="B1136" s="13">
        <v>650219</v>
      </c>
      <c r="C1136" s="13">
        <v>130218</v>
      </c>
      <c r="D1136" s="13" t="s">
        <v>1665</v>
      </c>
      <c r="E1136" s="13">
        <v>1925</v>
      </c>
      <c r="F1136" s="13">
        <v>650219</v>
      </c>
      <c r="G1136" s="13">
        <v>6</v>
      </c>
      <c r="H1136" s="13">
        <v>131218</v>
      </c>
      <c r="I1136" s="13" t="s">
        <v>1647</v>
      </c>
      <c r="J1136" s="13">
        <v>140139</v>
      </c>
      <c r="K1136" s="13" t="s">
        <v>352</v>
      </c>
    </row>
    <row r="1137" spans="1:11" x14ac:dyDescent="0.3">
      <c r="A1137" s="13" t="s">
        <v>1666</v>
      </c>
      <c r="B1137" s="13">
        <v>650220</v>
      </c>
      <c r="C1137" s="13">
        <v>130219</v>
      </c>
      <c r="D1137" s="13" t="s">
        <v>1667</v>
      </c>
      <c r="E1137" s="13">
        <v>2695</v>
      </c>
      <c r="F1137" s="13">
        <v>650220</v>
      </c>
      <c r="G1137" s="13">
        <v>6</v>
      </c>
      <c r="H1137" s="13">
        <v>131219</v>
      </c>
      <c r="I1137" s="13" t="s">
        <v>1647</v>
      </c>
      <c r="J1137" s="13">
        <v>140139</v>
      </c>
      <c r="K1137" s="13" t="s">
        <v>352</v>
      </c>
    </row>
    <row r="1138" spans="1:11" x14ac:dyDescent="0.3">
      <c r="A1138" s="13" t="s">
        <v>1668</v>
      </c>
      <c r="B1138" s="13">
        <v>650221</v>
      </c>
      <c r="C1138" s="13">
        <v>130220</v>
      </c>
      <c r="D1138" s="13" t="s">
        <v>1669</v>
      </c>
      <c r="E1138" s="13">
        <v>3773</v>
      </c>
      <c r="F1138" s="13">
        <v>650222</v>
      </c>
      <c r="G1138" s="13">
        <v>6</v>
      </c>
      <c r="H1138" s="13">
        <v>131220</v>
      </c>
      <c r="I1138" s="13" t="s">
        <v>1647</v>
      </c>
      <c r="J1138" s="13">
        <v>140139</v>
      </c>
      <c r="K1138" s="13" t="s">
        <v>352</v>
      </c>
    </row>
    <row r="1139" spans="1:11" x14ac:dyDescent="0.3">
      <c r="A1139" s="13" t="s">
        <v>1670</v>
      </c>
      <c r="B1139" s="13">
        <v>650222</v>
      </c>
      <c r="C1139" s="13">
        <v>130221</v>
      </c>
      <c r="D1139" s="13" t="s">
        <v>1671</v>
      </c>
      <c r="E1139" s="13">
        <v>5282</v>
      </c>
      <c r="F1139" s="13">
        <v>650223</v>
      </c>
      <c r="G1139" s="13">
        <v>6</v>
      </c>
      <c r="H1139" s="13">
        <v>131221</v>
      </c>
      <c r="I1139" s="13" t="s">
        <v>1647</v>
      </c>
      <c r="J1139" s="13">
        <v>140139</v>
      </c>
      <c r="K1139" s="13" t="s">
        <v>352</v>
      </c>
    </row>
    <row r="1140" spans="1:11" x14ac:dyDescent="0.3">
      <c r="A1140" s="13" t="s">
        <v>1672</v>
      </c>
      <c r="B1140" s="13">
        <v>650223</v>
      </c>
      <c r="C1140" s="13">
        <v>130222</v>
      </c>
      <c r="D1140" s="13" t="s">
        <v>1673</v>
      </c>
      <c r="E1140" s="13">
        <v>7395</v>
      </c>
      <c r="F1140" s="13">
        <v>650224</v>
      </c>
      <c r="G1140" s="13">
        <v>6</v>
      </c>
      <c r="H1140" s="13">
        <v>131222</v>
      </c>
      <c r="I1140" s="13" t="s">
        <v>1647</v>
      </c>
      <c r="J1140" s="13">
        <v>140139</v>
      </c>
      <c r="K1140" s="13" t="s">
        <v>352</v>
      </c>
    </row>
    <row r="1141" spans="1:11" x14ac:dyDescent="0.3">
      <c r="A1141" s="13" t="s">
        <v>1674</v>
      </c>
      <c r="B1141" s="13">
        <v>650224</v>
      </c>
      <c r="C1141" s="13">
        <v>130223</v>
      </c>
      <c r="D1141" s="13" t="s">
        <v>1675</v>
      </c>
      <c r="E1141" s="13">
        <v>10354</v>
      </c>
      <c r="F1141" s="13">
        <v>650224</v>
      </c>
      <c r="G1141" s="13">
        <v>6</v>
      </c>
      <c r="H1141" s="13">
        <v>131223</v>
      </c>
      <c r="I1141" s="13" t="s">
        <v>1647</v>
      </c>
      <c r="J1141" s="13">
        <v>140139</v>
      </c>
      <c r="K1141" s="13" t="s">
        <v>352</v>
      </c>
    </row>
    <row r="1142" spans="1:11" x14ac:dyDescent="0.3">
      <c r="A1142" s="13" t="s">
        <v>1676</v>
      </c>
      <c r="B1142" s="13">
        <v>650225</v>
      </c>
      <c r="C1142" s="13">
        <v>130224</v>
      </c>
      <c r="D1142" s="13" t="s">
        <v>1677</v>
      </c>
      <c r="E1142" s="13">
        <v>14495</v>
      </c>
      <c r="F1142" s="13">
        <v>650225</v>
      </c>
      <c r="G1142" s="13">
        <v>6</v>
      </c>
      <c r="H1142" s="13">
        <v>131224</v>
      </c>
      <c r="I1142" s="13" t="s">
        <v>1678</v>
      </c>
      <c r="J1142" s="13">
        <v>140139</v>
      </c>
      <c r="K1142" s="13" t="s">
        <v>352</v>
      </c>
    </row>
    <row r="1143" spans="1:11" x14ac:dyDescent="0.3">
      <c r="A1143" s="13" t="s">
        <v>1679</v>
      </c>
      <c r="B1143" s="13">
        <v>650226</v>
      </c>
      <c r="C1143" s="13">
        <v>130225</v>
      </c>
      <c r="D1143" s="13" t="s">
        <v>1680</v>
      </c>
      <c r="E1143" s="13">
        <v>130</v>
      </c>
      <c r="F1143" s="13">
        <v>650227</v>
      </c>
      <c r="G1143" s="13">
        <v>2</v>
      </c>
      <c r="H1143" s="13">
        <v>131225</v>
      </c>
      <c r="I1143" s="13" t="s">
        <v>1678</v>
      </c>
      <c r="J1143" s="13">
        <v>140139</v>
      </c>
      <c r="K1143" s="13" t="s">
        <v>352</v>
      </c>
    </row>
    <row r="1144" spans="1:11" x14ac:dyDescent="0.3">
      <c r="A1144" s="13" t="s">
        <v>1681</v>
      </c>
      <c r="B1144" s="13">
        <v>650227</v>
      </c>
      <c r="C1144" s="13">
        <v>130226</v>
      </c>
      <c r="D1144" s="13" t="s">
        <v>1682</v>
      </c>
      <c r="E1144" s="13">
        <v>183</v>
      </c>
      <c r="F1144" s="13">
        <v>650228</v>
      </c>
      <c r="G1144" s="13">
        <v>2</v>
      </c>
      <c r="H1144" s="13">
        <v>131226</v>
      </c>
      <c r="I1144" s="13" t="s">
        <v>1678</v>
      </c>
      <c r="J1144" s="13">
        <v>140139</v>
      </c>
      <c r="K1144" s="13" t="s">
        <v>352</v>
      </c>
    </row>
    <row r="1145" spans="1:11" x14ac:dyDescent="0.3">
      <c r="A1145" s="13" t="s">
        <v>1683</v>
      </c>
      <c r="B1145" s="13">
        <v>650228</v>
      </c>
      <c r="C1145" s="13">
        <v>130227</v>
      </c>
      <c r="D1145" s="13" t="s">
        <v>1684</v>
      </c>
      <c r="E1145" s="13">
        <v>256</v>
      </c>
      <c r="F1145" s="13">
        <v>650228</v>
      </c>
      <c r="G1145" s="13">
        <v>3</v>
      </c>
      <c r="H1145" s="13">
        <v>131227</v>
      </c>
      <c r="I1145" s="13" t="s">
        <v>1678</v>
      </c>
      <c r="J1145" s="13">
        <v>140139</v>
      </c>
      <c r="K1145" s="13" t="s">
        <v>352</v>
      </c>
    </row>
    <row r="1146" spans="1:11" x14ac:dyDescent="0.3">
      <c r="A1146" s="13" t="s">
        <v>1685</v>
      </c>
      <c r="B1146" s="13">
        <v>650229</v>
      </c>
      <c r="C1146" s="13">
        <v>130228</v>
      </c>
      <c r="D1146" s="13" t="s">
        <v>1686</v>
      </c>
      <c r="E1146" s="13">
        <v>357</v>
      </c>
      <c r="F1146" s="13">
        <v>650229</v>
      </c>
      <c r="G1146" s="13">
        <v>3</v>
      </c>
      <c r="H1146" s="13">
        <v>131228</v>
      </c>
      <c r="I1146" s="13" t="s">
        <v>1678</v>
      </c>
      <c r="J1146" s="13">
        <v>140139</v>
      </c>
      <c r="K1146" s="13" t="s">
        <v>352</v>
      </c>
    </row>
    <row r="1147" spans="1:11" x14ac:dyDescent="0.3">
      <c r="A1147" s="13" t="s">
        <v>1687</v>
      </c>
      <c r="B1147" s="13">
        <v>650230</v>
      </c>
      <c r="C1147" s="13">
        <v>130229</v>
      </c>
      <c r="D1147" s="13" t="s">
        <v>1688</v>
      </c>
      <c r="E1147" s="13">
        <v>501</v>
      </c>
      <c r="F1147" s="13">
        <v>650230</v>
      </c>
      <c r="G1147" s="13">
        <v>4</v>
      </c>
      <c r="H1147" s="13">
        <v>131229</v>
      </c>
      <c r="I1147" s="13" t="s">
        <v>1678</v>
      </c>
      <c r="J1147" s="13">
        <v>140139</v>
      </c>
      <c r="K1147" s="13" t="s">
        <v>352</v>
      </c>
    </row>
    <row r="1148" spans="1:11" x14ac:dyDescent="0.3">
      <c r="A1148" s="13" t="s">
        <v>1689</v>
      </c>
      <c r="B1148" s="13">
        <v>650231</v>
      </c>
      <c r="C1148" s="13">
        <v>130230</v>
      </c>
      <c r="D1148" s="13" t="s">
        <v>1690</v>
      </c>
      <c r="E1148" s="13">
        <v>702</v>
      </c>
      <c r="F1148" s="13">
        <v>650232</v>
      </c>
      <c r="G1148" s="13">
        <v>4</v>
      </c>
      <c r="H1148" s="13">
        <v>131230</v>
      </c>
      <c r="I1148" s="13" t="s">
        <v>1678</v>
      </c>
      <c r="J1148" s="13">
        <v>140139</v>
      </c>
      <c r="K1148" s="13" t="s">
        <v>352</v>
      </c>
    </row>
    <row r="1149" spans="1:11" x14ac:dyDescent="0.3">
      <c r="A1149" s="13" t="s">
        <v>1691</v>
      </c>
      <c r="B1149" s="13">
        <v>650232</v>
      </c>
      <c r="C1149" s="13">
        <v>130231</v>
      </c>
      <c r="D1149" s="13" t="s">
        <v>1692</v>
      </c>
      <c r="E1149" s="13">
        <v>982</v>
      </c>
      <c r="F1149" s="13">
        <v>650232</v>
      </c>
      <c r="G1149" s="13">
        <v>5</v>
      </c>
      <c r="H1149" s="13">
        <v>131231</v>
      </c>
      <c r="I1149" s="13" t="s">
        <v>1678</v>
      </c>
      <c r="J1149" s="13">
        <v>140139</v>
      </c>
      <c r="K1149" s="13" t="s">
        <v>352</v>
      </c>
    </row>
    <row r="1150" spans="1:11" x14ac:dyDescent="0.3">
      <c r="A1150" s="13" t="s">
        <v>1693</v>
      </c>
      <c r="B1150" s="13">
        <v>650233</v>
      </c>
      <c r="C1150" s="13">
        <v>130232</v>
      </c>
      <c r="D1150" s="13" t="s">
        <v>1694</v>
      </c>
      <c r="E1150" s="13">
        <v>1375</v>
      </c>
      <c r="F1150" s="13">
        <v>650234</v>
      </c>
      <c r="G1150" s="13">
        <v>5</v>
      </c>
      <c r="H1150" s="13">
        <v>131232</v>
      </c>
      <c r="I1150" s="13" t="s">
        <v>1678</v>
      </c>
      <c r="J1150" s="13">
        <v>140139</v>
      </c>
      <c r="K1150" s="13" t="s">
        <v>352</v>
      </c>
    </row>
    <row r="1151" spans="1:11" x14ac:dyDescent="0.3">
      <c r="A1151" s="13" t="s">
        <v>1695</v>
      </c>
      <c r="B1151" s="13">
        <v>650234</v>
      </c>
      <c r="C1151" s="13">
        <v>130233</v>
      </c>
      <c r="D1151" s="13" t="s">
        <v>1696</v>
      </c>
      <c r="E1151" s="13">
        <v>1925</v>
      </c>
      <c r="F1151" s="13">
        <v>650234</v>
      </c>
      <c r="G1151" s="13">
        <v>6</v>
      </c>
      <c r="H1151" s="13">
        <v>131233</v>
      </c>
      <c r="I1151" s="13" t="s">
        <v>1678</v>
      </c>
      <c r="J1151" s="13">
        <v>140139</v>
      </c>
      <c r="K1151" s="13" t="s">
        <v>352</v>
      </c>
    </row>
    <row r="1152" spans="1:11" x14ac:dyDescent="0.3">
      <c r="A1152" s="13" t="s">
        <v>1697</v>
      </c>
      <c r="B1152" s="13">
        <v>650235</v>
      </c>
      <c r="C1152" s="13">
        <v>130234</v>
      </c>
      <c r="D1152" s="13" t="s">
        <v>1698</v>
      </c>
      <c r="E1152" s="13">
        <v>2695</v>
      </c>
      <c r="F1152" s="13">
        <v>650236</v>
      </c>
      <c r="G1152" s="13">
        <v>6</v>
      </c>
      <c r="H1152" s="13">
        <v>131234</v>
      </c>
      <c r="I1152" s="13" t="s">
        <v>1678</v>
      </c>
      <c r="J1152" s="13">
        <v>140139</v>
      </c>
      <c r="K1152" s="13" t="s">
        <v>352</v>
      </c>
    </row>
    <row r="1153" spans="1:11" x14ac:dyDescent="0.3">
      <c r="A1153" s="13" t="s">
        <v>1699</v>
      </c>
      <c r="B1153" s="13">
        <v>650236</v>
      </c>
      <c r="C1153" s="13">
        <v>130235</v>
      </c>
      <c r="D1153" s="13" t="s">
        <v>1700</v>
      </c>
      <c r="E1153" s="13">
        <v>3773</v>
      </c>
      <c r="F1153" s="13">
        <v>650236</v>
      </c>
      <c r="G1153" s="13">
        <v>6</v>
      </c>
      <c r="H1153" s="13">
        <v>131235</v>
      </c>
      <c r="I1153" s="13" t="s">
        <v>1678</v>
      </c>
      <c r="J1153" s="13">
        <v>140139</v>
      </c>
      <c r="K1153" s="13" t="s">
        <v>352</v>
      </c>
    </row>
    <row r="1154" spans="1:11" x14ac:dyDescent="0.3">
      <c r="A1154" s="13" t="s">
        <v>1701</v>
      </c>
      <c r="B1154" s="13">
        <v>650237</v>
      </c>
      <c r="C1154" s="13">
        <v>130236</v>
      </c>
      <c r="D1154" s="13" t="s">
        <v>1702</v>
      </c>
      <c r="E1154" s="13">
        <v>5282</v>
      </c>
      <c r="F1154" s="13">
        <v>650238</v>
      </c>
      <c r="G1154" s="13">
        <v>6</v>
      </c>
      <c r="H1154" s="13">
        <v>131236</v>
      </c>
      <c r="I1154" s="13" t="s">
        <v>1678</v>
      </c>
      <c r="J1154" s="13">
        <v>140139</v>
      </c>
      <c r="K1154" s="13" t="s">
        <v>352</v>
      </c>
    </row>
    <row r="1155" spans="1:11" x14ac:dyDescent="0.3">
      <c r="A1155" s="13" t="s">
        <v>1703</v>
      </c>
      <c r="B1155" s="13">
        <v>650238</v>
      </c>
      <c r="C1155" s="13">
        <v>130237</v>
      </c>
      <c r="D1155" s="13" t="s">
        <v>1704</v>
      </c>
      <c r="E1155" s="13">
        <v>7395</v>
      </c>
      <c r="F1155" s="13">
        <v>650239</v>
      </c>
      <c r="G1155" s="13">
        <v>6</v>
      </c>
      <c r="H1155" s="13">
        <v>131237</v>
      </c>
      <c r="I1155" s="13" t="s">
        <v>1678</v>
      </c>
      <c r="J1155" s="13">
        <v>140139</v>
      </c>
      <c r="K1155" s="13" t="s">
        <v>352</v>
      </c>
    </row>
    <row r="1156" spans="1:11" x14ac:dyDescent="0.3">
      <c r="A1156" s="13" t="s">
        <v>1705</v>
      </c>
      <c r="B1156" s="13">
        <v>650239</v>
      </c>
      <c r="C1156" s="13">
        <v>130238</v>
      </c>
      <c r="D1156" s="13" t="s">
        <v>1706</v>
      </c>
      <c r="E1156" s="13">
        <v>10354</v>
      </c>
      <c r="F1156" s="13">
        <v>650240</v>
      </c>
      <c r="G1156" s="13">
        <v>6</v>
      </c>
      <c r="H1156" s="13">
        <v>131238</v>
      </c>
      <c r="I1156" s="13" t="s">
        <v>1678</v>
      </c>
      <c r="J1156" s="13">
        <v>140139</v>
      </c>
      <c r="K1156" s="13" t="s">
        <v>352</v>
      </c>
    </row>
    <row r="1157" spans="1:11" x14ac:dyDescent="0.3">
      <c r="A1157" s="13" t="s">
        <v>1707</v>
      </c>
      <c r="B1157" s="13">
        <v>650240</v>
      </c>
      <c r="C1157" s="13">
        <v>130239</v>
      </c>
      <c r="D1157" s="13" t="s">
        <v>1708</v>
      </c>
      <c r="E1157" s="13">
        <v>14495</v>
      </c>
      <c r="F1157" s="13">
        <v>650240</v>
      </c>
      <c r="G1157" s="13">
        <v>6</v>
      </c>
      <c r="H1157" s="13">
        <v>131239</v>
      </c>
      <c r="I1157" s="13" t="s">
        <v>1709</v>
      </c>
      <c r="J1157" s="13">
        <v>140139</v>
      </c>
      <c r="K1157" s="13" t="s">
        <v>352</v>
      </c>
    </row>
    <row r="1158" spans="1:11" x14ac:dyDescent="0.3">
      <c r="A1158" s="13" t="s">
        <v>1710</v>
      </c>
      <c r="B1158" s="13">
        <v>650241</v>
      </c>
      <c r="C1158" s="13">
        <v>130240</v>
      </c>
      <c r="D1158" s="13" t="s">
        <v>1711</v>
      </c>
      <c r="E1158" s="13">
        <v>130</v>
      </c>
      <c r="F1158" s="13">
        <v>650242</v>
      </c>
      <c r="G1158" s="13">
        <v>2</v>
      </c>
      <c r="H1158" s="13">
        <v>131240</v>
      </c>
      <c r="I1158" s="13" t="s">
        <v>1709</v>
      </c>
      <c r="J1158" s="13">
        <v>140139</v>
      </c>
      <c r="K1158" s="13" t="s">
        <v>352</v>
      </c>
    </row>
    <row r="1159" spans="1:11" x14ac:dyDescent="0.3">
      <c r="A1159" s="13" t="s">
        <v>1712</v>
      </c>
      <c r="B1159" s="13">
        <v>650242</v>
      </c>
      <c r="C1159" s="13">
        <v>130241</v>
      </c>
      <c r="D1159" s="13" t="s">
        <v>1713</v>
      </c>
      <c r="E1159" s="13">
        <v>183</v>
      </c>
      <c r="F1159" s="13">
        <v>650243</v>
      </c>
      <c r="G1159" s="13">
        <v>2</v>
      </c>
      <c r="H1159" s="13">
        <v>131241</v>
      </c>
      <c r="I1159" s="13" t="s">
        <v>1709</v>
      </c>
      <c r="J1159" s="13">
        <v>140139</v>
      </c>
      <c r="K1159" s="13" t="s">
        <v>352</v>
      </c>
    </row>
    <row r="1160" spans="1:11" x14ac:dyDescent="0.3">
      <c r="A1160" s="13" t="s">
        <v>1714</v>
      </c>
      <c r="B1160" s="13">
        <v>650243</v>
      </c>
      <c r="C1160" s="13">
        <v>130242</v>
      </c>
      <c r="D1160" s="13" t="s">
        <v>1715</v>
      </c>
      <c r="E1160" s="13">
        <v>256</v>
      </c>
      <c r="F1160" s="13">
        <v>650243</v>
      </c>
      <c r="G1160" s="13">
        <v>3</v>
      </c>
      <c r="H1160" s="13">
        <v>131242</v>
      </c>
      <c r="I1160" s="13" t="s">
        <v>1709</v>
      </c>
      <c r="J1160" s="13">
        <v>140139</v>
      </c>
      <c r="K1160" s="13" t="s">
        <v>352</v>
      </c>
    </row>
    <row r="1161" spans="1:11" x14ac:dyDescent="0.3">
      <c r="A1161" s="13" t="s">
        <v>1716</v>
      </c>
      <c r="B1161" s="13">
        <v>650244</v>
      </c>
      <c r="C1161" s="13">
        <v>130243</v>
      </c>
      <c r="D1161" s="13" t="s">
        <v>1717</v>
      </c>
      <c r="E1161" s="13">
        <v>357</v>
      </c>
      <c r="F1161" s="13">
        <v>650245</v>
      </c>
      <c r="G1161" s="13">
        <v>3</v>
      </c>
      <c r="H1161" s="13">
        <v>131243</v>
      </c>
      <c r="I1161" s="13" t="s">
        <v>1709</v>
      </c>
      <c r="J1161" s="13">
        <v>140139</v>
      </c>
      <c r="K1161" s="13" t="s">
        <v>352</v>
      </c>
    </row>
    <row r="1162" spans="1:11" x14ac:dyDescent="0.3">
      <c r="A1162" s="13" t="s">
        <v>1718</v>
      </c>
      <c r="B1162" s="13">
        <v>650245</v>
      </c>
      <c r="C1162" s="13">
        <v>130244</v>
      </c>
      <c r="D1162" s="13" t="s">
        <v>1719</v>
      </c>
      <c r="E1162" s="13">
        <v>501</v>
      </c>
      <c r="F1162" s="13">
        <v>650245</v>
      </c>
      <c r="G1162" s="13">
        <v>4</v>
      </c>
      <c r="H1162" s="13">
        <v>131244</v>
      </c>
      <c r="I1162" s="13" t="s">
        <v>1709</v>
      </c>
      <c r="J1162" s="13">
        <v>140139</v>
      </c>
      <c r="K1162" s="13" t="s">
        <v>352</v>
      </c>
    </row>
    <row r="1163" spans="1:11" x14ac:dyDescent="0.3">
      <c r="A1163" s="13" t="s">
        <v>1720</v>
      </c>
      <c r="B1163" s="13">
        <v>650246</v>
      </c>
      <c r="C1163" s="13">
        <v>130245</v>
      </c>
      <c r="D1163" s="13" t="s">
        <v>1721</v>
      </c>
      <c r="E1163" s="13">
        <v>702</v>
      </c>
      <c r="F1163" s="13">
        <v>650247</v>
      </c>
      <c r="G1163" s="13">
        <v>4</v>
      </c>
      <c r="H1163" s="13">
        <v>131245</v>
      </c>
      <c r="I1163" s="13" t="s">
        <v>1709</v>
      </c>
      <c r="J1163" s="13">
        <v>140139</v>
      </c>
      <c r="K1163" s="13" t="s">
        <v>352</v>
      </c>
    </row>
    <row r="1164" spans="1:11" x14ac:dyDescent="0.3">
      <c r="A1164" s="13" t="s">
        <v>1722</v>
      </c>
      <c r="B1164" s="13">
        <v>650247</v>
      </c>
      <c r="C1164" s="13">
        <v>130246</v>
      </c>
      <c r="D1164" s="13" t="s">
        <v>1723</v>
      </c>
      <c r="E1164" s="13">
        <v>982</v>
      </c>
      <c r="F1164" s="13">
        <v>650248</v>
      </c>
      <c r="G1164" s="13">
        <v>5</v>
      </c>
      <c r="H1164" s="13">
        <v>131246</v>
      </c>
      <c r="I1164" s="13" t="s">
        <v>1709</v>
      </c>
      <c r="J1164" s="13">
        <v>140139</v>
      </c>
      <c r="K1164" s="13" t="s">
        <v>352</v>
      </c>
    </row>
    <row r="1165" spans="1:11" x14ac:dyDescent="0.3">
      <c r="A1165" s="13" t="s">
        <v>1724</v>
      </c>
      <c r="B1165" s="13">
        <v>650248</v>
      </c>
      <c r="C1165" s="13">
        <v>130247</v>
      </c>
      <c r="D1165" s="13" t="s">
        <v>1725</v>
      </c>
      <c r="E1165" s="13">
        <v>1375</v>
      </c>
      <c r="F1165" s="13">
        <v>650248</v>
      </c>
      <c r="G1165" s="13">
        <v>5</v>
      </c>
      <c r="H1165" s="13">
        <v>131247</v>
      </c>
      <c r="I1165" s="13" t="s">
        <v>1709</v>
      </c>
      <c r="J1165" s="13">
        <v>140139</v>
      </c>
      <c r="K1165" s="13" t="s">
        <v>352</v>
      </c>
    </row>
    <row r="1166" spans="1:11" x14ac:dyDescent="0.3">
      <c r="A1166" s="13" t="s">
        <v>1726</v>
      </c>
      <c r="B1166" s="13">
        <v>650249</v>
      </c>
      <c r="C1166" s="13">
        <v>130248</v>
      </c>
      <c r="D1166" s="13" t="s">
        <v>1727</v>
      </c>
      <c r="E1166" s="13">
        <v>1925</v>
      </c>
      <c r="F1166" s="13">
        <v>650250</v>
      </c>
      <c r="G1166" s="13">
        <v>6</v>
      </c>
      <c r="H1166" s="13">
        <v>131248</v>
      </c>
      <c r="I1166" s="13" t="s">
        <v>1709</v>
      </c>
      <c r="J1166" s="13">
        <v>140139</v>
      </c>
      <c r="K1166" s="13" t="s">
        <v>352</v>
      </c>
    </row>
    <row r="1167" spans="1:11" x14ac:dyDescent="0.3">
      <c r="A1167" s="13" t="s">
        <v>1728</v>
      </c>
      <c r="B1167" s="13">
        <v>650250</v>
      </c>
      <c r="C1167" s="13">
        <v>130249</v>
      </c>
      <c r="D1167" s="13" t="s">
        <v>1729</v>
      </c>
      <c r="E1167" s="13">
        <v>2695</v>
      </c>
      <c r="F1167" s="13">
        <v>650251</v>
      </c>
      <c r="G1167" s="13">
        <v>6</v>
      </c>
      <c r="H1167" s="13">
        <v>131249</v>
      </c>
      <c r="I1167" s="13" t="s">
        <v>1709</v>
      </c>
      <c r="J1167" s="13">
        <v>140139</v>
      </c>
      <c r="K1167" s="13" t="s">
        <v>352</v>
      </c>
    </row>
    <row r="1168" spans="1:11" x14ac:dyDescent="0.3">
      <c r="A1168" s="13" t="s">
        <v>1730</v>
      </c>
      <c r="B1168" s="13">
        <v>650251</v>
      </c>
      <c r="C1168" s="13">
        <v>130250</v>
      </c>
      <c r="D1168" s="13" t="s">
        <v>1731</v>
      </c>
      <c r="E1168" s="13">
        <v>3773</v>
      </c>
      <c r="F1168" s="13">
        <v>650252</v>
      </c>
      <c r="G1168" s="13">
        <v>6</v>
      </c>
      <c r="H1168" s="13">
        <v>131250</v>
      </c>
      <c r="I1168" s="13" t="s">
        <v>1709</v>
      </c>
      <c r="J1168" s="13">
        <v>140139</v>
      </c>
      <c r="K1168" s="13" t="s">
        <v>352</v>
      </c>
    </row>
    <row r="1169" spans="1:11" x14ac:dyDescent="0.3">
      <c r="A1169" s="13" t="s">
        <v>1732</v>
      </c>
      <c r="B1169" s="13">
        <v>650252</v>
      </c>
      <c r="C1169" s="13">
        <v>130251</v>
      </c>
      <c r="D1169" s="13" t="s">
        <v>1733</v>
      </c>
      <c r="E1169" s="13">
        <v>5282</v>
      </c>
      <c r="F1169" s="13">
        <v>650253</v>
      </c>
      <c r="G1169" s="13">
        <v>6</v>
      </c>
      <c r="H1169" s="13">
        <v>131251</v>
      </c>
      <c r="I1169" s="13" t="s">
        <v>1709</v>
      </c>
      <c r="J1169" s="13">
        <v>140139</v>
      </c>
      <c r="K1169" s="13" t="s">
        <v>352</v>
      </c>
    </row>
    <row r="1170" spans="1:11" x14ac:dyDescent="0.3">
      <c r="A1170" s="13" t="s">
        <v>1734</v>
      </c>
      <c r="B1170" s="13">
        <v>650253</v>
      </c>
      <c r="C1170" s="13">
        <v>130252</v>
      </c>
      <c r="D1170" s="13" t="s">
        <v>1735</v>
      </c>
      <c r="E1170" s="13">
        <v>7395</v>
      </c>
      <c r="F1170" s="13">
        <v>650253</v>
      </c>
      <c r="G1170" s="13">
        <v>6</v>
      </c>
      <c r="H1170" s="13">
        <v>131252</v>
      </c>
      <c r="I1170" s="13" t="s">
        <v>1709</v>
      </c>
      <c r="J1170" s="13">
        <v>140139</v>
      </c>
      <c r="K1170" s="13" t="s">
        <v>352</v>
      </c>
    </row>
    <row r="1171" spans="1:11" x14ac:dyDescent="0.3">
      <c r="A1171" s="13" t="s">
        <v>1736</v>
      </c>
      <c r="B1171" s="13">
        <v>650254</v>
      </c>
      <c r="C1171" s="13">
        <v>130253</v>
      </c>
      <c r="D1171" s="13" t="s">
        <v>1737</v>
      </c>
      <c r="E1171" s="13">
        <v>10354</v>
      </c>
      <c r="F1171" s="13">
        <v>650255</v>
      </c>
      <c r="G1171" s="13">
        <v>6</v>
      </c>
      <c r="H1171" s="13">
        <v>131253</v>
      </c>
      <c r="I1171" s="13" t="s">
        <v>1709</v>
      </c>
      <c r="J1171" s="13">
        <v>140139</v>
      </c>
      <c r="K1171" s="13" t="s">
        <v>352</v>
      </c>
    </row>
    <row r="1172" spans="1:11" x14ac:dyDescent="0.3">
      <c r="A1172" s="13" t="s">
        <v>1738</v>
      </c>
      <c r="B1172" s="13">
        <v>650255</v>
      </c>
      <c r="C1172" s="13">
        <v>130254</v>
      </c>
      <c r="D1172" s="13" t="s">
        <v>1739</v>
      </c>
      <c r="E1172" s="13">
        <v>14495</v>
      </c>
      <c r="F1172" s="13">
        <v>650255</v>
      </c>
      <c r="G1172" s="13">
        <v>6</v>
      </c>
      <c r="H1172" s="13">
        <v>131254</v>
      </c>
      <c r="I1172" s="13" t="s">
        <v>1740</v>
      </c>
      <c r="J1172" s="13">
        <v>140139</v>
      </c>
      <c r="K1172" s="13" t="s">
        <v>352</v>
      </c>
    </row>
    <row r="1173" spans="1:11" x14ac:dyDescent="0.3">
      <c r="A1173" s="13" t="s">
        <v>1741</v>
      </c>
      <c r="B1173" s="13">
        <v>650256</v>
      </c>
      <c r="C1173" s="13">
        <v>130255</v>
      </c>
      <c r="D1173" s="13" t="s">
        <v>1742</v>
      </c>
      <c r="E1173" s="13">
        <v>130</v>
      </c>
      <c r="F1173" s="13">
        <v>650257</v>
      </c>
      <c r="G1173" s="13">
        <v>2</v>
      </c>
      <c r="H1173" s="13">
        <v>131255</v>
      </c>
      <c r="I1173" s="13" t="s">
        <v>1740</v>
      </c>
      <c r="J1173" s="13">
        <v>140139</v>
      </c>
      <c r="K1173" s="13" t="s">
        <v>352</v>
      </c>
    </row>
    <row r="1174" spans="1:11" x14ac:dyDescent="0.3">
      <c r="A1174" s="13" t="s">
        <v>1743</v>
      </c>
      <c r="B1174" s="13">
        <v>650257</v>
      </c>
      <c r="C1174" s="13">
        <v>130256</v>
      </c>
      <c r="D1174" s="13" t="s">
        <v>1744</v>
      </c>
      <c r="E1174" s="13">
        <v>183</v>
      </c>
      <c r="F1174" s="13">
        <v>650258</v>
      </c>
      <c r="G1174" s="13">
        <v>2</v>
      </c>
      <c r="H1174" s="13">
        <v>131256</v>
      </c>
      <c r="I1174" s="13" t="s">
        <v>1740</v>
      </c>
      <c r="J1174" s="13">
        <v>140139</v>
      </c>
      <c r="K1174" s="13" t="s">
        <v>352</v>
      </c>
    </row>
    <row r="1175" spans="1:11" x14ac:dyDescent="0.3">
      <c r="A1175" s="13" t="s">
        <v>1745</v>
      </c>
      <c r="B1175" s="13">
        <v>650258</v>
      </c>
      <c r="C1175" s="13">
        <v>130257</v>
      </c>
      <c r="D1175" s="13" t="s">
        <v>1746</v>
      </c>
      <c r="E1175" s="13">
        <v>256</v>
      </c>
      <c r="F1175" s="13">
        <v>650259</v>
      </c>
      <c r="G1175" s="13">
        <v>3</v>
      </c>
      <c r="H1175" s="13">
        <v>131257</v>
      </c>
      <c r="I1175" s="13" t="s">
        <v>1740</v>
      </c>
      <c r="J1175" s="13">
        <v>140139</v>
      </c>
      <c r="K1175" s="13" t="s">
        <v>352</v>
      </c>
    </row>
    <row r="1176" spans="1:11" x14ac:dyDescent="0.3">
      <c r="A1176" s="13" t="s">
        <v>1747</v>
      </c>
      <c r="B1176" s="13">
        <v>650259</v>
      </c>
      <c r="C1176" s="13">
        <v>130258</v>
      </c>
      <c r="D1176" s="13" t="s">
        <v>1748</v>
      </c>
      <c r="E1176" s="13">
        <v>357</v>
      </c>
      <c r="F1176" s="13">
        <v>650260</v>
      </c>
      <c r="G1176" s="13">
        <v>3</v>
      </c>
      <c r="H1176" s="13">
        <v>131258</v>
      </c>
      <c r="I1176" s="13" t="s">
        <v>1740</v>
      </c>
      <c r="J1176" s="13">
        <v>140139</v>
      </c>
      <c r="K1176" s="13" t="s">
        <v>352</v>
      </c>
    </row>
    <row r="1177" spans="1:11" x14ac:dyDescent="0.3">
      <c r="A1177" s="13" t="s">
        <v>1749</v>
      </c>
      <c r="B1177" s="13">
        <v>650260</v>
      </c>
      <c r="C1177" s="13">
        <v>130259</v>
      </c>
      <c r="D1177" s="13" t="s">
        <v>1750</v>
      </c>
      <c r="E1177" s="13">
        <v>501</v>
      </c>
      <c r="F1177" s="13">
        <v>650261</v>
      </c>
      <c r="G1177" s="13">
        <v>4</v>
      </c>
      <c r="H1177" s="13">
        <v>131259</v>
      </c>
      <c r="I1177" s="13" t="s">
        <v>1740</v>
      </c>
      <c r="J1177" s="13">
        <v>140139</v>
      </c>
      <c r="K1177" s="13" t="s">
        <v>352</v>
      </c>
    </row>
    <row r="1178" spans="1:11" x14ac:dyDescent="0.3">
      <c r="A1178" s="13" t="s">
        <v>1751</v>
      </c>
      <c r="B1178" s="13">
        <v>650261</v>
      </c>
      <c r="C1178" s="13">
        <v>130260</v>
      </c>
      <c r="D1178" s="13" t="s">
        <v>1752</v>
      </c>
      <c r="E1178" s="13">
        <v>702</v>
      </c>
      <c r="F1178" s="13">
        <v>650261</v>
      </c>
      <c r="G1178" s="13">
        <v>4</v>
      </c>
      <c r="H1178" s="13">
        <v>131260</v>
      </c>
      <c r="I1178" s="13" t="s">
        <v>1740</v>
      </c>
      <c r="J1178" s="13">
        <v>140139</v>
      </c>
      <c r="K1178" s="13" t="s">
        <v>352</v>
      </c>
    </row>
    <row r="1179" spans="1:11" x14ac:dyDescent="0.3">
      <c r="A1179" s="13" t="s">
        <v>1753</v>
      </c>
      <c r="B1179" s="13">
        <v>650262</v>
      </c>
      <c r="C1179" s="13">
        <v>130261</v>
      </c>
      <c r="D1179" s="13" t="s">
        <v>1754</v>
      </c>
      <c r="E1179" s="13">
        <v>982</v>
      </c>
      <c r="F1179" s="13">
        <v>650262</v>
      </c>
      <c r="G1179" s="13">
        <v>5</v>
      </c>
      <c r="H1179" s="13">
        <v>131261</v>
      </c>
      <c r="I1179" s="13" t="s">
        <v>1740</v>
      </c>
      <c r="J1179" s="13">
        <v>140139</v>
      </c>
      <c r="K1179" s="13" t="s">
        <v>352</v>
      </c>
    </row>
    <row r="1180" spans="1:11" x14ac:dyDescent="0.3">
      <c r="A1180" s="13" t="s">
        <v>1755</v>
      </c>
      <c r="B1180" s="13">
        <v>650263</v>
      </c>
      <c r="C1180" s="13">
        <v>130262</v>
      </c>
      <c r="D1180" s="13" t="s">
        <v>1756</v>
      </c>
      <c r="E1180" s="13">
        <v>1375</v>
      </c>
      <c r="F1180" s="13">
        <v>650263</v>
      </c>
      <c r="G1180" s="13">
        <v>5</v>
      </c>
      <c r="H1180" s="13">
        <v>131262</v>
      </c>
      <c r="I1180" s="13" t="s">
        <v>1740</v>
      </c>
      <c r="J1180" s="13">
        <v>140139</v>
      </c>
      <c r="K1180" s="13" t="s">
        <v>352</v>
      </c>
    </row>
    <row r="1181" spans="1:11" x14ac:dyDescent="0.3">
      <c r="A1181" s="13" t="s">
        <v>1757</v>
      </c>
      <c r="B1181" s="13">
        <v>650264</v>
      </c>
      <c r="C1181" s="13">
        <v>130263</v>
      </c>
      <c r="D1181" s="13" t="s">
        <v>1758</v>
      </c>
      <c r="E1181" s="13">
        <v>1925</v>
      </c>
      <c r="F1181" s="13">
        <v>650265</v>
      </c>
      <c r="G1181" s="13">
        <v>6</v>
      </c>
      <c r="H1181" s="13">
        <v>131263</v>
      </c>
      <c r="I1181" s="13" t="s">
        <v>1740</v>
      </c>
      <c r="J1181" s="13">
        <v>140139</v>
      </c>
      <c r="K1181" s="13" t="s">
        <v>352</v>
      </c>
    </row>
    <row r="1182" spans="1:11" x14ac:dyDescent="0.3">
      <c r="A1182" s="13" t="s">
        <v>1759</v>
      </c>
      <c r="B1182" s="13">
        <v>650265</v>
      </c>
      <c r="C1182" s="13">
        <v>130264</v>
      </c>
      <c r="D1182" s="13" t="s">
        <v>1760</v>
      </c>
      <c r="E1182" s="13">
        <v>2695</v>
      </c>
      <c r="F1182" s="13">
        <v>650265</v>
      </c>
      <c r="G1182" s="13">
        <v>6</v>
      </c>
      <c r="H1182" s="13">
        <v>131264</v>
      </c>
      <c r="I1182" s="13" t="s">
        <v>1740</v>
      </c>
      <c r="J1182" s="13">
        <v>140139</v>
      </c>
      <c r="K1182" s="13" t="s">
        <v>352</v>
      </c>
    </row>
    <row r="1183" spans="1:11" x14ac:dyDescent="0.3">
      <c r="A1183" s="13" t="s">
        <v>1761</v>
      </c>
      <c r="B1183" s="13">
        <v>650266</v>
      </c>
      <c r="C1183" s="13">
        <v>130265</v>
      </c>
      <c r="D1183" s="13" t="s">
        <v>1762</v>
      </c>
      <c r="E1183" s="13">
        <v>3773</v>
      </c>
      <c r="F1183" s="13">
        <v>650267</v>
      </c>
      <c r="G1183" s="13">
        <v>6</v>
      </c>
      <c r="H1183" s="13">
        <v>131265</v>
      </c>
      <c r="I1183" s="13" t="s">
        <v>1740</v>
      </c>
      <c r="J1183" s="13">
        <v>140139</v>
      </c>
      <c r="K1183" s="13" t="s">
        <v>352</v>
      </c>
    </row>
    <row r="1184" spans="1:11" x14ac:dyDescent="0.3">
      <c r="A1184" s="13" t="s">
        <v>1763</v>
      </c>
      <c r="B1184" s="13">
        <v>650267</v>
      </c>
      <c r="C1184" s="13">
        <v>130266</v>
      </c>
      <c r="D1184" s="13" t="s">
        <v>1764</v>
      </c>
      <c r="E1184" s="13">
        <v>5282</v>
      </c>
      <c r="F1184" s="13">
        <v>650267</v>
      </c>
      <c r="G1184" s="13">
        <v>6</v>
      </c>
      <c r="H1184" s="13">
        <v>131266</v>
      </c>
      <c r="I1184" s="13" t="s">
        <v>1740</v>
      </c>
      <c r="J1184" s="13">
        <v>140139</v>
      </c>
      <c r="K1184" s="13" t="s">
        <v>352</v>
      </c>
    </row>
    <row r="1185" spans="1:11" x14ac:dyDescent="0.3">
      <c r="A1185" s="13" t="s">
        <v>1765</v>
      </c>
      <c r="B1185" s="13">
        <v>650268</v>
      </c>
      <c r="C1185" s="13">
        <v>130267</v>
      </c>
      <c r="D1185" s="13" t="s">
        <v>1766</v>
      </c>
      <c r="E1185" s="13">
        <v>7395</v>
      </c>
      <c r="F1185" s="13">
        <v>650269</v>
      </c>
      <c r="G1185" s="13">
        <v>6</v>
      </c>
      <c r="H1185" s="13">
        <v>131267</v>
      </c>
      <c r="I1185" s="13" t="s">
        <v>1740</v>
      </c>
      <c r="J1185" s="13">
        <v>140139</v>
      </c>
      <c r="K1185" s="13" t="s">
        <v>352</v>
      </c>
    </row>
    <row r="1186" spans="1:11" x14ac:dyDescent="0.3">
      <c r="A1186" s="13" t="s">
        <v>1767</v>
      </c>
      <c r="B1186" s="13">
        <v>650269</v>
      </c>
      <c r="C1186" s="13">
        <v>130268</v>
      </c>
      <c r="D1186" s="13" t="s">
        <v>1768</v>
      </c>
      <c r="E1186" s="13">
        <v>10354</v>
      </c>
      <c r="F1186" s="13">
        <v>650269</v>
      </c>
      <c r="G1186" s="13">
        <v>6</v>
      </c>
      <c r="H1186" s="13">
        <v>131268</v>
      </c>
      <c r="I1186" s="13" t="s">
        <v>1740</v>
      </c>
      <c r="J1186" s="13">
        <v>140139</v>
      </c>
      <c r="K1186" s="13" t="s">
        <v>352</v>
      </c>
    </row>
    <row r="1187" spans="1:11" x14ac:dyDescent="0.3">
      <c r="A1187" s="13" t="s">
        <v>1769</v>
      </c>
      <c r="B1187" s="13">
        <v>650270</v>
      </c>
      <c r="C1187" s="13">
        <v>130269</v>
      </c>
      <c r="D1187" s="13" t="s">
        <v>1770</v>
      </c>
      <c r="E1187" s="13">
        <v>14495</v>
      </c>
      <c r="F1187" s="13">
        <v>650271</v>
      </c>
      <c r="G1187" s="13">
        <v>6</v>
      </c>
      <c r="H1187" s="13">
        <v>131269</v>
      </c>
      <c r="I1187" s="13" t="s">
        <v>1771</v>
      </c>
      <c r="J1187" s="13">
        <v>140139</v>
      </c>
      <c r="K1187" s="13" t="s">
        <v>352</v>
      </c>
    </row>
    <row r="1188" spans="1:11" x14ac:dyDescent="0.3">
      <c r="A1188" s="13" t="s">
        <v>1772</v>
      </c>
      <c r="B1188" s="13">
        <v>650271</v>
      </c>
      <c r="C1188" s="13">
        <v>130270</v>
      </c>
      <c r="D1188" s="13" t="s">
        <v>1773</v>
      </c>
      <c r="E1188" s="13">
        <v>130</v>
      </c>
      <c r="F1188" s="13">
        <v>650272</v>
      </c>
      <c r="G1188" s="13">
        <v>2</v>
      </c>
      <c r="H1188" s="13">
        <v>131270</v>
      </c>
      <c r="I1188" s="13" t="s">
        <v>1771</v>
      </c>
      <c r="J1188" s="13">
        <v>140139</v>
      </c>
      <c r="K1188" s="13" t="s">
        <v>352</v>
      </c>
    </row>
    <row r="1189" spans="1:11" x14ac:dyDescent="0.3">
      <c r="A1189" s="13" t="s">
        <v>1774</v>
      </c>
      <c r="B1189" s="13">
        <v>650272</v>
      </c>
      <c r="C1189" s="13">
        <v>130271</v>
      </c>
      <c r="D1189" s="13" t="s">
        <v>1775</v>
      </c>
      <c r="E1189" s="13">
        <v>183</v>
      </c>
      <c r="F1189" s="13">
        <v>650273</v>
      </c>
      <c r="G1189" s="13">
        <v>2</v>
      </c>
      <c r="H1189" s="13">
        <v>131271</v>
      </c>
      <c r="I1189" s="13" t="s">
        <v>1771</v>
      </c>
      <c r="J1189" s="13">
        <v>140139</v>
      </c>
      <c r="K1189" s="13" t="s">
        <v>352</v>
      </c>
    </row>
    <row r="1190" spans="1:11" x14ac:dyDescent="0.3">
      <c r="A1190" s="13" t="s">
        <v>1776</v>
      </c>
      <c r="B1190" s="13">
        <v>650273</v>
      </c>
      <c r="C1190" s="13">
        <v>130272</v>
      </c>
      <c r="D1190" s="13" t="s">
        <v>1777</v>
      </c>
      <c r="E1190" s="13">
        <v>256</v>
      </c>
      <c r="F1190" s="13">
        <v>650273</v>
      </c>
      <c r="G1190" s="13">
        <v>3</v>
      </c>
      <c r="H1190" s="13">
        <v>131272</v>
      </c>
      <c r="I1190" s="13" t="s">
        <v>1771</v>
      </c>
      <c r="J1190" s="13">
        <v>140139</v>
      </c>
      <c r="K1190" s="13" t="s">
        <v>352</v>
      </c>
    </row>
    <row r="1191" spans="1:11" x14ac:dyDescent="0.3">
      <c r="A1191" s="13" t="s">
        <v>1778</v>
      </c>
      <c r="B1191" s="13">
        <v>650274</v>
      </c>
      <c r="C1191" s="13">
        <v>130273</v>
      </c>
      <c r="D1191" s="13" t="s">
        <v>1779</v>
      </c>
      <c r="E1191" s="13">
        <v>357</v>
      </c>
      <c r="F1191" s="13">
        <v>650275</v>
      </c>
      <c r="G1191" s="13">
        <v>3</v>
      </c>
      <c r="H1191" s="13">
        <v>131273</v>
      </c>
      <c r="I1191" s="13" t="s">
        <v>1771</v>
      </c>
      <c r="J1191" s="13">
        <v>140139</v>
      </c>
      <c r="K1191" s="13" t="s">
        <v>352</v>
      </c>
    </row>
    <row r="1192" spans="1:11" x14ac:dyDescent="0.3">
      <c r="A1192" s="13" t="s">
        <v>1780</v>
      </c>
      <c r="B1192" s="13">
        <v>650275</v>
      </c>
      <c r="C1192" s="13">
        <v>130274</v>
      </c>
      <c r="D1192" s="13" t="s">
        <v>1781</v>
      </c>
      <c r="E1192" s="13">
        <v>501</v>
      </c>
      <c r="F1192" s="13">
        <v>650276</v>
      </c>
      <c r="G1192" s="13">
        <v>4</v>
      </c>
      <c r="H1192" s="13">
        <v>131274</v>
      </c>
      <c r="I1192" s="13" t="s">
        <v>1771</v>
      </c>
      <c r="J1192" s="13">
        <v>140139</v>
      </c>
      <c r="K1192" s="13" t="s">
        <v>352</v>
      </c>
    </row>
    <row r="1193" spans="1:11" x14ac:dyDescent="0.3">
      <c r="A1193" s="13" t="s">
        <v>1782</v>
      </c>
      <c r="B1193" s="13">
        <v>650276</v>
      </c>
      <c r="C1193" s="13">
        <v>130275</v>
      </c>
      <c r="D1193" s="13" t="s">
        <v>1783</v>
      </c>
      <c r="E1193" s="13">
        <v>702</v>
      </c>
      <c r="F1193" s="13">
        <v>650276</v>
      </c>
      <c r="G1193" s="13">
        <v>4</v>
      </c>
      <c r="H1193" s="13">
        <v>131275</v>
      </c>
      <c r="I1193" s="13" t="s">
        <v>1771</v>
      </c>
      <c r="J1193" s="13">
        <v>140139</v>
      </c>
      <c r="K1193" s="13" t="s">
        <v>352</v>
      </c>
    </row>
    <row r="1194" spans="1:11" x14ac:dyDescent="0.3">
      <c r="A1194" s="13" t="s">
        <v>1784</v>
      </c>
      <c r="B1194" s="13">
        <v>650277</v>
      </c>
      <c r="C1194" s="13">
        <v>130276</v>
      </c>
      <c r="D1194" s="13" t="s">
        <v>1785</v>
      </c>
      <c r="E1194" s="13">
        <v>982</v>
      </c>
      <c r="F1194" s="13">
        <v>650277</v>
      </c>
      <c r="G1194" s="13">
        <v>5</v>
      </c>
      <c r="H1194" s="13">
        <v>131276</v>
      </c>
      <c r="I1194" s="13" t="s">
        <v>1771</v>
      </c>
      <c r="J1194" s="13">
        <v>140139</v>
      </c>
      <c r="K1194" s="13" t="s">
        <v>352</v>
      </c>
    </row>
    <row r="1195" spans="1:11" x14ac:dyDescent="0.3">
      <c r="A1195" s="13" t="s">
        <v>1786</v>
      </c>
      <c r="B1195" s="13">
        <v>650278</v>
      </c>
      <c r="C1195" s="13">
        <v>130277</v>
      </c>
      <c r="D1195" s="13" t="s">
        <v>1787</v>
      </c>
      <c r="E1195" s="13">
        <v>1375</v>
      </c>
      <c r="F1195" s="13">
        <v>650278</v>
      </c>
      <c r="G1195" s="13">
        <v>5</v>
      </c>
      <c r="H1195" s="13">
        <v>131277</v>
      </c>
      <c r="I1195" s="13" t="s">
        <v>1771</v>
      </c>
      <c r="J1195" s="13">
        <v>140139</v>
      </c>
      <c r="K1195" s="13" t="s">
        <v>352</v>
      </c>
    </row>
    <row r="1196" spans="1:11" x14ac:dyDescent="0.3">
      <c r="A1196" s="13" t="s">
        <v>1788</v>
      </c>
      <c r="B1196" s="13">
        <v>650279</v>
      </c>
      <c r="C1196" s="13">
        <v>130278</v>
      </c>
      <c r="D1196" s="13" t="s">
        <v>1789</v>
      </c>
      <c r="E1196" s="13">
        <v>1925</v>
      </c>
      <c r="F1196" s="13">
        <v>650280</v>
      </c>
      <c r="G1196" s="13">
        <v>6</v>
      </c>
      <c r="H1196" s="13">
        <v>131278</v>
      </c>
      <c r="I1196" s="13" t="s">
        <v>1771</v>
      </c>
      <c r="J1196" s="13">
        <v>140139</v>
      </c>
      <c r="K1196" s="13" t="s">
        <v>352</v>
      </c>
    </row>
    <row r="1197" spans="1:11" x14ac:dyDescent="0.3">
      <c r="A1197" s="13" t="s">
        <v>1790</v>
      </c>
      <c r="B1197" s="13">
        <v>650280</v>
      </c>
      <c r="C1197" s="13">
        <v>130279</v>
      </c>
      <c r="D1197" s="13" t="s">
        <v>1791</v>
      </c>
      <c r="E1197" s="13">
        <v>2695</v>
      </c>
      <c r="F1197" s="13">
        <v>650281</v>
      </c>
      <c r="G1197" s="13">
        <v>6</v>
      </c>
      <c r="H1197" s="13">
        <v>131279</v>
      </c>
      <c r="I1197" s="13" t="s">
        <v>1771</v>
      </c>
      <c r="J1197" s="13">
        <v>140139</v>
      </c>
      <c r="K1197" s="13" t="s">
        <v>352</v>
      </c>
    </row>
    <row r="1198" spans="1:11" x14ac:dyDescent="0.3">
      <c r="A1198" s="13" t="s">
        <v>1792</v>
      </c>
      <c r="B1198" s="13">
        <v>650281</v>
      </c>
      <c r="C1198" s="13">
        <v>130280</v>
      </c>
      <c r="D1198" s="13" t="s">
        <v>1793</v>
      </c>
      <c r="E1198" s="13">
        <v>3773</v>
      </c>
      <c r="F1198" s="13">
        <v>650281</v>
      </c>
      <c r="G1198" s="13">
        <v>6</v>
      </c>
      <c r="H1198" s="13">
        <v>131280</v>
      </c>
      <c r="I1198" s="13" t="s">
        <v>1771</v>
      </c>
      <c r="J1198" s="13">
        <v>140139</v>
      </c>
      <c r="K1198" s="13" t="s">
        <v>352</v>
      </c>
    </row>
    <row r="1199" spans="1:11" x14ac:dyDescent="0.3">
      <c r="A1199" s="13" t="s">
        <v>1794</v>
      </c>
      <c r="B1199" s="13">
        <v>650282</v>
      </c>
      <c r="C1199" s="13">
        <v>130281</v>
      </c>
      <c r="D1199" s="13" t="s">
        <v>1795</v>
      </c>
      <c r="E1199" s="13">
        <v>5282</v>
      </c>
      <c r="F1199" s="13">
        <v>650282</v>
      </c>
      <c r="G1199" s="13">
        <v>6</v>
      </c>
      <c r="H1199" s="13">
        <v>131281</v>
      </c>
      <c r="I1199" s="13" t="s">
        <v>1771</v>
      </c>
      <c r="J1199" s="13">
        <v>140139</v>
      </c>
      <c r="K1199" s="13" t="s">
        <v>352</v>
      </c>
    </row>
    <row r="1200" spans="1:11" x14ac:dyDescent="0.3">
      <c r="A1200" s="13" t="s">
        <v>1796</v>
      </c>
      <c r="B1200" s="13">
        <v>650283</v>
      </c>
      <c r="C1200" s="13">
        <v>130282</v>
      </c>
      <c r="D1200" s="13" t="s">
        <v>1797</v>
      </c>
      <c r="E1200" s="13">
        <v>7395</v>
      </c>
      <c r="F1200" s="13">
        <v>650284</v>
      </c>
      <c r="G1200" s="13">
        <v>6</v>
      </c>
      <c r="H1200" s="13">
        <v>131282</v>
      </c>
      <c r="I1200" s="13" t="s">
        <v>1771</v>
      </c>
      <c r="J1200" s="13">
        <v>140139</v>
      </c>
      <c r="K1200" s="13" t="s">
        <v>352</v>
      </c>
    </row>
    <row r="1201" spans="1:11" x14ac:dyDescent="0.3">
      <c r="A1201" s="13" t="s">
        <v>1798</v>
      </c>
      <c r="B1201" s="13">
        <v>650284</v>
      </c>
      <c r="C1201" s="13">
        <v>130283</v>
      </c>
      <c r="D1201" s="13" t="s">
        <v>1799</v>
      </c>
      <c r="E1201" s="13">
        <v>10354</v>
      </c>
      <c r="F1201" s="13">
        <v>650285</v>
      </c>
      <c r="G1201" s="13">
        <v>6</v>
      </c>
      <c r="H1201" s="13">
        <v>131283</v>
      </c>
      <c r="I1201" s="13" t="s">
        <v>1771</v>
      </c>
      <c r="J1201" s="13">
        <v>140139</v>
      </c>
      <c r="K1201" s="13" t="s">
        <v>352</v>
      </c>
    </row>
    <row r="1202" spans="1:11" x14ac:dyDescent="0.3">
      <c r="A1202" s="13" t="s">
        <v>1800</v>
      </c>
      <c r="B1202" s="13">
        <v>650285</v>
      </c>
      <c r="C1202" s="13">
        <v>130284</v>
      </c>
      <c r="D1202" s="13" t="s">
        <v>1801</v>
      </c>
      <c r="E1202" s="13">
        <v>14495</v>
      </c>
      <c r="F1202" s="13">
        <v>650285</v>
      </c>
      <c r="G1202" s="13">
        <v>6</v>
      </c>
      <c r="H1202" s="13">
        <v>131284</v>
      </c>
      <c r="I1202" s="13" t="s">
        <v>1802</v>
      </c>
      <c r="J1202" s="13">
        <v>140139</v>
      </c>
      <c r="K1202" s="13" t="s">
        <v>352</v>
      </c>
    </row>
    <row r="1203" spans="1:11" x14ac:dyDescent="0.3">
      <c r="A1203" s="13" t="s">
        <v>1803</v>
      </c>
      <c r="B1203" s="13">
        <v>650286</v>
      </c>
      <c r="C1203" s="13">
        <v>130285</v>
      </c>
      <c r="D1203" s="13" t="s">
        <v>1804</v>
      </c>
      <c r="E1203" s="13">
        <v>130</v>
      </c>
      <c r="F1203" s="13">
        <v>650286</v>
      </c>
      <c r="G1203" s="13">
        <v>2</v>
      </c>
      <c r="H1203" s="13">
        <v>131285</v>
      </c>
      <c r="I1203" s="13" t="s">
        <v>1802</v>
      </c>
      <c r="J1203" s="13">
        <v>140139</v>
      </c>
      <c r="K1203" s="13" t="s">
        <v>352</v>
      </c>
    </row>
    <row r="1204" spans="1:11" x14ac:dyDescent="0.3">
      <c r="A1204" s="13" t="s">
        <v>1805</v>
      </c>
      <c r="B1204" s="13">
        <v>650287</v>
      </c>
      <c r="C1204" s="13">
        <v>130286</v>
      </c>
      <c r="D1204" s="13" t="s">
        <v>1806</v>
      </c>
      <c r="E1204" s="13">
        <v>183</v>
      </c>
      <c r="F1204" s="13">
        <v>650288</v>
      </c>
      <c r="G1204" s="13">
        <v>2</v>
      </c>
      <c r="H1204" s="13">
        <v>131286</v>
      </c>
      <c r="I1204" s="13" t="s">
        <v>1802</v>
      </c>
      <c r="J1204" s="13">
        <v>140139</v>
      </c>
      <c r="K1204" s="13" t="s">
        <v>352</v>
      </c>
    </row>
    <row r="1205" spans="1:11" x14ac:dyDescent="0.3">
      <c r="A1205" s="13" t="s">
        <v>1807</v>
      </c>
      <c r="B1205" s="13">
        <v>650288</v>
      </c>
      <c r="C1205" s="13">
        <v>130287</v>
      </c>
      <c r="D1205" s="13" t="s">
        <v>1808</v>
      </c>
      <c r="E1205" s="13">
        <v>256</v>
      </c>
      <c r="F1205" s="13">
        <v>650289</v>
      </c>
      <c r="G1205" s="13">
        <v>3</v>
      </c>
      <c r="H1205" s="13">
        <v>131287</v>
      </c>
      <c r="I1205" s="13" t="s">
        <v>1802</v>
      </c>
      <c r="J1205" s="13">
        <v>140139</v>
      </c>
      <c r="K1205" s="13" t="s">
        <v>352</v>
      </c>
    </row>
    <row r="1206" spans="1:11" x14ac:dyDescent="0.3">
      <c r="A1206" s="13" t="s">
        <v>1809</v>
      </c>
      <c r="B1206" s="13">
        <v>650289</v>
      </c>
      <c r="C1206" s="13">
        <v>130288</v>
      </c>
      <c r="D1206" s="13" t="s">
        <v>1810</v>
      </c>
      <c r="E1206" s="13">
        <v>357</v>
      </c>
      <c r="F1206" s="13">
        <v>650290</v>
      </c>
      <c r="G1206" s="13">
        <v>3</v>
      </c>
      <c r="H1206" s="13">
        <v>131288</v>
      </c>
      <c r="I1206" s="13" t="s">
        <v>1802</v>
      </c>
      <c r="J1206" s="13">
        <v>140139</v>
      </c>
      <c r="K1206" s="13" t="s">
        <v>352</v>
      </c>
    </row>
    <row r="1207" spans="1:11" x14ac:dyDescent="0.3">
      <c r="A1207" s="13" t="s">
        <v>1811</v>
      </c>
      <c r="B1207" s="13">
        <v>650290</v>
      </c>
      <c r="C1207" s="13">
        <v>130289</v>
      </c>
      <c r="D1207" s="13" t="s">
        <v>1812</v>
      </c>
      <c r="E1207" s="13">
        <v>501</v>
      </c>
      <c r="F1207" s="13">
        <v>650291</v>
      </c>
      <c r="G1207" s="13">
        <v>4</v>
      </c>
      <c r="H1207" s="13">
        <v>131289</v>
      </c>
      <c r="I1207" s="13" t="s">
        <v>1802</v>
      </c>
      <c r="J1207" s="13">
        <v>140139</v>
      </c>
      <c r="K1207" s="13" t="s">
        <v>352</v>
      </c>
    </row>
    <row r="1208" spans="1:11" x14ac:dyDescent="0.3">
      <c r="A1208" s="13" t="s">
        <v>1813</v>
      </c>
      <c r="B1208" s="13">
        <v>650291</v>
      </c>
      <c r="C1208" s="13">
        <v>130290</v>
      </c>
      <c r="D1208" s="13" t="s">
        <v>1814</v>
      </c>
      <c r="E1208" s="13">
        <v>702</v>
      </c>
      <c r="F1208" s="13">
        <v>650292</v>
      </c>
      <c r="G1208" s="13">
        <v>4</v>
      </c>
      <c r="H1208" s="13">
        <v>131290</v>
      </c>
      <c r="I1208" s="13" t="s">
        <v>1802</v>
      </c>
      <c r="J1208" s="13">
        <v>140139</v>
      </c>
      <c r="K1208" s="13" t="s">
        <v>352</v>
      </c>
    </row>
    <row r="1209" spans="1:11" x14ac:dyDescent="0.3">
      <c r="A1209" s="13" t="s">
        <v>1815</v>
      </c>
      <c r="B1209" s="13">
        <v>650292</v>
      </c>
      <c r="C1209" s="13">
        <v>130291</v>
      </c>
      <c r="D1209" s="13" t="s">
        <v>1816</v>
      </c>
      <c r="E1209" s="13">
        <v>982</v>
      </c>
      <c r="F1209" s="13">
        <v>650293</v>
      </c>
      <c r="G1209" s="13">
        <v>5</v>
      </c>
      <c r="H1209" s="13">
        <v>131291</v>
      </c>
      <c r="I1209" s="13" t="s">
        <v>1802</v>
      </c>
      <c r="J1209" s="13">
        <v>140139</v>
      </c>
      <c r="K1209" s="13" t="s">
        <v>352</v>
      </c>
    </row>
    <row r="1210" spans="1:11" x14ac:dyDescent="0.3">
      <c r="A1210" s="13" t="s">
        <v>1817</v>
      </c>
      <c r="B1210" s="13">
        <v>650293</v>
      </c>
      <c r="C1210" s="13">
        <v>130292</v>
      </c>
      <c r="D1210" s="13" t="s">
        <v>1818</v>
      </c>
      <c r="E1210" s="13">
        <v>1375</v>
      </c>
      <c r="F1210" s="13">
        <v>650293</v>
      </c>
      <c r="G1210" s="13">
        <v>5</v>
      </c>
      <c r="H1210" s="13">
        <v>131292</v>
      </c>
      <c r="I1210" s="13" t="s">
        <v>1802</v>
      </c>
      <c r="J1210" s="13">
        <v>140139</v>
      </c>
      <c r="K1210" s="13" t="s">
        <v>352</v>
      </c>
    </row>
    <row r="1211" spans="1:11" x14ac:dyDescent="0.3">
      <c r="A1211" s="13" t="s">
        <v>1819</v>
      </c>
      <c r="B1211" s="13">
        <v>650294</v>
      </c>
      <c r="C1211" s="13">
        <v>130293</v>
      </c>
      <c r="D1211" s="13" t="s">
        <v>1820</v>
      </c>
      <c r="E1211" s="13">
        <v>1925</v>
      </c>
      <c r="F1211" s="13">
        <v>650295</v>
      </c>
      <c r="G1211" s="13">
        <v>6</v>
      </c>
      <c r="H1211" s="13">
        <v>131293</v>
      </c>
      <c r="I1211" s="13" t="s">
        <v>1802</v>
      </c>
      <c r="J1211" s="13">
        <v>140139</v>
      </c>
      <c r="K1211" s="13" t="s">
        <v>352</v>
      </c>
    </row>
    <row r="1212" spans="1:11" x14ac:dyDescent="0.3">
      <c r="A1212" s="13" t="s">
        <v>1821</v>
      </c>
      <c r="B1212" s="13">
        <v>650295</v>
      </c>
      <c r="C1212" s="13">
        <v>130294</v>
      </c>
      <c r="D1212" s="13" t="s">
        <v>1822</v>
      </c>
      <c r="E1212" s="13">
        <v>2695</v>
      </c>
      <c r="F1212" s="13">
        <v>650295</v>
      </c>
      <c r="G1212" s="13">
        <v>6</v>
      </c>
      <c r="H1212" s="13">
        <v>131294</v>
      </c>
      <c r="I1212" s="13" t="s">
        <v>1802</v>
      </c>
      <c r="J1212" s="13">
        <v>140139</v>
      </c>
      <c r="K1212" s="13" t="s">
        <v>352</v>
      </c>
    </row>
    <row r="1213" spans="1:11" x14ac:dyDescent="0.3">
      <c r="A1213" s="13" t="s">
        <v>1823</v>
      </c>
      <c r="B1213" s="13">
        <v>650296</v>
      </c>
      <c r="C1213" s="13">
        <v>130295</v>
      </c>
      <c r="D1213" s="13" t="s">
        <v>1824</v>
      </c>
      <c r="E1213" s="13">
        <v>3773</v>
      </c>
      <c r="F1213" s="13">
        <v>650296</v>
      </c>
      <c r="G1213" s="13">
        <v>6</v>
      </c>
      <c r="H1213" s="13">
        <v>131295</v>
      </c>
      <c r="I1213" s="13" t="s">
        <v>1802</v>
      </c>
      <c r="J1213" s="13">
        <v>140139</v>
      </c>
      <c r="K1213" s="13" t="s">
        <v>352</v>
      </c>
    </row>
    <row r="1214" spans="1:11" x14ac:dyDescent="0.3">
      <c r="A1214" s="13" t="s">
        <v>1825</v>
      </c>
      <c r="B1214" s="13">
        <v>650297</v>
      </c>
      <c r="C1214" s="13">
        <v>130296</v>
      </c>
      <c r="D1214" s="13" t="s">
        <v>1826</v>
      </c>
      <c r="E1214" s="13">
        <v>5282</v>
      </c>
      <c r="F1214" s="13">
        <v>650298</v>
      </c>
      <c r="G1214" s="13">
        <v>6</v>
      </c>
      <c r="H1214" s="13">
        <v>131296</v>
      </c>
      <c r="I1214" s="13" t="s">
        <v>1802</v>
      </c>
      <c r="J1214" s="13">
        <v>140139</v>
      </c>
      <c r="K1214" s="13" t="s">
        <v>352</v>
      </c>
    </row>
    <row r="1215" spans="1:11" x14ac:dyDescent="0.3">
      <c r="A1215" s="13" t="s">
        <v>1827</v>
      </c>
      <c r="B1215" s="13">
        <v>650298</v>
      </c>
      <c r="C1215" s="13">
        <v>130297</v>
      </c>
      <c r="D1215" s="13" t="s">
        <v>1828</v>
      </c>
      <c r="E1215" s="13">
        <v>7395</v>
      </c>
      <c r="F1215" s="13">
        <v>650299</v>
      </c>
      <c r="G1215" s="13">
        <v>6</v>
      </c>
      <c r="H1215" s="13">
        <v>131297</v>
      </c>
      <c r="I1215" s="13" t="s">
        <v>1802</v>
      </c>
      <c r="J1215" s="13">
        <v>140139</v>
      </c>
      <c r="K1215" s="13" t="s">
        <v>352</v>
      </c>
    </row>
    <row r="1216" spans="1:11" x14ac:dyDescent="0.3">
      <c r="A1216" s="13" t="s">
        <v>1829</v>
      </c>
      <c r="B1216" s="13">
        <v>650299</v>
      </c>
      <c r="C1216" s="13">
        <v>130298</v>
      </c>
      <c r="D1216" s="13" t="s">
        <v>1830</v>
      </c>
      <c r="E1216" s="13">
        <v>10354</v>
      </c>
      <c r="F1216" s="13">
        <v>650300</v>
      </c>
      <c r="G1216" s="13">
        <v>6</v>
      </c>
      <c r="H1216" s="13">
        <v>131298</v>
      </c>
      <c r="I1216" s="13" t="s">
        <v>1802</v>
      </c>
      <c r="J1216" s="13">
        <v>140139</v>
      </c>
      <c r="K1216" s="13" t="s">
        <v>352</v>
      </c>
    </row>
    <row r="1217" spans="1:11" x14ac:dyDescent="0.3">
      <c r="A1217" s="13" t="s">
        <v>1831</v>
      </c>
      <c r="B1217" s="13">
        <v>650300</v>
      </c>
      <c r="C1217" s="13">
        <v>130299</v>
      </c>
      <c r="D1217" s="13" t="s">
        <v>1832</v>
      </c>
      <c r="E1217" s="13">
        <v>14495</v>
      </c>
      <c r="F1217" s="13">
        <v>650301</v>
      </c>
      <c r="G1217" s="13">
        <v>6</v>
      </c>
      <c r="H1217" s="13">
        <v>131299</v>
      </c>
      <c r="I1217" s="13" t="s">
        <v>1833</v>
      </c>
      <c r="J1217" s="13">
        <v>140139</v>
      </c>
      <c r="K1217" s="13" t="s">
        <v>352</v>
      </c>
    </row>
    <row r="1218" spans="1:11" x14ac:dyDescent="0.3">
      <c r="A1218" s="13" t="s">
        <v>1834</v>
      </c>
      <c r="B1218" s="13">
        <v>650301</v>
      </c>
      <c r="C1218" s="13">
        <v>130300</v>
      </c>
      <c r="D1218" s="13" t="s">
        <v>1835</v>
      </c>
      <c r="E1218" s="13">
        <v>130</v>
      </c>
      <c r="F1218" s="13">
        <v>650301</v>
      </c>
      <c r="G1218" s="13">
        <v>2</v>
      </c>
      <c r="H1218" s="13">
        <v>131300</v>
      </c>
      <c r="I1218" s="13" t="s">
        <v>1833</v>
      </c>
      <c r="J1218" s="13">
        <v>140140</v>
      </c>
      <c r="K1218" s="13" t="s">
        <v>352</v>
      </c>
    </row>
    <row r="1219" spans="1:11" x14ac:dyDescent="0.3">
      <c r="A1219" s="13" t="s">
        <v>1836</v>
      </c>
      <c r="B1219" s="13">
        <v>650302</v>
      </c>
      <c r="C1219" s="13">
        <v>130301</v>
      </c>
      <c r="D1219" s="13" t="s">
        <v>1837</v>
      </c>
      <c r="E1219" s="13">
        <v>183</v>
      </c>
      <c r="F1219" s="13">
        <v>650303</v>
      </c>
      <c r="G1219" s="13">
        <v>2</v>
      </c>
      <c r="H1219" s="13">
        <v>131301</v>
      </c>
      <c r="I1219" s="13" t="s">
        <v>1833</v>
      </c>
      <c r="J1219" s="13">
        <v>140140</v>
      </c>
      <c r="K1219" s="13" t="s">
        <v>352</v>
      </c>
    </row>
    <row r="1220" spans="1:11" x14ac:dyDescent="0.3">
      <c r="A1220" s="13" t="s">
        <v>1838</v>
      </c>
      <c r="B1220" s="13">
        <v>650303</v>
      </c>
      <c r="C1220" s="13">
        <v>130302</v>
      </c>
      <c r="D1220" s="13" t="s">
        <v>1839</v>
      </c>
      <c r="E1220" s="13">
        <v>256</v>
      </c>
      <c r="F1220" s="13">
        <v>650303</v>
      </c>
      <c r="G1220" s="13">
        <v>3</v>
      </c>
      <c r="H1220" s="13">
        <v>131302</v>
      </c>
      <c r="I1220" s="13" t="s">
        <v>1833</v>
      </c>
      <c r="J1220" s="13">
        <v>140140</v>
      </c>
      <c r="K1220" s="13" t="s">
        <v>352</v>
      </c>
    </row>
    <row r="1221" spans="1:11" x14ac:dyDescent="0.3">
      <c r="A1221" s="13" t="s">
        <v>1840</v>
      </c>
      <c r="B1221" s="13">
        <v>650304</v>
      </c>
      <c r="C1221" s="13">
        <v>130303</v>
      </c>
      <c r="D1221" s="13" t="s">
        <v>1841</v>
      </c>
      <c r="E1221" s="13">
        <v>357</v>
      </c>
      <c r="F1221" s="13">
        <v>650304</v>
      </c>
      <c r="G1221" s="13">
        <v>3</v>
      </c>
      <c r="H1221" s="13">
        <v>131303</v>
      </c>
      <c r="I1221" s="13" t="s">
        <v>1833</v>
      </c>
      <c r="J1221" s="13">
        <v>140140</v>
      </c>
      <c r="K1221" s="13" t="s">
        <v>352</v>
      </c>
    </row>
    <row r="1222" spans="1:11" x14ac:dyDescent="0.3">
      <c r="A1222" s="13" t="s">
        <v>1842</v>
      </c>
      <c r="B1222" s="13">
        <v>650305</v>
      </c>
      <c r="C1222" s="13">
        <v>130304</v>
      </c>
      <c r="D1222" s="13" t="s">
        <v>1843</v>
      </c>
      <c r="E1222" s="13">
        <v>501</v>
      </c>
      <c r="F1222" s="13">
        <v>650305</v>
      </c>
      <c r="G1222" s="13">
        <v>4</v>
      </c>
      <c r="H1222" s="13">
        <v>131304</v>
      </c>
      <c r="I1222" s="13" t="s">
        <v>1833</v>
      </c>
      <c r="J1222" s="13">
        <v>140140</v>
      </c>
      <c r="K1222" s="13" t="s">
        <v>352</v>
      </c>
    </row>
    <row r="1223" spans="1:11" x14ac:dyDescent="0.3">
      <c r="A1223" s="13" t="s">
        <v>1844</v>
      </c>
      <c r="B1223" s="13">
        <v>650306</v>
      </c>
      <c r="C1223" s="13">
        <v>130305</v>
      </c>
      <c r="D1223" s="13" t="s">
        <v>1845</v>
      </c>
      <c r="E1223" s="13">
        <v>702</v>
      </c>
      <c r="F1223" s="13">
        <v>650307</v>
      </c>
      <c r="G1223" s="13">
        <v>4</v>
      </c>
      <c r="H1223" s="13">
        <v>131305</v>
      </c>
      <c r="I1223" s="13" t="s">
        <v>1833</v>
      </c>
      <c r="J1223" s="13">
        <v>140140</v>
      </c>
      <c r="K1223" s="13" t="s">
        <v>352</v>
      </c>
    </row>
    <row r="1224" spans="1:11" x14ac:dyDescent="0.3">
      <c r="A1224" s="13" t="s">
        <v>1846</v>
      </c>
      <c r="B1224" s="13">
        <v>650307</v>
      </c>
      <c r="C1224" s="13">
        <v>130306</v>
      </c>
      <c r="D1224" s="13" t="s">
        <v>1847</v>
      </c>
      <c r="E1224" s="13">
        <v>982</v>
      </c>
      <c r="F1224" s="13">
        <v>650308</v>
      </c>
      <c r="G1224" s="13">
        <v>5</v>
      </c>
      <c r="H1224" s="13">
        <v>131306</v>
      </c>
      <c r="I1224" s="13" t="s">
        <v>1833</v>
      </c>
      <c r="J1224" s="13">
        <v>140140</v>
      </c>
      <c r="K1224" s="13" t="s">
        <v>352</v>
      </c>
    </row>
    <row r="1225" spans="1:11" x14ac:dyDescent="0.3">
      <c r="A1225" s="13" t="s">
        <v>1848</v>
      </c>
      <c r="B1225" s="13">
        <v>650308</v>
      </c>
      <c r="C1225" s="13">
        <v>130307</v>
      </c>
      <c r="D1225" s="13" t="s">
        <v>1849</v>
      </c>
      <c r="E1225" s="13">
        <v>1375</v>
      </c>
      <c r="F1225" s="13">
        <v>650309</v>
      </c>
      <c r="G1225" s="13">
        <v>5</v>
      </c>
      <c r="H1225" s="13">
        <v>131307</v>
      </c>
      <c r="I1225" s="13" t="s">
        <v>1833</v>
      </c>
      <c r="J1225" s="13">
        <v>140139</v>
      </c>
      <c r="K1225" s="13" t="s">
        <v>352</v>
      </c>
    </row>
    <row r="1226" spans="1:11" x14ac:dyDescent="0.3">
      <c r="A1226" s="13" t="s">
        <v>1850</v>
      </c>
      <c r="B1226" s="13">
        <v>650309</v>
      </c>
      <c r="C1226" s="13">
        <v>130308</v>
      </c>
      <c r="D1226" s="13" t="s">
        <v>1851</v>
      </c>
      <c r="E1226" s="13">
        <v>1925</v>
      </c>
      <c r="F1226" s="13">
        <v>650309</v>
      </c>
      <c r="G1226" s="13">
        <v>6</v>
      </c>
      <c r="H1226" s="13">
        <v>131308</v>
      </c>
      <c r="I1226" s="13" t="s">
        <v>1833</v>
      </c>
      <c r="J1226" s="13">
        <v>140139</v>
      </c>
      <c r="K1226" s="13" t="s">
        <v>352</v>
      </c>
    </row>
    <row r="1227" spans="1:11" x14ac:dyDescent="0.3">
      <c r="A1227" s="13" t="s">
        <v>1852</v>
      </c>
      <c r="B1227" s="13">
        <v>650310</v>
      </c>
      <c r="C1227" s="13">
        <v>130309</v>
      </c>
      <c r="D1227" s="13" t="s">
        <v>1853</v>
      </c>
      <c r="E1227" s="13">
        <v>2695</v>
      </c>
      <c r="F1227" s="13">
        <v>650311</v>
      </c>
      <c r="G1227" s="13">
        <v>6</v>
      </c>
      <c r="H1227" s="13">
        <v>131309</v>
      </c>
      <c r="I1227" s="13" t="s">
        <v>1833</v>
      </c>
      <c r="J1227" s="13">
        <v>140139</v>
      </c>
      <c r="K1227" s="13" t="s">
        <v>352</v>
      </c>
    </row>
    <row r="1228" spans="1:11" x14ac:dyDescent="0.3">
      <c r="A1228" s="13" t="s">
        <v>1854</v>
      </c>
      <c r="B1228" s="13">
        <v>650311</v>
      </c>
      <c r="C1228" s="13">
        <v>130310</v>
      </c>
      <c r="D1228" s="13" t="s">
        <v>1855</v>
      </c>
      <c r="E1228" s="13">
        <v>3773</v>
      </c>
      <c r="F1228" s="13">
        <v>650312</v>
      </c>
      <c r="G1228" s="13">
        <v>6</v>
      </c>
      <c r="H1228" s="13">
        <v>131310</v>
      </c>
      <c r="I1228" s="13" t="s">
        <v>1833</v>
      </c>
      <c r="J1228" s="13">
        <v>140139</v>
      </c>
      <c r="K1228" s="13" t="s">
        <v>352</v>
      </c>
    </row>
    <row r="1229" spans="1:11" x14ac:dyDescent="0.3">
      <c r="A1229" s="13" t="s">
        <v>1856</v>
      </c>
      <c r="B1229" s="13">
        <v>650312</v>
      </c>
      <c r="C1229" s="13">
        <v>130311</v>
      </c>
      <c r="D1229" s="13" t="s">
        <v>1857</v>
      </c>
      <c r="E1229" s="13">
        <v>5282</v>
      </c>
      <c r="F1229" s="13">
        <v>650312</v>
      </c>
      <c r="G1229" s="13">
        <v>6</v>
      </c>
      <c r="H1229" s="13">
        <v>131311</v>
      </c>
      <c r="I1229" s="13" t="s">
        <v>1833</v>
      </c>
      <c r="J1229" s="13">
        <v>140139</v>
      </c>
      <c r="K1229" s="13" t="s">
        <v>352</v>
      </c>
    </row>
    <row r="1230" spans="1:11" x14ac:dyDescent="0.3">
      <c r="A1230" s="13" t="s">
        <v>1858</v>
      </c>
      <c r="B1230" s="13">
        <v>650313</v>
      </c>
      <c r="C1230" s="13">
        <v>130312</v>
      </c>
      <c r="D1230" s="13" t="s">
        <v>1859</v>
      </c>
      <c r="E1230" s="13">
        <v>7395</v>
      </c>
      <c r="F1230" s="13">
        <v>650314</v>
      </c>
      <c r="G1230" s="13">
        <v>6</v>
      </c>
      <c r="H1230" s="13">
        <v>131312</v>
      </c>
      <c r="I1230" s="13" t="s">
        <v>1833</v>
      </c>
      <c r="J1230" s="13">
        <v>140139</v>
      </c>
      <c r="K1230" s="13" t="s">
        <v>352</v>
      </c>
    </row>
    <row r="1231" spans="1:11" x14ac:dyDescent="0.3">
      <c r="A1231" s="13" t="s">
        <v>1860</v>
      </c>
      <c r="B1231" s="13">
        <v>650314</v>
      </c>
      <c r="C1231" s="13">
        <v>130313</v>
      </c>
      <c r="D1231" s="13" t="s">
        <v>1861</v>
      </c>
      <c r="E1231" s="13">
        <v>10354</v>
      </c>
      <c r="F1231" s="13">
        <v>650315</v>
      </c>
      <c r="G1231" s="13">
        <v>6</v>
      </c>
      <c r="H1231" s="13">
        <v>131313</v>
      </c>
      <c r="I1231" s="13" t="s">
        <v>1833</v>
      </c>
      <c r="J1231" s="13">
        <v>140139</v>
      </c>
      <c r="K1231" s="13" t="s">
        <v>352</v>
      </c>
    </row>
    <row r="1232" spans="1:11" x14ac:dyDescent="0.3">
      <c r="A1232" s="13" t="s">
        <v>1862</v>
      </c>
      <c r="B1232" s="13">
        <v>650315</v>
      </c>
      <c r="C1232" s="13">
        <v>130314</v>
      </c>
      <c r="D1232" s="13" t="s">
        <v>1863</v>
      </c>
      <c r="E1232" s="13">
        <v>14495</v>
      </c>
      <c r="F1232" s="13">
        <v>650315</v>
      </c>
      <c r="G1232" s="13">
        <v>6</v>
      </c>
      <c r="H1232" s="13">
        <v>131314</v>
      </c>
      <c r="I1232" s="13" t="s">
        <v>1864</v>
      </c>
      <c r="J1232" s="13">
        <v>140139</v>
      </c>
      <c r="K1232" s="13" t="s">
        <v>352</v>
      </c>
    </row>
    <row r="1233" spans="1:11" x14ac:dyDescent="0.3">
      <c r="A1233" s="13" t="s">
        <v>1865</v>
      </c>
      <c r="B1233" s="13">
        <v>650316</v>
      </c>
      <c r="C1233" s="13">
        <v>130315</v>
      </c>
      <c r="D1233" s="13" t="s">
        <v>1866</v>
      </c>
      <c r="E1233" s="13">
        <v>130</v>
      </c>
      <c r="F1233" s="13">
        <v>650317</v>
      </c>
      <c r="G1233" s="13">
        <v>2</v>
      </c>
      <c r="H1233" s="13">
        <v>131315</v>
      </c>
      <c r="I1233" s="13" t="s">
        <v>1864</v>
      </c>
      <c r="J1233" s="13">
        <v>140140</v>
      </c>
      <c r="K1233" s="13" t="s">
        <v>352</v>
      </c>
    </row>
    <row r="1234" spans="1:11" x14ac:dyDescent="0.3">
      <c r="A1234" s="13" t="s">
        <v>1867</v>
      </c>
      <c r="B1234" s="13">
        <v>650317</v>
      </c>
      <c r="C1234" s="13">
        <v>130316</v>
      </c>
      <c r="D1234" s="13" t="s">
        <v>1868</v>
      </c>
      <c r="E1234" s="13">
        <v>183</v>
      </c>
      <c r="F1234" s="13">
        <v>650317</v>
      </c>
      <c r="G1234" s="13">
        <v>2</v>
      </c>
      <c r="H1234" s="13">
        <v>131316</v>
      </c>
      <c r="I1234" s="13" t="s">
        <v>1864</v>
      </c>
      <c r="J1234" s="13">
        <v>140140</v>
      </c>
      <c r="K1234" s="13" t="s">
        <v>352</v>
      </c>
    </row>
    <row r="1235" spans="1:11" x14ac:dyDescent="0.3">
      <c r="A1235" s="13" t="s">
        <v>1869</v>
      </c>
      <c r="B1235" s="13">
        <v>650318</v>
      </c>
      <c r="C1235" s="13">
        <v>130317</v>
      </c>
      <c r="D1235" s="13" t="s">
        <v>1870</v>
      </c>
      <c r="E1235" s="13">
        <v>256</v>
      </c>
      <c r="F1235" s="13">
        <v>650319</v>
      </c>
      <c r="G1235" s="13">
        <v>3</v>
      </c>
      <c r="H1235" s="13">
        <v>131317</v>
      </c>
      <c r="I1235" s="13" t="s">
        <v>1864</v>
      </c>
      <c r="J1235" s="13">
        <v>140140</v>
      </c>
      <c r="K1235" s="13" t="s">
        <v>352</v>
      </c>
    </row>
    <row r="1236" spans="1:11" x14ac:dyDescent="0.3">
      <c r="A1236" s="13" t="s">
        <v>1871</v>
      </c>
      <c r="B1236" s="13">
        <v>650319</v>
      </c>
      <c r="C1236" s="13">
        <v>130318</v>
      </c>
      <c r="D1236" s="13" t="s">
        <v>1872</v>
      </c>
      <c r="E1236" s="13">
        <v>357</v>
      </c>
      <c r="F1236" s="13">
        <v>650319</v>
      </c>
      <c r="G1236" s="13">
        <v>3</v>
      </c>
      <c r="H1236" s="13">
        <v>131318</v>
      </c>
      <c r="I1236" s="13" t="s">
        <v>1864</v>
      </c>
      <c r="J1236" s="13">
        <v>140140</v>
      </c>
      <c r="K1236" s="13" t="s">
        <v>352</v>
      </c>
    </row>
    <row r="1237" spans="1:11" x14ac:dyDescent="0.3">
      <c r="A1237" s="13" t="s">
        <v>1873</v>
      </c>
      <c r="B1237" s="13">
        <v>650320</v>
      </c>
      <c r="C1237" s="13">
        <v>130319</v>
      </c>
      <c r="D1237" s="13" t="s">
        <v>1874</v>
      </c>
      <c r="E1237" s="13">
        <v>501</v>
      </c>
      <c r="F1237" s="13">
        <v>650320</v>
      </c>
      <c r="G1237" s="13">
        <v>4</v>
      </c>
      <c r="H1237" s="13">
        <v>131319</v>
      </c>
      <c r="I1237" s="13" t="s">
        <v>1864</v>
      </c>
      <c r="J1237" s="13">
        <v>140140</v>
      </c>
      <c r="K1237" s="13" t="s">
        <v>352</v>
      </c>
    </row>
    <row r="1238" spans="1:11" x14ac:dyDescent="0.3">
      <c r="A1238" s="13" t="s">
        <v>1875</v>
      </c>
      <c r="B1238" s="13">
        <v>650321</v>
      </c>
      <c r="C1238" s="13">
        <v>130320</v>
      </c>
      <c r="D1238" s="13" t="s">
        <v>1876</v>
      </c>
      <c r="E1238" s="13">
        <v>702</v>
      </c>
      <c r="F1238" s="13">
        <v>650321</v>
      </c>
      <c r="G1238" s="13">
        <v>4</v>
      </c>
      <c r="H1238" s="13">
        <v>131320</v>
      </c>
      <c r="I1238" s="13" t="s">
        <v>1864</v>
      </c>
      <c r="J1238" s="13">
        <v>140140</v>
      </c>
      <c r="K1238" s="13" t="s">
        <v>352</v>
      </c>
    </row>
    <row r="1239" spans="1:11" x14ac:dyDescent="0.3">
      <c r="A1239" s="13" t="s">
        <v>1877</v>
      </c>
      <c r="B1239" s="13">
        <v>650322</v>
      </c>
      <c r="C1239" s="13">
        <v>130321</v>
      </c>
      <c r="D1239" s="13" t="s">
        <v>1878</v>
      </c>
      <c r="E1239" s="13">
        <v>982</v>
      </c>
      <c r="F1239" s="13">
        <v>650322</v>
      </c>
      <c r="G1239" s="13">
        <v>5</v>
      </c>
      <c r="H1239" s="13">
        <v>131321</v>
      </c>
      <c r="I1239" s="13" t="s">
        <v>1864</v>
      </c>
      <c r="J1239" s="13">
        <v>140140</v>
      </c>
      <c r="K1239" s="13" t="s">
        <v>352</v>
      </c>
    </row>
    <row r="1240" spans="1:11" x14ac:dyDescent="0.3">
      <c r="A1240" s="13" t="s">
        <v>1879</v>
      </c>
      <c r="B1240" s="13">
        <v>650323</v>
      </c>
      <c r="C1240" s="13">
        <v>130322</v>
      </c>
      <c r="D1240" s="13" t="s">
        <v>1880</v>
      </c>
      <c r="E1240" s="13">
        <v>1375</v>
      </c>
      <c r="F1240" s="13">
        <v>650324</v>
      </c>
      <c r="G1240" s="13">
        <v>5</v>
      </c>
      <c r="H1240" s="13">
        <v>131322</v>
      </c>
      <c r="I1240" s="13" t="s">
        <v>1864</v>
      </c>
      <c r="J1240" s="13">
        <v>140139</v>
      </c>
      <c r="K1240" s="13" t="s">
        <v>352</v>
      </c>
    </row>
    <row r="1241" spans="1:11" x14ac:dyDescent="0.3">
      <c r="A1241" s="13" t="s">
        <v>1881</v>
      </c>
      <c r="B1241" s="13">
        <v>650324</v>
      </c>
      <c r="C1241" s="13">
        <v>130323</v>
      </c>
      <c r="D1241" s="13" t="s">
        <v>1882</v>
      </c>
      <c r="E1241" s="13">
        <v>1925</v>
      </c>
      <c r="F1241" s="13">
        <v>650325</v>
      </c>
      <c r="G1241" s="13">
        <v>6</v>
      </c>
      <c r="H1241" s="13">
        <v>131323</v>
      </c>
      <c r="I1241" s="13" t="s">
        <v>1864</v>
      </c>
      <c r="J1241" s="13">
        <v>140139</v>
      </c>
      <c r="K1241" s="13" t="s">
        <v>352</v>
      </c>
    </row>
    <row r="1242" spans="1:11" x14ac:dyDescent="0.3">
      <c r="A1242" s="13" t="s">
        <v>1883</v>
      </c>
      <c r="B1242" s="13">
        <v>650325</v>
      </c>
      <c r="C1242" s="13">
        <v>130324</v>
      </c>
      <c r="D1242" s="13" t="s">
        <v>1884</v>
      </c>
      <c r="E1242" s="13">
        <v>2695</v>
      </c>
      <c r="F1242" s="13">
        <v>650325</v>
      </c>
      <c r="G1242" s="13">
        <v>6</v>
      </c>
      <c r="H1242" s="13">
        <v>131324</v>
      </c>
      <c r="I1242" s="13" t="s">
        <v>1864</v>
      </c>
      <c r="J1242" s="13">
        <v>140139</v>
      </c>
      <c r="K1242" s="13" t="s">
        <v>352</v>
      </c>
    </row>
    <row r="1243" spans="1:11" x14ac:dyDescent="0.3">
      <c r="A1243" s="13" t="s">
        <v>1885</v>
      </c>
      <c r="B1243" s="13">
        <v>650326</v>
      </c>
      <c r="C1243" s="13">
        <v>130325</v>
      </c>
      <c r="D1243" s="13" t="s">
        <v>1886</v>
      </c>
      <c r="E1243" s="13">
        <v>3773</v>
      </c>
      <c r="F1243" s="13">
        <v>650327</v>
      </c>
      <c r="G1243" s="13">
        <v>6</v>
      </c>
      <c r="H1243" s="13">
        <v>131325</v>
      </c>
      <c r="I1243" s="13" t="s">
        <v>1864</v>
      </c>
      <c r="J1243" s="13">
        <v>140139</v>
      </c>
      <c r="K1243" s="13" t="s">
        <v>352</v>
      </c>
    </row>
    <row r="1244" spans="1:11" x14ac:dyDescent="0.3">
      <c r="A1244" s="13" t="s">
        <v>1887</v>
      </c>
      <c r="B1244" s="13">
        <v>650327</v>
      </c>
      <c r="C1244" s="13">
        <v>130326</v>
      </c>
      <c r="D1244" s="13" t="s">
        <v>1888</v>
      </c>
      <c r="E1244" s="13">
        <v>5282</v>
      </c>
      <c r="F1244" s="13">
        <v>650327</v>
      </c>
      <c r="G1244" s="13">
        <v>6</v>
      </c>
      <c r="H1244" s="13">
        <v>131326</v>
      </c>
      <c r="I1244" s="13" t="s">
        <v>1864</v>
      </c>
      <c r="J1244" s="13">
        <v>140139</v>
      </c>
      <c r="K1244" s="13" t="s">
        <v>352</v>
      </c>
    </row>
    <row r="1245" spans="1:11" x14ac:dyDescent="0.3">
      <c r="A1245" s="13" t="s">
        <v>1889</v>
      </c>
      <c r="B1245" s="13">
        <v>650328</v>
      </c>
      <c r="C1245" s="13">
        <v>130327</v>
      </c>
      <c r="D1245" s="13" t="s">
        <v>1890</v>
      </c>
      <c r="E1245" s="13">
        <v>7395</v>
      </c>
      <c r="F1245" s="13">
        <v>650329</v>
      </c>
      <c r="G1245" s="13">
        <v>6</v>
      </c>
      <c r="H1245" s="13">
        <v>131327</v>
      </c>
      <c r="I1245" s="13" t="s">
        <v>1864</v>
      </c>
      <c r="J1245" s="13">
        <v>140139</v>
      </c>
      <c r="K1245" s="13" t="s">
        <v>352</v>
      </c>
    </row>
    <row r="1246" spans="1:11" x14ac:dyDescent="0.3">
      <c r="A1246" s="13" t="s">
        <v>1891</v>
      </c>
      <c r="B1246" s="13">
        <v>650329</v>
      </c>
      <c r="C1246" s="13">
        <v>130328</v>
      </c>
      <c r="D1246" s="13" t="s">
        <v>1892</v>
      </c>
      <c r="E1246" s="13">
        <v>10354</v>
      </c>
      <c r="F1246" s="13">
        <v>650330</v>
      </c>
      <c r="G1246" s="13">
        <v>6</v>
      </c>
      <c r="H1246" s="13">
        <v>131328</v>
      </c>
      <c r="I1246" s="13" t="s">
        <v>1864</v>
      </c>
      <c r="J1246" s="13">
        <v>140139</v>
      </c>
      <c r="K1246" s="13" t="s">
        <v>352</v>
      </c>
    </row>
    <row r="1247" spans="1:11" x14ac:dyDescent="0.3">
      <c r="A1247" s="13" t="s">
        <v>1893</v>
      </c>
      <c r="B1247" s="13">
        <v>650330</v>
      </c>
      <c r="C1247" s="13">
        <v>130329</v>
      </c>
      <c r="D1247" s="13" t="s">
        <v>1894</v>
      </c>
      <c r="E1247" s="13">
        <v>14495</v>
      </c>
      <c r="F1247" s="13">
        <v>650331</v>
      </c>
      <c r="G1247" s="13">
        <v>6</v>
      </c>
      <c r="H1247" s="13">
        <v>131329</v>
      </c>
      <c r="I1247" s="13" t="s">
        <v>1895</v>
      </c>
      <c r="J1247" s="13">
        <v>140139</v>
      </c>
      <c r="K1247" s="13" t="s">
        <v>352</v>
      </c>
    </row>
    <row r="1248" spans="1:11" x14ac:dyDescent="0.3">
      <c r="A1248" s="13" t="s">
        <v>1896</v>
      </c>
      <c r="B1248" s="13">
        <v>650331</v>
      </c>
      <c r="C1248" s="13">
        <v>130330</v>
      </c>
      <c r="D1248" s="13" t="s">
        <v>1897</v>
      </c>
      <c r="E1248" s="13">
        <v>130</v>
      </c>
      <c r="F1248" s="13">
        <v>650331</v>
      </c>
      <c r="G1248" s="13">
        <v>2</v>
      </c>
      <c r="H1248" s="13">
        <v>131330</v>
      </c>
      <c r="I1248" s="13" t="s">
        <v>1895</v>
      </c>
      <c r="J1248" s="13">
        <v>140140</v>
      </c>
      <c r="K1248" s="13" t="s">
        <v>352</v>
      </c>
    </row>
    <row r="1249" spans="1:11" x14ac:dyDescent="0.3">
      <c r="A1249" s="13" t="s">
        <v>1898</v>
      </c>
      <c r="B1249" s="13">
        <v>650332</v>
      </c>
      <c r="C1249" s="13">
        <v>130331</v>
      </c>
      <c r="D1249" s="13" t="s">
        <v>1899</v>
      </c>
      <c r="E1249" s="13">
        <v>183</v>
      </c>
      <c r="F1249" s="13">
        <v>650333</v>
      </c>
      <c r="G1249" s="13">
        <v>2</v>
      </c>
      <c r="H1249" s="13">
        <v>131331</v>
      </c>
      <c r="I1249" s="13" t="s">
        <v>1895</v>
      </c>
      <c r="J1249" s="13">
        <v>140140</v>
      </c>
      <c r="K1249" s="13" t="s">
        <v>352</v>
      </c>
    </row>
    <row r="1250" spans="1:11" x14ac:dyDescent="0.3">
      <c r="A1250" s="13" t="s">
        <v>1900</v>
      </c>
      <c r="B1250" s="13">
        <v>650333</v>
      </c>
      <c r="C1250" s="13">
        <v>130332</v>
      </c>
      <c r="D1250" s="13" t="s">
        <v>1901</v>
      </c>
      <c r="E1250" s="13">
        <v>256</v>
      </c>
      <c r="F1250" s="13">
        <v>650333</v>
      </c>
      <c r="G1250" s="13">
        <v>3</v>
      </c>
      <c r="H1250" s="13">
        <v>131332</v>
      </c>
      <c r="I1250" s="13" t="s">
        <v>1895</v>
      </c>
      <c r="J1250" s="13">
        <v>140140</v>
      </c>
      <c r="K1250" s="13" t="s">
        <v>352</v>
      </c>
    </row>
    <row r="1251" spans="1:11" x14ac:dyDescent="0.3">
      <c r="A1251" s="13" t="s">
        <v>1902</v>
      </c>
      <c r="B1251" s="13">
        <v>650334</v>
      </c>
      <c r="C1251" s="13">
        <v>130333</v>
      </c>
      <c r="D1251" s="13" t="s">
        <v>1903</v>
      </c>
      <c r="E1251" s="13">
        <v>357</v>
      </c>
      <c r="F1251" s="13">
        <v>650335</v>
      </c>
      <c r="G1251" s="13">
        <v>3</v>
      </c>
      <c r="H1251" s="13">
        <v>131333</v>
      </c>
      <c r="I1251" s="13" t="s">
        <v>1895</v>
      </c>
      <c r="J1251" s="13">
        <v>140140</v>
      </c>
      <c r="K1251" s="13" t="s">
        <v>352</v>
      </c>
    </row>
    <row r="1252" spans="1:11" x14ac:dyDescent="0.3">
      <c r="A1252" s="13" t="s">
        <v>1904</v>
      </c>
      <c r="B1252" s="13">
        <v>650335</v>
      </c>
      <c r="C1252" s="13">
        <v>130334</v>
      </c>
      <c r="D1252" s="13" t="s">
        <v>1905</v>
      </c>
      <c r="E1252" s="13">
        <v>501</v>
      </c>
      <c r="F1252" s="13">
        <v>650336</v>
      </c>
      <c r="G1252" s="13">
        <v>4</v>
      </c>
      <c r="H1252" s="13">
        <v>131334</v>
      </c>
      <c r="I1252" s="13" t="s">
        <v>1895</v>
      </c>
      <c r="J1252" s="13">
        <v>140140</v>
      </c>
      <c r="K1252" s="13" t="s">
        <v>352</v>
      </c>
    </row>
    <row r="1253" spans="1:11" x14ac:dyDescent="0.3">
      <c r="A1253" s="13" t="s">
        <v>1906</v>
      </c>
      <c r="B1253" s="13">
        <v>650336</v>
      </c>
      <c r="C1253" s="13">
        <v>130335</v>
      </c>
      <c r="D1253" s="13" t="s">
        <v>1907</v>
      </c>
      <c r="E1253" s="13">
        <v>702</v>
      </c>
      <c r="F1253" s="13">
        <v>650337</v>
      </c>
      <c r="G1253" s="13">
        <v>4</v>
      </c>
      <c r="H1253" s="13">
        <v>131335</v>
      </c>
      <c r="I1253" s="13" t="s">
        <v>1895</v>
      </c>
      <c r="J1253" s="13">
        <v>140140</v>
      </c>
      <c r="K1253" s="13" t="s">
        <v>352</v>
      </c>
    </row>
    <row r="1254" spans="1:11" x14ac:dyDescent="0.3">
      <c r="A1254" s="13" t="s">
        <v>1908</v>
      </c>
      <c r="B1254" s="13">
        <v>650337</v>
      </c>
      <c r="C1254" s="13">
        <v>130336</v>
      </c>
      <c r="D1254" s="13" t="s">
        <v>1909</v>
      </c>
      <c r="E1254" s="13">
        <v>982</v>
      </c>
      <c r="F1254" s="13">
        <v>650337</v>
      </c>
      <c r="G1254" s="13">
        <v>5</v>
      </c>
      <c r="H1254" s="13">
        <v>131336</v>
      </c>
      <c r="I1254" s="13" t="s">
        <v>1895</v>
      </c>
      <c r="J1254" s="13">
        <v>140140</v>
      </c>
      <c r="K1254" s="13" t="s">
        <v>352</v>
      </c>
    </row>
    <row r="1255" spans="1:11" x14ac:dyDescent="0.3">
      <c r="A1255" s="13" t="s">
        <v>1910</v>
      </c>
      <c r="B1255" s="13">
        <v>650338</v>
      </c>
      <c r="C1255" s="13">
        <v>130337</v>
      </c>
      <c r="D1255" s="13" t="s">
        <v>1911</v>
      </c>
      <c r="E1255" s="13">
        <v>1375</v>
      </c>
      <c r="F1255" s="13">
        <v>650339</v>
      </c>
      <c r="G1255" s="13">
        <v>5</v>
      </c>
      <c r="H1255" s="13">
        <v>131337</v>
      </c>
      <c r="I1255" s="13" t="s">
        <v>1895</v>
      </c>
      <c r="J1255" s="13">
        <v>140139</v>
      </c>
      <c r="K1255" s="13" t="s">
        <v>352</v>
      </c>
    </row>
    <row r="1256" spans="1:11" x14ac:dyDescent="0.3">
      <c r="A1256" s="13" t="s">
        <v>1912</v>
      </c>
      <c r="B1256" s="13">
        <v>650339</v>
      </c>
      <c r="C1256" s="13">
        <v>130338</v>
      </c>
      <c r="D1256" s="13" t="s">
        <v>1913</v>
      </c>
      <c r="E1256" s="13">
        <v>1925</v>
      </c>
      <c r="F1256" s="13">
        <v>650340</v>
      </c>
      <c r="G1256" s="13">
        <v>6</v>
      </c>
      <c r="H1256" s="13">
        <v>131338</v>
      </c>
      <c r="I1256" s="13" t="s">
        <v>1895</v>
      </c>
      <c r="J1256" s="13">
        <v>140139</v>
      </c>
      <c r="K1256" s="13" t="s">
        <v>352</v>
      </c>
    </row>
    <row r="1257" spans="1:11" x14ac:dyDescent="0.3">
      <c r="A1257" s="13" t="s">
        <v>1914</v>
      </c>
      <c r="B1257" s="13">
        <v>650340</v>
      </c>
      <c r="C1257" s="13">
        <v>130339</v>
      </c>
      <c r="D1257" s="13" t="s">
        <v>1915</v>
      </c>
      <c r="E1257" s="13">
        <v>2695</v>
      </c>
      <c r="F1257" s="13">
        <v>650340</v>
      </c>
      <c r="G1257" s="13">
        <v>6</v>
      </c>
      <c r="H1257" s="13">
        <v>131339</v>
      </c>
      <c r="I1257" s="13" t="s">
        <v>1895</v>
      </c>
      <c r="J1257" s="13">
        <v>140139</v>
      </c>
      <c r="K1257" s="13" t="s">
        <v>352</v>
      </c>
    </row>
    <row r="1258" spans="1:11" x14ac:dyDescent="0.3">
      <c r="A1258" s="13" t="s">
        <v>1916</v>
      </c>
      <c r="B1258" s="13">
        <v>650341</v>
      </c>
      <c r="C1258" s="13">
        <v>130340</v>
      </c>
      <c r="D1258" s="13" t="s">
        <v>1917</v>
      </c>
      <c r="E1258" s="13">
        <v>3773</v>
      </c>
      <c r="F1258" s="13">
        <v>650341</v>
      </c>
      <c r="G1258" s="13">
        <v>6</v>
      </c>
      <c r="H1258" s="13">
        <v>131340</v>
      </c>
      <c r="I1258" s="13" t="s">
        <v>1895</v>
      </c>
      <c r="J1258" s="13">
        <v>140139</v>
      </c>
      <c r="K1258" s="13" t="s">
        <v>352</v>
      </c>
    </row>
    <row r="1259" spans="1:11" x14ac:dyDescent="0.3">
      <c r="A1259" s="13" t="s">
        <v>1918</v>
      </c>
      <c r="B1259" s="13">
        <v>650342</v>
      </c>
      <c r="C1259" s="13">
        <v>130341</v>
      </c>
      <c r="D1259" s="13" t="s">
        <v>1919</v>
      </c>
      <c r="E1259" s="13">
        <v>5282</v>
      </c>
      <c r="F1259" s="13">
        <v>650342</v>
      </c>
      <c r="G1259" s="13">
        <v>6</v>
      </c>
      <c r="H1259" s="13">
        <v>131341</v>
      </c>
      <c r="I1259" s="13" t="s">
        <v>1895</v>
      </c>
      <c r="J1259" s="13">
        <v>140139</v>
      </c>
      <c r="K1259" s="13" t="s">
        <v>352</v>
      </c>
    </row>
    <row r="1260" spans="1:11" x14ac:dyDescent="0.3">
      <c r="A1260" s="13" t="s">
        <v>1920</v>
      </c>
      <c r="B1260" s="13">
        <v>650343</v>
      </c>
      <c r="C1260" s="13">
        <v>130342</v>
      </c>
      <c r="D1260" s="13" t="s">
        <v>1921</v>
      </c>
      <c r="E1260" s="13">
        <v>7395</v>
      </c>
      <c r="F1260" s="13">
        <v>650344</v>
      </c>
      <c r="G1260" s="13">
        <v>6</v>
      </c>
      <c r="H1260" s="13">
        <v>131342</v>
      </c>
      <c r="I1260" s="13" t="s">
        <v>1895</v>
      </c>
      <c r="J1260" s="13">
        <v>140139</v>
      </c>
      <c r="K1260" s="13" t="s">
        <v>352</v>
      </c>
    </row>
    <row r="1261" spans="1:11" x14ac:dyDescent="0.3">
      <c r="A1261" s="13" t="s">
        <v>1922</v>
      </c>
      <c r="B1261" s="13">
        <v>650344</v>
      </c>
      <c r="C1261" s="13">
        <v>130343</v>
      </c>
      <c r="D1261" s="13" t="s">
        <v>1923</v>
      </c>
      <c r="E1261" s="13">
        <v>10354</v>
      </c>
      <c r="F1261" s="13">
        <v>650345</v>
      </c>
      <c r="G1261" s="13">
        <v>6</v>
      </c>
      <c r="H1261" s="13">
        <v>131343</v>
      </c>
      <c r="I1261" s="13" t="s">
        <v>1895</v>
      </c>
      <c r="J1261" s="13">
        <v>140139</v>
      </c>
      <c r="K1261" s="13" t="s">
        <v>352</v>
      </c>
    </row>
    <row r="1262" spans="1:11" x14ac:dyDescent="0.3">
      <c r="A1262" s="13" t="s">
        <v>1924</v>
      </c>
      <c r="B1262" s="13">
        <v>650345</v>
      </c>
      <c r="C1262" s="13">
        <v>130344</v>
      </c>
      <c r="D1262" s="13" t="s">
        <v>1925</v>
      </c>
      <c r="E1262" s="13">
        <v>14495</v>
      </c>
      <c r="F1262" s="13">
        <v>650345</v>
      </c>
      <c r="G1262" s="13">
        <v>6</v>
      </c>
      <c r="H1262" s="13">
        <v>131344</v>
      </c>
      <c r="I1262" s="13" t="s">
        <v>1926</v>
      </c>
      <c r="J1262" s="13">
        <v>140139</v>
      </c>
      <c r="K1262" s="13" t="s">
        <v>352</v>
      </c>
    </row>
    <row r="1263" spans="1:11" x14ac:dyDescent="0.3">
      <c r="A1263" s="13" t="s">
        <v>1927</v>
      </c>
      <c r="B1263" s="13">
        <v>650346</v>
      </c>
      <c r="C1263" s="13">
        <v>130345</v>
      </c>
      <c r="D1263" s="13" t="s">
        <v>1928</v>
      </c>
      <c r="E1263" s="13">
        <v>130</v>
      </c>
      <c r="F1263" s="13">
        <v>650347</v>
      </c>
      <c r="G1263" s="13">
        <v>2</v>
      </c>
      <c r="H1263" s="13">
        <v>131345</v>
      </c>
      <c r="I1263" s="13" t="s">
        <v>1926</v>
      </c>
      <c r="J1263" s="13">
        <v>140140</v>
      </c>
      <c r="K1263" s="13" t="s">
        <v>352</v>
      </c>
    </row>
    <row r="1264" spans="1:11" x14ac:dyDescent="0.3">
      <c r="A1264" s="13" t="s">
        <v>1929</v>
      </c>
      <c r="B1264" s="13">
        <v>650347</v>
      </c>
      <c r="C1264" s="13">
        <v>130346</v>
      </c>
      <c r="D1264" s="13" t="s">
        <v>1930</v>
      </c>
      <c r="E1264" s="13">
        <v>183</v>
      </c>
      <c r="F1264" s="13">
        <v>650348</v>
      </c>
      <c r="G1264" s="13">
        <v>2</v>
      </c>
      <c r="H1264" s="13">
        <v>131346</v>
      </c>
      <c r="I1264" s="13" t="s">
        <v>1926</v>
      </c>
      <c r="J1264" s="13">
        <v>140140</v>
      </c>
      <c r="K1264" s="13" t="s">
        <v>352</v>
      </c>
    </row>
    <row r="1265" spans="1:11" x14ac:dyDescent="0.3">
      <c r="A1265" s="13" t="s">
        <v>1931</v>
      </c>
      <c r="B1265" s="13">
        <v>650348</v>
      </c>
      <c r="C1265" s="13">
        <v>130347</v>
      </c>
      <c r="D1265" s="13" t="s">
        <v>1932</v>
      </c>
      <c r="E1265" s="13">
        <v>256</v>
      </c>
      <c r="F1265" s="13">
        <v>650349</v>
      </c>
      <c r="G1265" s="13">
        <v>3</v>
      </c>
      <c r="H1265" s="13">
        <v>131347</v>
      </c>
      <c r="I1265" s="13" t="s">
        <v>1926</v>
      </c>
      <c r="J1265" s="13">
        <v>140140</v>
      </c>
      <c r="K1265" s="13" t="s">
        <v>352</v>
      </c>
    </row>
    <row r="1266" spans="1:11" x14ac:dyDescent="0.3">
      <c r="A1266" s="13" t="s">
        <v>1933</v>
      </c>
      <c r="B1266" s="13">
        <v>650349</v>
      </c>
      <c r="C1266" s="13">
        <v>130348</v>
      </c>
      <c r="D1266" s="13" t="s">
        <v>1934</v>
      </c>
      <c r="E1266" s="13">
        <v>357</v>
      </c>
      <c r="F1266" s="13">
        <v>650349</v>
      </c>
      <c r="G1266" s="13">
        <v>3</v>
      </c>
      <c r="H1266" s="13">
        <v>131348</v>
      </c>
      <c r="I1266" s="13" t="s">
        <v>1926</v>
      </c>
      <c r="J1266" s="13">
        <v>140140</v>
      </c>
      <c r="K1266" s="13" t="s">
        <v>352</v>
      </c>
    </row>
    <row r="1267" spans="1:11" x14ac:dyDescent="0.3">
      <c r="A1267" s="13" t="s">
        <v>1935</v>
      </c>
      <c r="B1267" s="13">
        <v>650350</v>
      </c>
      <c r="C1267" s="13">
        <v>130349</v>
      </c>
      <c r="D1267" s="13" t="s">
        <v>1936</v>
      </c>
      <c r="E1267" s="13">
        <v>501</v>
      </c>
      <c r="F1267" s="13">
        <v>650351</v>
      </c>
      <c r="G1267" s="13">
        <v>4</v>
      </c>
      <c r="H1267" s="13">
        <v>131349</v>
      </c>
      <c r="I1267" s="13" t="s">
        <v>1926</v>
      </c>
      <c r="J1267" s="13">
        <v>140140</v>
      </c>
      <c r="K1267" s="13" t="s">
        <v>352</v>
      </c>
    </row>
    <row r="1268" spans="1:11" x14ac:dyDescent="0.3">
      <c r="A1268" s="13" t="s">
        <v>1937</v>
      </c>
      <c r="B1268" s="13">
        <v>650351</v>
      </c>
      <c r="C1268" s="13">
        <v>130350</v>
      </c>
      <c r="D1268" s="13" t="s">
        <v>1938</v>
      </c>
      <c r="E1268" s="13">
        <v>702</v>
      </c>
      <c r="F1268" s="13">
        <v>650352</v>
      </c>
      <c r="G1268" s="13">
        <v>4</v>
      </c>
      <c r="H1268" s="13">
        <v>131350</v>
      </c>
      <c r="I1268" s="13" t="s">
        <v>1926</v>
      </c>
      <c r="J1268" s="13">
        <v>140140</v>
      </c>
      <c r="K1268" s="13" t="s">
        <v>352</v>
      </c>
    </row>
    <row r="1269" spans="1:11" x14ac:dyDescent="0.3">
      <c r="A1269" s="13" t="s">
        <v>1939</v>
      </c>
      <c r="B1269" s="13">
        <v>650352</v>
      </c>
      <c r="C1269" s="13">
        <v>130351</v>
      </c>
      <c r="D1269" s="13" t="s">
        <v>1940</v>
      </c>
      <c r="E1269" s="13">
        <v>982</v>
      </c>
      <c r="F1269" s="13">
        <v>650353</v>
      </c>
      <c r="G1269" s="13">
        <v>5</v>
      </c>
      <c r="H1269" s="13">
        <v>131351</v>
      </c>
      <c r="I1269" s="13" t="s">
        <v>1926</v>
      </c>
      <c r="J1269" s="13">
        <v>140140</v>
      </c>
      <c r="K1269" s="13" t="s">
        <v>352</v>
      </c>
    </row>
    <row r="1270" spans="1:11" x14ac:dyDescent="0.3">
      <c r="A1270" s="13" t="s">
        <v>1941</v>
      </c>
      <c r="B1270" s="13">
        <v>650353</v>
      </c>
      <c r="C1270" s="13">
        <v>130352</v>
      </c>
      <c r="D1270" s="13" t="s">
        <v>1942</v>
      </c>
      <c r="E1270" s="13">
        <v>1375</v>
      </c>
      <c r="F1270" s="13">
        <v>650354</v>
      </c>
      <c r="G1270" s="13">
        <v>5</v>
      </c>
      <c r="H1270" s="13">
        <v>131352</v>
      </c>
      <c r="I1270" s="13" t="s">
        <v>1926</v>
      </c>
      <c r="J1270" s="13">
        <v>140139</v>
      </c>
      <c r="K1270" s="13" t="s">
        <v>352</v>
      </c>
    </row>
    <row r="1271" spans="1:11" x14ac:dyDescent="0.3">
      <c r="A1271" s="13" t="s">
        <v>1943</v>
      </c>
      <c r="B1271" s="13">
        <v>650354</v>
      </c>
      <c r="C1271" s="13">
        <v>130353</v>
      </c>
      <c r="D1271" s="13" t="s">
        <v>1944</v>
      </c>
      <c r="E1271" s="13">
        <v>1925</v>
      </c>
      <c r="F1271" s="13">
        <v>650354</v>
      </c>
      <c r="G1271" s="13">
        <v>6</v>
      </c>
      <c r="H1271" s="13">
        <v>131353</v>
      </c>
      <c r="I1271" s="13" t="s">
        <v>1926</v>
      </c>
      <c r="J1271" s="13">
        <v>140139</v>
      </c>
      <c r="K1271" s="13" t="s">
        <v>352</v>
      </c>
    </row>
    <row r="1272" spans="1:11" x14ac:dyDescent="0.3">
      <c r="A1272" s="13" t="s">
        <v>1945</v>
      </c>
      <c r="B1272" s="13">
        <v>650355</v>
      </c>
      <c r="C1272" s="13">
        <v>130354</v>
      </c>
      <c r="D1272" s="13" t="s">
        <v>1946</v>
      </c>
      <c r="E1272" s="13">
        <v>2695</v>
      </c>
      <c r="F1272" s="13">
        <v>650356</v>
      </c>
      <c r="G1272" s="13">
        <v>6</v>
      </c>
      <c r="H1272" s="13">
        <v>131354</v>
      </c>
      <c r="I1272" s="13" t="s">
        <v>1926</v>
      </c>
      <c r="J1272" s="13">
        <v>140139</v>
      </c>
      <c r="K1272" s="13" t="s">
        <v>352</v>
      </c>
    </row>
    <row r="1273" spans="1:11" x14ac:dyDescent="0.3">
      <c r="A1273" s="13" t="s">
        <v>1947</v>
      </c>
      <c r="B1273" s="13">
        <v>650356</v>
      </c>
      <c r="C1273" s="13">
        <v>130355</v>
      </c>
      <c r="D1273" s="13" t="s">
        <v>1948</v>
      </c>
      <c r="E1273" s="13">
        <v>3773</v>
      </c>
      <c r="F1273" s="13">
        <v>650357</v>
      </c>
      <c r="G1273" s="13">
        <v>6</v>
      </c>
      <c r="H1273" s="13">
        <v>131355</v>
      </c>
      <c r="I1273" s="13" t="s">
        <v>1926</v>
      </c>
      <c r="J1273" s="13">
        <v>140139</v>
      </c>
      <c r="K1273" s="13" t="s">
        <v>352</v>
      </c>
    </row>
    <row r="1274" spans="1:11" x14ac:dyDescent="0.3">
      <c r="A1274" s="13" t="s">
        <v>1949</v>
      </c>
      <c r="B1274" s="13">
        <v>650357</v>
      </c>
      <c r="C1274" s="13">
        <v>130356</v>
      </c>
      <c r="D1274" s="13" t="s">
        <v>1950</v>
      </c>
      <c r="E1274" s="13">
        <v>5282</v>
      </c>
      <c r="F1274" s="13">
        <v>650357</v>
      </c>
      <c r="G1274" s="13">
        <v>6</v>
      </c>
      <c r="H1274" s="13">
        <v>131356</v>
      </c>
      <c r="I1274" s="13" t="s">
        <v>1926</v>
      </c>
      <c r="J1274" s="13">
        <v>140139</v>
      </c>
      <c r="K1274" s="13" t="s">
        <v>352</v>
      </c>
    </row>
    <row r="1275" spans="1:11" x14ac:dyDescent="0.3">
      <c r="A1275" s="13" t="s">
        <v>1951</v>
      </c>
      <c r="B1275" s="13">
        <v>650358</v>
      </c>
      <c r="C1275" s="13">
        <v>130357</v>
      </c>
      <c r="D1275" s="13" t="s">
        <v>1952</v>
      </c>
      <c r="E1275" s="13">
        <v>7395</v>
      </c>
      <c r="F1275" s="13">
        <v>650358</v>
      </c>
      <c r="G1275" s="13">
        <v>6</v>
      </c>
      <c r="H1275" s="13">
        <v>131357</v>
      </c>
      <c r="I1275" s="13" t="s">
        <v>1926</v>
      </c>
      <c r="J1275" s="13">
        <v>140139</v>
      </c>
      <c r="K1275" s="13" t="s">
        <v>352</v>
      </c>
    </row>
    <row r="1276" spans="1:11" x14ac:dyDescent="0.3">
      <c r="A1276" s="13" t="s">
        <v>1953</v>
      </c>
      <c r="B1276" s="13">
        <v>650359</v>
      </c>
      <c r="C1276" s="13">
        <v>130358</v>
      </c>
      <c r="D1276" s="13" t="s">
        <v>1954</v>
      </c>
      <c r="E1276" s="13">
        <v>10354</v>
      </c>
      <c r="F1276" s="13">
        <v>650360</v>
      </c>
      <c r="G1276" s="13">
        <v>6</v>
      </c>
      <c r="H1276" s="13">
        <v>131358</v>
      </c>
      <c r="I1276" s="13" t="s">
        <v>1926</v>
      </c>
      <c r="J1276" s="13">
        <v>140139</v>
      </c>
      <c r="K1276" s="13" t="s">
        <v>352</v>
      </c>
    </row>
    <row r="1277" spans="1:11" x14ac:dyDescent="0.3">
      <c r="A1277" s="13" t="s">
        <v>1955</v>
      </c>
      <c r="B1277" s="13">
        <v>650360</v>
      </c>
      <c r="C1277" s="13">
        <v>130359</v>
      </c>
      <c r="D1277" s="13" t="s">
        <v>1956</v>
      </c>
      <c r="E1277" s="13">
        <v>14495</v>
      </c>
      <c r="F1277" s="13">
        <v>650361</v>
      </c>
      <c r="G1277" s="13">
        <v>6</v>
      </c>
      <c r="H1277" s="13">
        <v>131359</v>
      </c>
      <c r="I1277" s="13" t="s">
        <v>1957</v>
      </c>
      <c r="J1277" s="13">
        <v>140139</v>
      </c>
      <c r="K1277" s="13" t="s">
        <v>352</v>
      </c>
    </row>
    <row r="1278" spans="1:11" x14ac:dyDescent="0.3">
      <c r="A1278" s="13" t="s">
        <v>1958</v>
      </c>
      <c r="B1278" s="13">
        <v>650361</v>
      </c>
      <c r="C1278" s="13">
        <v>130360</v>
      </c>
      <c r="D1278" s="13" t="s">
        <v>1959</v>
      </c>
      <c r="E1278" s="13">
        <v>130</v>
      </c>
      <c r="F1278" s="13">
        <v>650362</v>
      </c>
      <c r="G1278" s="13">
        <v>2</v>
      </c>
      <c r="H1278" s="13">
        <v>131360</v>
      </c>
      <c r="I1278" s="13" t="s">
        <v>1957</v>
      </c>
      <c r="J1278" s="13">
        <v>140139</v>
      </c>
      <c r="K1278" s="13" t="s">
        <v>352</v>
      </c>
    </row>
    <row r="1279" spans="1:11" x14ac:dyDescent="0.3">
      <c r="A1279" s="13" t="s">
        <v>1960</v>
      </c>
      <c r="B1279" s="13">
        <v>650362</v>
      </c>
      <c r="C1279" s="13">
        <v>130361</v>
      </c>
      <c r="D1279" s="13" t="s">
        <v>1961</v>
      </c>
      <c r="E1279" s="13">
        <v>183</v>
      </c>
      <c r="F1279" s="13">
        <v>650363</v>
      </c>
      <c r="G1279" s="13">
        <v>2</v>
      </c>
      <c r="H1279" s="13">
        <v>131361</v>
      </c>
      <c r="I1279" s="13" t="s">
        <v>1957</v>
      </c>
      <c r="J1279" s="13">
        <v>140139</v>
      </c>
      <c r="K1279" s="13" t="s">
        <v>352</v>
      </c>
    </row>
    <row r="1280" spans="1:11" x14ac:dyDescent="0.3">
      <c r="A1280" s="13" t="s">
        <v>1962</v>
      </c>
      <c r="B1280" s="13">
        <v>650363</v>
      </c>
      <c r="C1280" s="13">
        <v>130362</v>
      </c>
      <c r="D1280" s="13" t="s">
        <v>1963</v>
      </c>
      <c r="E1280" s="13">
        <v>256</v>
      </c>
      <c r="F1280" s="13">
        <v>650364</v>
      </c>
      <c r="G1280" s="13">
        <v>3</v>
      </c>
      <c r="H1280" s="13">
        <v>131362</v>
      </c>
      <c r="I1280" s="13" t="s">
        <v>1957</v>
      </c>
      <c r="J1280" s="13">
        <v>140139</v>
      </c>
      <c r="K1280" s="13" t="s">
        <v>352</v>
      </c>
    </row>
    <row r="1281" spans="1:11" x14ac:dyDescent="0.3">
      <c r="A1281" s="13" t="s">
        <v>1964</v>
      </c>
      <c r="B1281" s="13">
        <v>650364</v>
      </c>
      <c r="C1281" s="13">
        <v>130363</v>
      </c>
      <c r="D1281" s="13" t="s">
        <v>1965</v>
      </c>
      <c r="E1281" s="13">
        <v>357</v>
      </c>
      <c r="F1281" s="13">
        <v>650365</v>
      </c>
      <c r="G1281" s="13">
        <v>3</v>
      </c>
      <c r="H1281" s="13">
        <v>131363</v>
      </c>
      <c r="I1281" s="13" t="s">
        <v>1957</v>
      </c>
      <c r="J1281" s="13">
        <v>140139</v>
      </c>
      <c r="K1281" s="13" t="s">
        <v>352</v>
      </c>
    </row>
    <row r="1282" spans="1:11" x14ac:dyDescent="0.3">
      <c r="A1282" s="13" t="s">
        <v>1966</v>
      </c>
      <c r="B1282" s="13">
        <v>650365</v>
      </c>
      <c r="C1282" s="13">
        <v>130364</v>
      </c>
      <c r="D1282" s="13" t="s">
        <v>1967</v>
      </c>
      <c r="E1282" s="13">
        <v>501</v>
      </c>
      <c r="F1282" s="13">
        <v>650365</v>
      </c>
      <c r="G1282" s="13">
        <v>4</v>
      </c>
      <c r="H1282" s="13">
        <v>131364</v>
      </c>
      <c r="I1282" s="13" t="s">
        <v>1957</v>
      </c>
      <c r="J1282" s="13">
        <v>140139</v>
      </c>
      <c r="K1282" s="13" t="s">
        <v>352</v>
      </c>
    </row>
    <row r="1283" spans="1:11" x14ac:dyDescent="0.3">
      <c r="A1283" s="13" t="s">
        <v>1968</v>
      </c>
      <c r="B1283" s="13">
        <v>650366</v>
      </c>
      <c r="C1283" s="13">
        <v>130365</v>
      </c>
      <c r="D1283" s="13" t="s">
        <v>1969</v>
      </c>
      <c r="E1283" s="13">
        <v>702</v>
      </c>
      <c r="F1283" s="13">
        <v>650367</v>
      </c>
      <c r="G1283" s="13">
        <v>4</v>
      </c>
      <c r="H1283" s="13">
        <v>131365</v>
      </c>
      <c r="I1283" s="13" t="s">
        <v>1957</v>
      </c>
      <c r="J1283" s="13">
        <v>140139</v>
      </c>
      <c r="K1283" s="13" t="s">
        <v>352</v>
      </c>
    </row>
    <row r="1284" spans="1:11" x14ac:dyDescent="0.3">
      <c r="A1284" s="13" t="s">
        <v>1970</v>
      </c>
      <c r="B1284" s="13">
        <v>650367</v>
      </c>
      <c r="C1284" s="13">
        <v>130366</v>
      </c>
      <c r="D1284" s="13" t="s">
        <v>1971</v>
      </c>
      <c r="E1284" s="13">
        <v>982</v>
      </c>
      <c r="F1284" s="13">
        <v>650368</v>
      </c>
      <c r="G1284" s="13">
        <v>5</v>
      </c>
      <c r="H1284" s="13">
        <v>131366</v>
      </c>
      <c r="I1284" s="13" t="s">
        <v>1957</v>
      </c>
      <c r="J1284" s="13">
        <v>140139</v>
      </c>
      <c r="K1284" s="13" t="s">
        <v>352</v>
      </c>
    </row>
    <row r="1285" spans="1:11" x14ac:dyDescent="0.3">
      <c r="A1285" s="13" t="s">
        <v>1972</v>
      </c>
      <c r="B1285" s="13">
        <v>650368</v>
      </c>
      <c r="C1285" s="13">
        <v>130367</v>
      </c>
      <c r="D1285" s="13" t="s">
        <v>1973</v>
      </c>
      <c r="E1285" s="13">
        <v>1375</v>
      </c>
      <c r="F1285" s="13">
        <v>650368</v>
      </c>
      <c r="G1285" s="13">
        <v>5</v>
      </c>
      <c r="H1285" s="13">
        <v>131367</v>
      </c>
      <c r="I1285" s="13" t="s">
        <v>1957</v>
      </c>
      <c r="J1285" s="13">
        <v>140139</v>
      </c>
      <c r="K1285" s="13" t="s">
        <v>352</v>
      </c>
    </row>
    <row r="1286" spans="1:11" x14ac:dyDescent="0.3">
      <c r="A1286" s="13" t="s">
        <v>1974</v>
      </c>
      <c r="B1286" s="13">
        <v>650369</v>
      </c>
      <c r="C1286" s="13">
        <v>130368</v>
      </c>
      <c r="D1286" s="13" t="s">
        <v>1975</v>
      </c>
      <c r="E1286" s="13">
        <v>1925</v>
      </c>
      <c r="F1286" s="13">
        <v>650370</v>
      </c>
      <c r="G1286" s="13">
        <v>6</v>
      </c>
      <c r="H1286" s="13">
        <v>131368</v>
      </c>
      <c r="I1286" s="13" t="s">
        <v>1957</v>
      </c>
      <c r="J1286" s="13">
        <v>140139</v>
      </c>
      <c r="K1286" s="13" t="s">
        <v>352</v>
      </c>
    </row>
    <row r="1287" spans="1:11" x14ac:dyDescent="0.3">
      <c r="A1287" s="13" t="s">
        <v>1976</v>
      </c>
      <c r="B1287" s="13">
        <v>650370</v>
      </c>
      <c r="C1287" s="13">
        <v>130369</v>
      </c>
      <c r="D1287" s="13" t="s">
        <v>1977</v>
      </c>
      <c r="E1287" s="13">
        <v>2695</v>
      </c>
      <c r="F1287" s="13">
        <v>650371</v>
      </c>
      <c r="G1287" s="13">
        <v>6</v>
      </c>
      <c r="H1287" s="13">
        <v>131369</v>
      </c>
      <c r="I1287" s="13" t="s">
        <v>1957</v>
      </c>
      <c r="J1287" s="13">
        <v>140139</v>
      </c>
      <c r="K1287" s="13" t="s">
        <v>352</v>
      </c>
    </row>
    <row r="1288" spans="1:11" x14ac:dyDescent="0.3">
      <c r="A1288" s="13" t="s">
        <v>1978</v>
      </c>
      <c r="B1288" s="13">
        <v>650371</v>
      </c>
      <c r="C1288" s="13">
        <v>130370</v>
      </c>
      <c r="D1288" s="13" t="s">
        <v>1979</v>
      </c>
      <c r="E1288" s="13">
        <v>3773</v>
      </c>
      <c r="F1288" s="13">
        <v>650372</v>
      </c>
      <c r="G1288" s="13">
        <v>6</v>
      </c>
      <c r="H1288" s="13">
        <v>131370</v>
      </c>
      <c r="I1288" s="13" t="s">
        <v>1957</v>
      </c>
      <c r="J1288" s="13">
        <v>140139</v>
      </c>
      <c r="K1288" s="13" t="s">
        <v>352</v>
      </c>
    </row>
    <row r="1289" spans="1:11" x14ac:dyDescent="0.3">
      <c r="A1289" s="13" t="s">
        <v>1980</v>
      </c>
      <c r="B1289" s="13">
        <v>650372</v>
      </c>
      <c r="C1289" s="13">
        <v>130371</v>
      </c>
      <c r="D1289" s="13" t="s">
        <v>1981</v>
      </c>
      <c r="E1289" s="13">
        <v>5282</v>
      </c>
      <c r="F1289" s="13">
        <v>650373</v>
      </c>
      <c r="G1289" s="13">
        <v>6</v>
      </c>
      <c r="H1289" s="13">
        <v>131371</v>
      </c>
      <c r="I1289" s="13" t="s">
        <v>1957</v>
      </c>
      <c r="J1289" s="13">
        <v>140139</v>
      </c>
      <c r="K1289" s="13" t="s">
        <v>352</v>
      </c>
    </row>
    <row r="1290" spans="1:11" x14ac:dyDescent="0.3">
      <c r="A1290" s="13" t="s">
        <v>1982</v>
      </c>
      <c r="B1290" s="13">
        <v>650373</v>
      </c>
      <c r="C1290" s="13">
        <v>130372</v>
      </c>
      <c r="D1290" s="13" t="s">
        <v>1983</v>
      </c>
      <c r="E1290" s="13">
        <v>7395</v>
      </c>
      <c r="F1290" s="13">
        <v>650373</v>
      </c>
      <c r="G1290" s="13">
        <v>6</v>
      </c>
      <c r="H1290" s="13">
        <v>131372</v>
      </c>
      <c r="I1290" s="13" t="s">
        <v>1957</v>
      </c>
      <c r="J1290" s="13">
        <v>140139</v>
      </c>
      <c r="K1290" s="13" t="s">
        <v>352</v>
      </c>
    </row>
    <row r="1291" spans="1:11" x14ac:dyDescent="0.3">
      <c r="A1291" s="13" t="s">
        <v>1984</v>
      </c>
      <c r="B1291" s="13">
        <v>650374</v>
      </c>
      <c r="C1291" s="13">
        <v>130373</v>
      </c>
      <c r="D1291" s="13" t="s">
        <v>1985</v>
      </c>
      <c r="E1291" s="13">
        <v>10354</v>
      </c>
      <c r="F1291" s="13">
        <v>650375</v>
      </c>
      <c r="G1291" s="13">
        <v>6</v>
      </c>
      <c r="H1291" s="13">
        <v>131373</v>
      </c>
      <c r="I1291" s="13" t="s">
        <v>1957</v>
      </c>
      <c r="J1291" s="13">
        <v>140139</v>
      </c>
      <c r="K1291" s="13" t="s">
        <v>352</v>
      </c>
    </row>
    <row r="1292" spans="1:11" x14ac:dyDescent="0.3">
      <c r="A1292" s="13" t="s">
        <v>1986</v>
      </c>
      <c r="B1292" s="13">
        <v>650375</v>
      </c>
      <c r="C1292" s="13">
        <v>130374</v>
      </c>
      <c r="D1292" s="13" t="s">
        <v>1987</v>
      </c>
      <c r="E1292" s="13">
        <v>14495</v>
      </c>
      <c r="F1292" s="13">
        <v>650375</v>
      </c>
      <c r="G1292" s="13">
        <v>6</v>
      </c>
      <c r="H1292" s="13">
        <v>131374</v>
      </c>
      <c r="I1292" s="13" t="s">
        <v>1988</v>
      </c>
      <c r="J1292" s="13">
        <v>140139</v>
      </c>
      <c r="K1292" s="13" t="s">
        <v>352</v>
      </c>
    </row>
    <row r="1293" spans="1:11" x14ac:dyDescent="0.3">
      <c r="A1293" s="13" t="s">
        <v>1989</v>
      </c>
      <c r="B1293" s="13">
        <v>650376</v>
      </c>
      <c r="C1293" s="13">
        <v>130375</v>
      </c>
      <c r="D1293" s="13" t="s">
        <v>1990</v>
      </c>
      <c r="E1293" s="13">
        <v>130</v>
      </c>
      <c r="F1293" s="13">
        <v>650376</v>
      </c>
      <c r="G1293" s="13">
        <v>2</v>
      </c>
      <c r="H1293" s="13">
        <v>131375</v>
      </c>
      <c r="I1293" s="13" t="s">
        <v>1988</v>
      </c>
      <c r="J1293" s="13">
        <v>140139</v>
      </c>
      <c r="K1293" s="13" t="s">
        <v>352</v>
      </c>
    </row>
    <row r="1294" spans="1:11" x14ac:dyDescent="0.3">
      <c r="A1294" s="13" t="s">
        <v>1991</v>
      </c>
      <c r="B1294" s="13">
        <v>650377</v>
      </c>
      <c r="C1294" s="13">
        <v>130376</v>
      </c>
      <c r="D1294" s="13" t="s">
        <v>1992</v>
      </c>
      <c r="E1294" s="13">
        <v>183</v>
      </c>
      <c r="F1294" s="13">
        <v>650377</v>
      </c>
      <c r="G1294" s="13">
        <v>2</v>
      </c>
      <c r="H1294" s="13">
        <v>131376</v>
      </c>
      <c r="I1294" s="13" t="s">
        <v>1988</v>
      </c>
      <c r="J1294" s="13">
        <v>140139</v>
      </c>
      <c r="K1294" s="13" t="s">
        <v>352</v>
      </c>
    </row>
    <row r="1295" spans="1:11" x14ac:dyDescent="0.3">
      <c r="A1295" s="13" t="s">
        <v>1993</v>
      </c>
      <c r="B1295" s="13">
        <v>650378</v>
      </c>
      <c r="C1295" s="13">
        <v>130377</v>
      </c>
      <c r="D1295" s="13" t="s">
        <v>1994</v>
      </c>
      <c r="E1295" s="13">
        <v>256</v>
      </c>
      <c r="F1295" s="13">
        <v>650379</v>
      </c>
      <c r="G1295" s="13">
        <v>3</v>
      </c>
      <c r="H1295" s="13">
        <v>131377</v>
      </c>
      <c r="I1295" s="13" t="s">
        <v>1988</v>
      </c>
      <c r="J1295" s="13">
        <v>140139</v>
      </c>
      <c r="K1295" s="13" t="s">
        <v>352</v>
      </c>
    </row>
    <row r="1296" spans="1:11" x14ac:dyDescent="0.3">
      <c r="A1296" s="13" t="s">
        <v>1995</v>
      </c>
      <c r="B1296" s="13">
        <v>650379</v>
      </c>
      <c r="C1296" s="13">
        <v>130378</v>
      </c>
      <c r="D1296" s="13" t="s">
        <v>1996</v>
      </c>
      <c r="E1296" s="13">
        <v>357</v>
      </c>
      <c r="F1296" s="13">
        <v>650380</v>
      </c>
      <c r="G1296" s="13">
        <v>3</v>
      </c>
      <c r="H1296" s="13">
        <v>131378</v>
      </c>
      <c r="I1296" s="13" t="s">
        <v>1988</v>
      </c>
      <c r="J1296" s="13">
        <v>140139</v>
      </c>
      <c r="K1296" s="13" t="s">
        <v>352</v>
      </c>
    </row>
    <row r="1297" spans="1:11" x14ac:dyDescent="0.3">
      <c r="A1297" s="13" t="s">
        <v>1997</v>
      </c>
      <c r="B1297" s="13">
        <v>650380</v>
      </c>
      <c r="C1297" s="13">
        <v>130379</v>
      </c>
      <c r="D1297" s="13" t="s">
        <v>1998</v>
      </c>
      <c r="E1297" s="13">
        <v>501</v>
      </c>
      <c r="F1297" s="13">
        <v>650381</v>
      </c>
      <c r="G1297" s="13">
        <v>4</v>
      </c>
      <c r="H1297" s="13">
        <v>131379</v>
      </c>
      <c r="I1297" s="13" t="s">
        <v>1988</v>
      </c>
      <c r="J1297" s="13">
        <v>140139</v>
      </c>
      <c r="K1297" s="13" t="s">
        <v>352</v>
      </c>
    </row>
    <row r="1298" spans="1:11" x14ac:dyDescent="0.3">
      <c r="A1298" s="13" t="s">
        <v>1999</v>
      </c>
      <c r="B1298" s="13">
        <v>650381</v>
      </c>
      <c r="C1298" s="13">
        <v>130380</v>
      </c>
      <c r="D1298" s="13" t="s">
        <v>2000</v>
      </c>
      <c r="E1298" s="13">
        <v>702</v>
      </c>
      <c r="F1298" s="13">
        <v>650381</v>
      </c>
      <c r="G1298" s="13">
        <v>4</v>
      </c>
      <c r="H1298" s="13">
        <v>131380</v>
      </c>
      <c r="I1298" s="13" t="s">
        <v>1988</v>
      </c>
      <c r="J1298" s="13">
        <v>140139</v>
      </c>
      <c r="K1298" s="13" t="s">
        <v>352</v>
      </c>
    </row>
    <row r="1299" spans="1:11" x14ac:dyDescent="0.3">
      <c r="A1299" s="13" t="s">
        <v>2001</v>
      </c>
      <c r="B1299" s="13">
        <v>650382</v>
      </c>
      <c r="C1299" s="13">
        <v>130381</v>
      </c>
      <c r="D1299" s="13" t="s">
        <v>2002</v>
      </c>
      <c r="E1299" s="13">
        <v>982</v>
      </c>
      <c r="F1299" s="13">
        <v>650382</v>
      </c>
      <c r="G1299" s="13">
        <v>5</v>
      </c>
      <c r="H1299" s="13">
        <v>131381</v>
      </c>
      <c r="I1299" s="13" t="s">
        <v>1988</v>
      </c>
      <c r="J1299" s="13">
        <v>140139</v>
      </c>
      <c r="K1299" s="13" t="s">
        <v>352</v>
      </c>
    </row>
    <row r="1300" spans="1:11" x14ac:dyDescent="0.3">
      <c r="A1300" s="13" t="s">
        <v>2003</v>
      </c>
      <c r="B1300" s="13">
        <v>650383</v>
      </c>
      <c r="C1300" s="13">
        <v>130382</v>
      </c>
      <c r="D1300" s="13" t="s">
        <v>2004</v>
      </c>
      <c r="E1300" s="13">
        <v>1375</v>
      </c>
      <c r="F1300" s="13">
        <v>650383</v>
      </c>
      <c r="G1300" s="13">
        <v>5</v>
      </c>
      <c r="H1300" s="13">
        <v>131382</v>
      </c>
      <c r="I1300" s="13" t="s">
        <v>1988</v>
      </c>
      <c r="J1300" s="13">
        <v>140139</v>
      </c>
      <c r="K1300" s="13" t="s">
        <v>352</v>
      </c>
    </row>
    <row r="1301" spans="1:11" x14ac:dyDescent="0.3">
      <c r="A1301" s="13" t="s">
        <v>2005</v>
      </c>
      <c r="B1301" s="13">
        <v>650384</v>
      </c>
      <c r="C1301" s="13">
        <v>130383</v>
      </c>
      <c r="D1301" s="13" t="s">
        <v>2006</v>
      </c>
      <c r="E1301" s="13">
        <v>1925</v>
      </c>
      <c r="F1301" s="13">
        <v>650385</v>
      </c>
      <c r="G1301" s="13">
        <v>6</v>
      </c>
      <c r="H1301" s="13">
        <v>131383</v>
      </c>
      <c r="I1301" s="13" t="s">
        <v>1988</v>
      </c>
      <c r="J1301" s="13">
        <v>140139</v>
      </c>
      <c r="K1301" s="13" t="s">
        <v>352</v>
      </c>
    </row>
    <row r="1302" spans="1:11" x14ac:dyDescent="0.3">
      <c r="A1302" s="13" t="s">
        <v>2007</v>
      </c>
      <c r="B1302" s="13">
        <v>650385</v>
      </c>
      <c r="C1302" s="13">
        <v>130384</v>
      </c>
      <c r="D1302" s="13" t="s">
        <v>2008</v>
      </c>
      <c r="E1302" s="13">
        <v>2695</v>
      </c>
      <c r="F1302" s="13">
        <v>650385</v>
      </c>
      <c r="G1302" s="13">
        <v>6</v>
      </c>
      <c r="H1302" s="13">
        <v>131384</v>
      </c>
      <c r="I1302" s="13" t="s">
        <v>1988</v>
      </c>
      <c r="J1302" s="13">
        <v>140139</v>
      </c>
      <c r="K1302" s="13" t="s">
        <v>352</v>
      </c>
    </row>
    <row r="1303" spans="1:11" x14ac:dyDescent="0.3">
      <c r="A1303" s="13" t="s">
        <v>2009</v>
      </c>
      <c r="B1303" s="13">
        <v>650386</v>
      </c>
      <c r="C1303" s="13">
        <v>130385</v>
      </c>
      <c r="D1303" s="13" t="s">
        <v>2010</v>
      </c>
      <c r="E1303" s="13">
        <v>3773</v>
      </c>
      <c r="F1303" s="13">
        <v>650387</v>
      </c>
      <c r="G1303" s="13">
        <v>6</v>
      </c>
      <c r="H1303" s="13">
        <v>131385</v>
      </c>
      <c r="I1303" s="13" t="s">
        <v>1988</v>
      </c>
      <c r="J1303" s="13">
        <v>140139</v>
      </c>
      <c r="K1303" s="13" t="s">
        <v>352</v>
      </c>
    </row>
    <row r="1304" spans="1:11" x14ac:dyDescent="0.3">
      <c r="A1304" s="13" t="s">
        <v>2011</v>
      </c>
      <c r="B1304" s="13">
        <v>650387</v>
      </c>
      <c r="C1304" s="13">
        <v>130386</v>
      </c>
      <c r="D1304" s="13" t="s">
        <v>2012</v>
      </c>
      <c r="E1304" s="13">
        <v>5282</v>
      </c>
      <c r="F1304" s="13">
        <v>650387</v>
      </c>
      <c r="G1304" s="13">
        <v>6</v>
      </c>
      <c r="H1304" s="13">
        <v>131386</v>
      </c>
      <c r="I1304" s="13" t="s">
        <v>1988</v>
      </c>
      <c r="J1304" s="13">
        <v>140139</v>
      </c>
      <c r="K1304" s="13" t="s">
        <v>352</v>
      </c>
    </row>
    <row r="1305" spans="1:11" x14ac:dyDescent="0.3">
      <c r="A1305" s="13" t="s">
        <v>2013</v>
      </c>
      <c r="B1305" s="13">
        <v>650388</v>
      </c>
      <c r="C1305" s="13">
        <v>130387</v>
      </c>
      <c r="D1305" s="13" t="s">
        <v>2014</v>
      </c>
      <c r="E1305" s="13">
        <v>7395</v>
      </c>
      <c r="F1305" s="13">
        <v>650389</v>
      </c>
      <c r="G1305" s="13">
        <v>6</v>
      </c>
      <c r="H1305" s="13">
        <v>131387</v>
      </c>
      <c r="I1305" s="13" t="s">
        <v>1988</v>
      </c>
      <c r="J1305" s="13">
        <v>140139</v>
      </c>
      <c r="K1305" s="13" t="s">
        <v>352</v>
      </c>
    </row>
    <row r="1306" spans="1:11" x14ac:dyDescent="0.3">
      <c r="A1306" s="13" t="s">
        <v>2015</v>
      </c>
      <c r="B1306" s="13">
        <v>650389</v>
      </c>
      <c r="C1306" s="13">
        <v>130388</v>
      </c>
      <c r="D1306" s="13" t="s">
        <v>2016</v>
      </c>
      <c r="E1306" s="13">
        <v>10354</v>
      </c>
      <c r="F1306" s="13">
        <v>650389</v>
      </c>
      <c r="G1306" s="13">
        <v>6</v>
      </c>
      <c r="H1306" s="13">
        <v>131388</v>
      </c>
      <c r="I1306" s="13" t="s">
        <v>1988</v>
      </c>
      <c r="J1306" s="13">
        <v>140139</v>
      </c>
      <c r="K1306" s="13" t="s">
        <v>352</v>
      </c>
    </row>
    <row r="1307" spans="1:11" x14ac:dyDescent="0.3">
      <c r="A1307" s="13" t="s">
        <v>2017</v>
      </c>
      <c r="B1307" s="13">
        <v>650390</v>
      </c>
      <c r="C1307" s="13">
        <v>130389</v>
      </c>
      <c r="D1307" s="13" t="s">
        <v>2018</v>
      </c>
      <c r="E1307" s="13">
        <v>14495</v>
      </c>
      <c r="F1307" s="13">
        <v>650391</v>
      </c>
      <c r="G1307" s="13">
        <v>6</v>
      </c>
      <c r="H1307" s="13">
        <v>131389</v>
      </c>
      <c r="I1307" s="13" t="s">
        <v>2019</v>
      </c>
      <c r="J1307" s="13">
        <v>140139</v>
      </c>
      <c r="K1307" s="13" t="s">
        <v>352</v>
      </c>
    </row>
    <row r="1308" spans="1:11" x14ac:dyDescent="0.3">
      <c r="A1308" s="13" t="s">
        <v>2020</v>
      </c>
      <c r="B1308" s="13">
        <v>650391</v>
      </c>
      <c r="C1308" s="13">
        <v>130390</v>
      </c>
      <c r="D1308" s="13" t="s">
        <v>2021</v>
      </c>
      <c r="E1308" s="13">
        <v>130</v>
      </c>
      <c r="F1308" s="13">
        <v>650391</v>
      </c>
      <c r="G1308" s="13">
        <v>2</v>
      </c>
      <c r="H1308" s="13">
        <v>131390</v>
      </c>
      <c r="I1308" s="13" t="s">
        <v>2019</v>
      </c>
      <c r="J1308" s="13">
        <v>140139</v>
      </c>
      <c r="K1308" s="13" t="s">
        <v>352</v>
      </c>
    </row>
    <row r="1309" spans="1:11" x14ac:dyDescent="0.3">
      <c r="A1309" s="13" t="s">
        <v>2022</v>
      </c>
      <c r="B1309" s="13">
        <v>650392</v>
      </c>
      <c r="C1309" s="13">
        <v>130391</v>
      </c>
      <c r="D1309" s="13" t="s">
        <v>2023</v>
      </c>
      <c r="E1309" s="13">
        <v>183</v>
      </c>
      <c r="F1309" s="13">
        <v>650393</v>
      </c>
      <c r="G1309" s="13">
        <v>2</v>
      </c>
      <c r="H1309" s="13">
        <v>131391</v>
      </c>
      <c r="I1309" s="13" t="s">
        <v>2019</v>
      </c>
      <c r="J1309" s="13">
        <v>140139</v>
      </c>
      <c r="K1309" s="13" t="s">
        <v>352</v>
      </c>
    </row>
    <row r="1310" spans="1:11" x14ac:dyDescent="0.3">
      <c r="A1310" s="13" t="s">
        <v>2024</v>
      </c>
      <c r="B1310" s="13">
        <v>650393</v>
      </c>
      <c r="C1310" s="13">
        <v>130392</v>
      </c>
      <c r="D1310" s="13" t="s">
        <v>2025</v>
      </c>
      <c r="E1310" s="13">
        <v>256</v>
      </c>
      <c r="F1310" s="13">
        <v>650394</v>
      </c>
      <c r="G1310" s="13">
        <v>3</v>
      </c>
      <c r="H1310" s="13">
        <v>131392</v>
      </c>
      <c r="I1310" s="13" t="s">
        <v>2019</v>
      </c>
      <c r="J1310" s="13">
        <v>140139</v>
      </c>
      <c r="K1310" s="13" t="s">
        <v>352</v>
      </c>
    </row>
    <row r="1311" spans="1:11" x14ac:dyDescent="0.3">
      <c r="A1311" s="13" t="s">
        <v>2026</v>
      </c>
      <c r="B1311" s="13">
        <v>650394</v>
      </c>
      <c r="C1311" s="13">
        <v>130393</v>
      </c>
      <c r="D1311" s="13" t="s">
        <v>2027</v>
      </c>
      <c r="E1311" s="13">
        <v>357</v>
      </c>
      <c r="F1311" s="13">
        <v>650395</v>
      </c>
      <c r="G1311" s="13">
        <v>3</v>
      </c>
      <c r="H1311" s="13">
        <v>131393</v>
      </c>
      <c r="I1311" s="13" t="s">
        <v>2019</v>
      </c>
      <c r="J1311" s="13">
        <v>140139</v>
      </c>
      <c r="K1311" s="13" t="s">
        <v>352</v>
      </c>
    </row>
    <row r="1312" spans="1:11" x14ac:dyDescent="0.3">
      <c r="A1312" s="13" t="s">
        <v>2028</v>
      </c>
      <c r="B1312" s="13">
        <v>650395</v>
      </c>
      <c r="C1312" s="13">
        <v>130394</v>
      </c>
      <c r="D1312" s="13" t="s">
        <v>2029</v>
      </c>
      <c r="E1312" s="13">
        <v>501</v>
      </c>
      <c r="F1312" s="13">
        <v>650395</v>
      </c>
      <c r="G1312" s="13">
        <v>4</v>
      </c>
      <c r="H1312" s="13">
        <v>131394</v>
      </c>
      <c r="I1312" s="13" t="s">
        <v>2019</v>
      </c>
      <c r="J1312" s="13">
        <v>140139</v>
      </c>
      <c r="K1312" s="13" t="s">
        <v>352</v>
      </c>
    </row>
    <row r="1313" spans="1:11" x14ac:dyDescent="0.3">
      <c r="A1313" s="13" t="s">
        <v>2030</v>
      </c>
      <c r="B1313" s="13">
        <v>650396</v>
      </c>
      <c r="C1313" s="13">
        <v>130395</v>
      </c>
      <c r="D1313" s="13" t="s">
        <v>2031</v>
      </c>
      <c r="E1313" s="13">
        <v>702</v>
      </c>
      <c r="F1313" s="13">
        <v>650397</v>
      </c>
      <c r="G1313" s="13">
        <v>4</v>
      </c>
      <c r="H1313" s="13">
        <v>131395</v>
      </c>
      <c r="I1313" s="13" t="s">
        <v>2019</v>
      </c>
      <c r="J1313" s="13">
        <v>140139</v>
      </c>
      <c r="K1313" s="13" t="s">
        <v>352</v>
      </c>
    </row>
    <row r="1314" spans="1:11" x14ac:dyDescent="0.3">
      <c r="A1314" s="13" t="s">
        <v>2032</v>
      </c>
      <c r="B1314" s="13">
        <v>650397</v>
      </c>
      <c r="C1314" s="13">
        <v>130396</v>
      </c>
      <c r="D1314" s="13" t="s">
        <v>2033</v>
      </c>
      <c r="E1314" s="13">
        <v>982</v>
      </c>
      <c r="F1314" s="13">
        <v>650397</v>
      </c>
      <c r="G1314" s="13">
        <v>5</v>
      </c>
      <c r="H1314" s="13">
        <v>131396</v>
      </c>
      <c r="I1314" s="13" t="s">
        <v>2019</v>
      </c>
      <c r="J1314" s="13">
        <v>140139</v>
      </c>
      <c r="K1314" s="13" t="s">
        <v>352</v>
      </c>
    </row>
    <row r="1315" spans="1:11" x14ac:dyDescent="0.3">
      <c r="A1315" s="13" t="s">
        <v>2034</v>
      </c>
      <c r="B1315" s="13">
        <v>650398</v>
      </c>
      <c r="C1315" s="13">
        <v>130397</v>
      </c>
      <c r="D1315" s="13" t="s">
        <v>2035</v>
      </c>
      <c r="E1315" s="13">
        <v>1375</v>
      </c>
      <c r="F1315" s="13">
        <v>650398</v>
      </c>
      <c r="G1315" s="13">
        <v>5</v>
      </c>
      <c r="H1315" s="13">
        <v>131397</v>
      </c>
      <c r="I1315" s="13" t="s">
        <v>2019</v>
      </c>
      <c r="J1315" s="13">
        <v>140139</v>
      </c>
      <c r="K1315" s="13" t="s">
        <v>352</v>
      </c>
    </row>
    <row r="1316" spans="1:11" x14ac:dyDescent="0.3">
      <c r="A1316" s="13" t="s">
        <v>2036</v>
      </c>
      <c r="B1316" s="13">
        <v>650399</v>
      </c>
      <c r="C1316" s="13">
        <v>130398</v>
      </c>
      <c r="D1316" s="13" t="s">
        <v>2037</v>
      </c>
      <c r="E1316" s="13">
        <v>1925</v>
      </c>
      <c r="F1316" s="13">
        <v>650400</v>
      </c>
      <c r="G1316" s="13">
        <v>6</v>
      </c>
      <c r="H1316" s="13">
        <v>131398</v>
      </c>
      <c r="I1316" s="13" t="s">
        <v>2019</v>
      </c>
      <c r="J1316" s="13">
        <v>140139</v>
      </c>
      <c r="K1316" s="13" t="s">
        <v>352</v>
      </c>
    </row>
    <row r="1317" spans="1:11" x14ac:dyDescent="0.3">
      <c r="A1317" s="13" t="s">
        <v>2038</v>
      </c>
      <c r="B1317" s="13">
        <v>650400</v>
      </c>
      <c r="C1317" s="13">
        <v>130399</v>
      </c>
      <c r="D1317" s="13" t="s">
        <v>2039</v>
      </c>
      <c r="E1317" s="13">
        <v>2695</v>
      </c>
      <c r="F1317" s="13">
        <v>650401</v>
      </c>
      <c r="G1317" s="13">
        <v>6</v>
      </c>
      <c r="H1317" s="13">
        <v>131399</v>
      </c>
      <c r="I1317" s="13" t="s">
        <v>2019</v>
      </c>
      <c r="J1317" s="13">
        <v>140139</v>
      </c>
      <c r="K1317" s="13" t="s">
        <v>352</v>
      </c>
    </row>
    <row r="1318" spans="1:11" x14ac:dyDescent="0.3">
      <c r="A1318" s="13" t="s">
        <v>2040</v>
      </c>
      <c r="B1318" s="13">
        <v>650401</v>
      </c>
      <c r="C1318" s="13">
        <v>130400</v>
      </c>
      <c r="D1318" s="13" t="s">
        <v>2041</v>
      </c>
      <c r="E1318" s="13">
        <v>3773</v>
      </c>
      <c r="F1318" s="13">
        <v>650401</v>
      </c>
      <c r="G1318" s="13">
        <v>6</v>
      </c>
      <c r="H1318" s="13">
        <v>131400</v>
      </c>
      <c r="I1318" s="13" t="s">
        <v>2019</v>
      </c>
      <c r="J1318" s="13">
        <v>140139</v>
      </c>
      <c r="K1318" s="13" t="s">
        <v>352</v>
      </c>
    </row>
    <row r="1319" spans="1:11" x14ac:dyDescent="0.3">
      <c r="A1319" s="13" t="s">
        <v>2042</v>
      </c>
      <c r="B1319" s="13">
        <v>650402</v>
      </c>
      <c r="C1319" s="13">
        <v>130401</v>
      </c>
      <c r="D1319" s="13" t="s">
        <v>2043</v>
      </c>
      <c r="E1319" s="13">
        <v>5282</v>
      </c>
      <c r="F1319" s="13">
        <v>650403</v>
      </c>
      <c r="G1319" s="13">
        <v>6</v>
      </c>
      <c r="H1319" s="13">
        <v>131401</v>
      </c>
      <c r="I1319" s="13" t="s">
        <v>2019</v>
      </c>
      <c r="J1319" s="13">
        <v>140139</v>
      </c>
      <c r="K1319" s="13" t="s">
        <v>352</v>
      </c>
    </row>
    <row r="1320" spans="1:11" x14ac:dyDescent="0.3">
      <c r="A1320" s="13" t="s">
        <v>2044</v>
      </c>
      <c r="B1320" s="13">
        <v>650403</v>
      </c>
      <c r="C1320" s="13">
        <v>130402</v>
      </c>
      <c r="D1320" s="13" t="s">
        <v>2045</v>
      </c>
      <c r="E1320" s="13">
        <v>7395</v>
      </c>
      <c r="F1320" s="13">
        <v>650404</v>
      </c>
      <c r="G1320" s="13">
        <v>6</v>
      </c>
      <c r="H1320" s="13">
        <v>131402</v>
      </c>
      <c r="I1320" s="13" t="s">
        <v>2019</v>
      </c>
      <c r="J1320" s="13">
        <v>140139</v>
      </c>
      <c r="K1320" s="13" t="s">
        <v>352</v>
      </c>
    </row>
    <row r="1321" spans="1:11" x14ac:dyDescent="0.3">
      <c r="A1321" s="13" t="s">
        <v>2046</v>
      </c>
      <c r="B1321" s="13">
        <v>650404</v>
      </c>
      <c r="C1321" s="13">
        <v>130403</v>
      </c>
      <c r="D1321" s="13" t="s">
        <v>2047</v>
      </c>
      <c r="E1321" s="13">
        <v>10354</v>
      </c>
      <c r="F1321" s="13">
        <v>650404</v>
      </c>
      <c r="G1321" s="13">
        <v>6</v>
      </c>
      <c r="H1321" s="13">
        <v>131403</v>
      </c>
      <c r="I1321" s="13" t="s">
        <v>2019</v>
      </c>
      <c r="J1321" s="13">
        <v>140139</v>
      </c>
      <c r="K1321" s="13" t="s">
        <v>352</v>
      </c>
    </row>
    <row r="1322" spans="1:11" x14ac:dyDescent="0.3">
      <c r="A1322" s="13" t="s">
        <v>2048</v>
      </c>
      <c r="B1322" s="13">
        <v>650405</v>
      </c>
      <c r="C1322" s="13">
        <v>130404</v>
      </c>
      <c r="D1322" s="13" t="s">
        <v>2049</v>
      </c>
      <c r="E1322" s="13">
        <v>14495</v>
      </c>
      <c r="F1322" s="13">
        <v>650405</v>
      </c>
      <c r="G1322" s="13">
        <v>6</v>
      </c>
      <c r="H1322" s="13">
        <v>131404</v>
      </c>
      <c r="I1322" s="13" t="s">
        <v>2050</v>
      </c>
      <c r="J1322" s="13">
        <v>140139</v>
      </c>
      <c r="K1322" s="13" t="s">
        <v>352</v>
      </c>
    </row>
    <row r="1323" spans="1:11" x14ac:dyDescent="0.3">
      <c r="A1323" s="13" t="s">
        <v>2051</v>
      </c>
      <c r="B1323" s="13">
        <v>650406</v>
      </c>
      <c r="C1323" s="13">
        <v>130405</v>
      </c>
      <c r="D1323" s="13" t="s">
        <v>2052</v>
      </c>
      <c r="E1323" s="13">
        <v>130</v>
      </c>
      <c r="F1323" s="13">
        <v>650407</v>
      </c>
      <c r="G1323" s="13">
        <v>2</v>
      </c>
      <c r="H1323" s="13">
        <v>131405</v>
      </c>
      <c r="I1323" s="13" t="s">
        <v>2050</v>
      </c>
      <c r="J1323" s="13">
        <v>140139</v>
      </c>
      <c r="K1323" s="13" t="s">
        <v>352</v>
      </c>
    </row>
    <row r="1324" spans="1:11" x14ac:dyDescent="0.3">
      <c r="A1324" s="13" t="s">
        <v>2053</v>
      </c>
      <c r="B1324" s="13">
        <v>650407</v>
      </c>
      <c r="C1324" s="13">
        <v>130406</v>
      </c>
      <c r="D1324" s="13" t="s">
        <v>2054</v>
      </c>
      <c r="E1324" s="13">
        <v>183</v>
      </c>
      <c r="F1324" s="13">
        <v>650408</v>
      </c>
      <c r="G1324" s="13">
        <v>2</v>
      </c>
      <c r="H1324" s="13">
        <v>131406</v>
      </c>
      <c r="I1324" s="13" t="s">
        <v>2050</v>
      </c>
      <c r="J1324" s="13">
        <v>140139</v>
      </c>
      <c r="K1324" s="13" t="s">
        <v>352</v>
      </c>
    </row>
    <row r="1325" spans="1:11" x14ac:dyDescent="0.3">
      <c r="A1325" s="13" t="s">
        <v>2055</v>
      </c>
      <c r="B1325" s="13">
        <v>650408</v>
      </c>
      <c r="C1325" s="13">
        <v>130407</v>
      </c>
      <c r="D1325" s="13" t="s">
        <v>2056</v>
      </c>
      <c r="E1325" s="13">
        <v>256</v>
      </c>
      <c r="F1325" s="13">
        <v>650409</v>
      </c>
      <c r="G1325" s="13">
        <v>3</v>
      </c>
      <c r="H1325" s="13">
        <v>131407</v>
      </c>
      <c r="I1325" s="13" t="s">
        <v>2050</v>
      </c>
      <c r="J1325" s="13">
        <v>140139</v>
      </c>
      <c r="K1325" s="13" t="s">
        <v>352</v>
      </c>
    </row>
    <row r="1326" spans="1:11" x14ac:dyDescent="0.3">
      <c r="A1326" s="13" t="s">
        <v>2057</v>
      </c>
      <c r="B1326" s="13">
        <v>650409</v>
      </c>
      <c r="C1326" s="13">
        <v>130408</v>
      </c>
      <c r="D1326" s="13" t="s">
        <v>2058</v>
      </c>
      <c r="E1326" s="13">
        <v>357</v>
      </c>
      <c r="F1326" s="13">
        <v>650410</v>
      </c>
      <c r="G1326" s="13">
        <v>3</v>
      </c>
      <c r="H1326" s="13">
        <v>131408</v>
      </c>
      <c r="I1326" s="13" t="s">
        <v>2050</v>
      </c>
      <c r="J1326" s="13">
        <v>140139</v>
      </c>
      <c r="K1326" s="13" t="s">
        <v>352</v>
      </c>
    </row>
    <row r="1327" spans="1:11" x14ac:dyDescent="0.3">
      <c r="A1327" s="13" t="s">
        <v>2059</v>
      </c>
      <c r="B1327" s="13">
        <v>650410</v>
      </c>
      <c r="C1327" s="13">
        <v>130409</v>
      </c>
      <c r="D1327" s="13" t="s">
        <v>2060</v>
      </c>
      <c r="E1327" s="13">
        <v>501</v>
      </c>
      <c r="F1327" s="13">
        <v>650411</v>
      </c>
      <c r="G1327" s="13">
        <v>4</v>
      </c>
      <c r="H1327" s="13">
        <v>131409</v>
      </c>
      <c r="I1327" s="13" t="s">
        <v>2050</v>
      </c>
      <c r="J1327" s="13">
        <v>140139</v>
      </c>
      <c r="K1327" s="13" t="s">
        <v>352</v>
      </c>
    </row>
    <row r="1328" spans="1:11" x14ac:dyDescent="0.3">
      <c r="A1328" s="13" t="s">
        <v>2061</v>
      </c>
      <c r="B1328" s="13">
        <v>650411</v>
      </c>
      <c r="C1328" s="13">
        <v>130410</v>
      </c>
      <c r="D1328" s="13" t="s">
        <v>2062</v>
      </c>
      <c r="E1328" s="13">
        <v>702</v>
      </c>
      <c r="F1328" s="13">
        <v>650411</v>
      </c>
      <c r="G1328" s="13">
        <v>4</v>
      </c>
      <c r="H1328" s="13">
        <v>131410</v>
      </c>
      <c r="I1328" s="13" t="s">
        <v>2050</v>
      </c>
      <c r="J1328" s="13">
        <v>140139</v>
      </c>
      <c r="K1328" s="13" t="s">
        <v>352</v>
      </c>
    </row>
    <row r="1329" spans="1:11" x14ac:dyDescent="0.3">
      <c r="A1329" s="13" t="s">
        <v>2063</v>
      </c>
      <c r="B1329" s="13">
        <v>650412</v>
      </c>
      <c r="C1329" s="13">
        <v>130411</v>
      </c>
      <c r="D1329" s="13" t="s">
        <v>2064</v>
      </c>
      <c r="E1329" s="13">
        <v>982</v>
      </c>
      <c r="F1329" s="13">
        <v>650413</v>
      </c>
      <c r="G1329" s="13">
        <v>5</v>
      </c>
      <c r="H1329" s="13">
        <v>131411</v>
      </c>
      <c r="I1329" s="13" t="s">
        <v>2050</v>
      </c>
      <c r="J1329" s="13">
        <v>140139</v>
      </c>
      <c r="K1329" s="13" t="s">
        <v>352</v>
      </c>
    </row>
    <row r="1330" spans="1:11" x14ac:dyDescent="0.3">
      <c r="A1330" s="13" t="s">
        <v>2065</v>
      </c>
      <c r="B1330" s="13">
        <v>650413</v>
      </c>
      <c r="C1330" s="13">
        <v>130412</v>
      </c>
      <c r="D1330" s="13" t="s">
        <v>2066</v>
      </c>
      <c r="E1330" s="13">
        <v>1375</v>
      </c>
      <c r="F1330" s="13">
        <v>650413</v>
      </c>
      <c r="G1330" s="13">
        <v>5</v>
      </c>
      <c r="H1330" s="13">
        <v>131412</v>
      </c>
      <c r="I1330" s="13" t="s">
        <v>2050</v>
      </c>
      <c r="J1330" s="13">
        <v>140139</v>
      </c>
      <c r="K1330" s="13" t="s">
        <v>352</v>
      </c>
    </row>
    <row r="1331" spans="1:11" x14ac:dyDescent="0.3">
      <c r="A1331" s="13" t="s">
        <v>2067</v>
      </c>
      <c r="B1331" s="13">
        <v>650414</v>
      </c>
      <c r="C1331" s="13">
        <v>130413</v>
      </c>
      <c r="D1331" s="13" t="s">
        <v>2068</v>
      </c>
      <c r="E1331" s="13">
        <v>1925</v>
      </c>
      <c r="F1331" s="13">
        <v>650415</v>
      </c>
      <c r="G1331" s="13">
        <v>6</v>
      </c>
      <c r="H1331" s="13">
        <v>131413</v>
      </c>
      <c r="I1331" s="13" t="s">
        <v>2050</v>
      </c>
      <c r="J1331" s="13">
        <v>140139</v>
      </c>
      <c r="K1331" s="13" t="s">
        <v>352</v>
      </c>
    </row>
    <row r="1332" spans="1:11" x14ac:dyDescent="0.3">
      <c r="A1332" s="13" t="s">
        <v>2069</v>
      </c>
      <c r="B1332" s="13">
        <v>650415</v>
      </c>
      <c r="C1332" s="13">
        <v>130414</v>
      </c>
      <c r="D1332" s="13" t="s">
        <v>2070</v>
      </c>
      <c r="E1332" s="13">
        <v>2695</v>
      </c>
      <c r="F1332" s="13">
        <v>650416</v>
      </c>
      <c r="G1332" s="13">
        <v>6</v>
      </c>
      <c r="H1332" s="13">
        <v>131414</v>
      </c>
      <c r="I1332" s="13" t="s">
        <v>2050</v>
      </c>
      <c r="J1332" s="13">
        <v>140139</v>
      </c>
      <c r="K1332" s="13" t="s">
        <v>352</v>
      </c>
    </row>
    <row r="1333" spans="1:11" x14ac:dyDescent="0.3">
      <c r="A1333" s="13" t="s">
        <v>2071</v>
      </c>
      <c r="B1333" s="13">
        <v>650416</v>
      </c>
      <c r="C1333" s="13">
        <v>130415</v>
      </c>
      <c r="D1333" s="13" t="s">
        <v>2072</v>
      </c>
      <c r="E1333" s="13">
        <v>3773</v>
      </c>
      <c r="F1333" s="13">
        <v>650416</v>
      </c>
      <c r="G1333" s="13">
        <v>6</v>
      </c>
      <c r="H1333" s="13">
        <v>131415</v>
      </c>
      <c r="I1333" s="13" t="s">
        <v>2050</v>
      </c>
      <c r="J1333" s="13">
        <v>140139</v>
      </c>
      <c r="K1333" s="13" t="s">
        <v>352</v>
      </c>
    </row>
    <row r="1334" spans="1:11" x14ac:dyDescent="0.3">
      <c r="A1334" s="13" t="s">
        <v>2073</v>
      </c>
      <c r="B1334" s="13">
        <v>650417</v>
      </c>
      <c r="C1334" s="13">
        <v>130416</v>
      </c>
      <c r="D1334" s="13" t="s">
        <v>2074</v>
      </c>
      <c r="E1334" s="13">
        <v>5282</v>
      </c>
      <c r="F1334" s="13">
        <v>650417</v>
      </c>
      <c r="G1334" s="13">
        <v>6</v>
      </c>
      <c r="H1334" s="13">
        <v>131416</v>
      </c>
      <c r="I1334" s="13" t="s">
        <v>2050</v>
      </c>
      <c r="J1334" s="13">
        <v>140139</v>
      </c>
      <c r="K1334" s="13" t="s">
        <v>352</v>
      </c>
    </row>
    <row r="1335" spans="1:11" x14ac:dyDescent="0.3">
      <c r="A1335" s="13" t="s">
        <v>2075</v>
      </c>
      <c r="B1335" s="13">
        <v>650418</v>
      </c>
      <c r="C1335" s="13">
        <v>130417</v>
      </c>
      <c r="D1335" s="13" t="s">
        <v>2076</v>
      </c>
      <c r="E1335" s="13">
        <v>7395</v>
      </c>
      <c r="F1335" s="13">
        <v>650419</v>
      </c>
      <c r="G1335" s="13">
        <v>6</v>
      </c>
      <c r="H1335" s="13">
        <v>131417</v>
      </c>
      <c r="I1335" s="13" t="s">
        <v>2050</v>
      </c>
      <c r="J1335" s="13">
        <v>140139</v>
      </c>
      <c r="K1335" s="13" t="s">
        <v>352</v>
      </c>
    </row>
    <row r="1336" spans="1:11" x14ac:dyDescent="0.3">
      <c r="A1336" s="13" t="s">
        <v>2077</v>
      </c>
      <c r="B1336" s="13">
        <v>650419</v>
      </c>
      <c r="C1336" s="13">
        <v>130418</v>
      </c>
      <c r="D1336" s="13" t="s">
        <v>2078</v>
      </c>
      <c r="E1336" s="13">
        <v>10354</v>
      </c>
      <c r="F1336" s="13">
        <v>650420</v>
      </c>
      <c r="G1336" s="13">
        <v>6</v>
      </c>
      <c r="H1336" s="13">
        <v>131418</v>
      </c>
      <c r="I1336" s="13" t="s">
        <v>2050</v>
      </c>
      <c r="J1336" s="13">
        <v>140139</v>
      </c>
      <c r="K1336" s="13" t="s">
        <v>352</v>
      </c>
    </row>
    <row r="1337" spans="1:11" x14ac:dyDescent="0.3">
      <c r="A1337" s="13" t="s">
        <v>2079</v>
      </c>
      <c r="B1337" s="13">
        <v>650420</v>
      </c>
      <c r="C1337" s="13">
        <v>130419</v>
      </c>
      <c r="D1337" s="13" t="s">
        <v>2080</v>
      </c>
      <c r="E1337" s="13">
        <v>14495</v>
      </c>
      <c r="F1337" s="13">
        <v>650421</v>
      </c>
      <c r="G1337" s="13">
        <v>6</v>
      </c>
      <c r="H1337" s="13">
        <v>131419</v>
      </c>
      <c r="I1337" s="13" t="s">
        <v>2081</v>
      </c>
      <c r="J1337" s="13">
        <v>140139</v>
      </c>
      <c r="K1337" s="13" t="s">
        <v>352</v>
      </c>
    </row>
    <row r="1338" spans="1:11" x14ac:dyDescent="0.3">
      <c r="A1338" s="13" t="s">
        <v>2082</v>
      </c>
      <c r="B1338" s="13">
        <v>650421</v>
      </c>
      <c r="C1338" s="13">
        <v>129001</v>
      </c>
      <c r="D1338" s="13" t="s">
        <v>2083</v>
      </c>
      <c r="E1338" s="13">
        <v>130</v>
      </c>
      <c r="F1338" s="13">
        <v>650421</v>
      </c>
      <c r="G1338" s="13">
        <v>2</v>
      </c>
      <c r="H1338" s="13">
        <v>131420</v>
      </c>
      <c r="I1338" s="13" t="s">
        <v>2081</v>
      </c>
      <c r="J1338" s="13">
        <v>140140</v>
      </c>
      <c r="K1338" s="13" t="s">
        <v>352</v>
      </c>
    </row>
    <row r="1339" spans="1:11" x14ac:dyDescent="0.3">
      <c r="A1339" s="13" t="s">
        <v>2084</v>
      </c>
      <c r="B1339" s="13">
        <v>650422</v>
      </c>
      <c r="C1339" s="13">
        <v>129002</v>
      </c>
      <c r="D1339" s="13" t="s">
        <v>2085</v>
      </c>
      <c r="E1339" s="13">
        <v>183</v>
      </c>
      <c r="F1339" s="13">
        <v>650423</v>
      </c>
      <c r="G1339" s="13">
        <v>2</v>
      </c>
      <c r="H1339" s="13">
        <v>131421</v>
      </c>
      <c r="I1339" s="13" t="s">
        <v>2081</v>
      </c>
      <c r="J1339" s="13">
        <v>140140</v>
      </c>
      <c r="K1339" s="13" t="s">
        <v>352</v>
      </c>
    </row>
    <row r="1340" spans="1:11" x14ac:dyDescent="0.3">
      <c r="A1340" s="13" t="s">
        <v>2086</v>
      </c>
      <c r="B1340" s="13">
        <v>650423</v>
      </c>
      <c r="C1340" s="13">
        <v>129003</v>
      </c>
      <c r="D1340" s="13" t="s">
        <v>2087</v>
      </c>
      <c r="E1340" s="13">
        <v>256</v>
      </c>
      <c r="F1340" s="13">
        <v>650423</v>
      </c>
      <c r="G1340" s="13">
        <v>3</v>
      </c>
      <c r="H1340" s="13">
        <v>131422</v>
      </c>
      <c r="I1340" s="13" t="s">
        <v>2081</v>
      </c>
      <c r="J1340" s="13">
        <v>140140</v>
      </c>
      <c r="K1340" s="13" t="s">
        <v>352</v>
      </c>
    </row>
    <row r="1341" spans="1:11" x14ac:dyDescent="0.3">
      <c r="A1341" s="13" t="s">
        <v>2088</v>
      </c>
      <c r="B1341" s="13">
        <v>650424</v>
      </c>
      <c r="C1341" s="13">
        <v>129004</v>
      </c>
      <c r="D1341" s="13" t="s">
        <v>2089</v>
      </c>
      <c r="E1341" s="13">
        <v>357</v>
      </c>
      <c r="F1341" s="13">
        <v>650425</v>
      </c>
      <c r="G1341" s="13">
        <v>3</v>
      </c>
      <c r="H1341" s="13">
        <v>131423</v>
      </c>
      <c r="I1341" s="13" t="s">
        <v>2081</v>
      </c>
      <c r="J1341" s="13">
        <v>140140</v>
      </c>
      <c r="K1341" s="13" t="s">
        <v>352</v>
      </c>
    </row>
    <row r="1342" spans="1:11" x14ac:dyDescent="0.3">
      <c r="A1342" s="13" t="s">
        <v>2090</v>
      </c>
      <c r="B1342" s="13">
        <v>650425</v>
      </c>
      <c r="C1342" s="13">
        <v>129005</v>
      </c>
      <c r="D1342" s="13" t="s">
        <v>2091</v>
      </c>
      <c r="E1342" s="13">
        <v>501</v>
      </c>
      <c r="F1342" s="13">
        <v>650426</v>
      </c>
      <c r="G1342" s="13">
        <v>4</v>
      </c>
      <c r="H1342" s="13">
        <v>131424</v>
      </c>
      <c r="I1342" s="13" t="s">
        <v>2081</v>
      </c>
      <c r="J1342" s="13">
        <v>140140</v>
      </c>
      <c r="K1342" s="13" t="s">
        <v>352</v>
      </c>
    </row>
    <row r="1343" spans="1:11" x14ac:dyDescent="0.3">
      <c r="A1343" s="13" t="s">
        <v>2092</v>
      </c>
      <c r="B1343" s="13">
        <v>650426</v>
      </c>
      <c r="C1343" s="13">
        <v>129006</v>
      </c>
      <c r="D1343" s="13" t="s">
        <v>2093</v>
      </c>
      <c r="E1343" s="13">
        <v>702</v>
      </c>
      <c r="F1343" s="13">
        <v>650427</v>
      </c>
      <c r="G1343" s="13">
        <v>4</v>
      </c>
      <c r="H1343" s="13">
        <v>131425</v>
      </c>
      <c r="I1343" s="13" t="s">
        <v>2081</v>
      </c>
      <c r="J1343" s="13">
        <v>140140</v>
      </c>
      <c r="K1343" s="13" t="s">
        <v>352</v>
      </c>
    </row>
    <row r="1344" spans="1:11" x14ac:dyDescent="0.3">
      <c r="A1344" s="13" t="s">
        <v>2094</v>
      </c>
      <c r="B1344" s="13">
        <v>650427</v>
      </c>
      <c r="C1344" s="13">
        <v>129007</v>
      </c>
      <c r="D1344" s="13" t="s">
        <v>2095</v>
      </c>
      <c r="E1344" s="13">
        <v>982</v>
      </c>
      <c r="F1344" s="13">
        <v>650428</v>
      </c>
      <c r="G1344" s="13">
        <v>5</v>
      </c>
      <c r="H1344" s="13">
        <v>131426</v>
      </c>
      <c r="I1344" s="13" t="s">
        <v>2081</v>
      </c>
      <c r="J1344" s="13">
        <v>140140</v>
      </c>
      <c r="K1344" s="13" t="s">
        <v>352</v>
      </c>
    </row>
    <row r="1345" spans="1:11" x14ac:dyDescent="0.3">
      <c r="A1345" s="13" t="s">
        <v>2096</v>
      </c>
      <c r="B1345" s="13">
        <v>650428</v>
      </c>
      <c r="C1345" s="13">
        <v>129008</v>
      </c>
      <c r="D1345" s="13" t="s">
        <v>2097</v>
      </c>
      <c r="E1345" s="13">
        <v>1375</v>
      </c>
      <c r="F1345" s="13">
        <v>650429</v>
      </c>
      <c r="G1345" s="13">
        <v>5</v>
      </c>
      <c r="H1345" s="13">
        <v>131427</v>
      </c>
      <c r="I1345" s="13" t="s">
        <v>2081</v>
      </c>
      <c r="J1345" s="13">
        <v>140139</v>
      </c>
      <c r="K1345" s="13" t="s">
        <v>352</v>
      </c>
    </row>
    <row r="1346" spans="1:11" x14ac:dyDescent="0.3">
      <c r="A1346" s="13" t="s">
        <v>2098</v>
      </c>
      <c r="B1346" s="13">
        <v>650429</v>
      </c>
      <c r="C1346" s="13">
        <v>129009</v>
      </c>
      <c r="D1346" s="13" t="s">
        <v>2099</v>
      </c>
      <c r="E1346" s="13">
        <v>1925</v>
      </c>
      <c r="F1346" s="13">
        <v>650429</v>
      </c>
      <c r="G1346" s="13">
        <v>6</v>
      </c>
      <c r="H1346" s="13">
        <v>131428</v>
      </c>
      <c r="I1346" s="13" t="s">
        <v>2081</v>
      </c>
      <c r="J1346" s="13">
        <v>140139</v>
      </c>
      <c r="K1346" s="13" t="s">
        <v>352</v>
      </c>
    </row>
    <row r="1347" spans="1:11" x14ac:dyDescent="0.3">
      <c r="A1347" s="13" t="s">
        <v>2100</v>
      </c>
      <c r="B1347" s="13">
        <v>650430</v>
      </c>
      <c r="C1347" s="13">
        <v>129010</v>
      </c>
      <c r="D1347" s="13" t="s">
        <v>2101</v>
      </c>
      <c r="E1347" s="13">
        <v>2695</v>
      </c>
      <c r="F1347" s="13">
        <v>650430</v>
      </c>
      <c r="G1347" s="13">
        <v>6</v>
      </c>
      <c r="H1347" s="13">
        <v>131429</v>
      </c>
      <c r="I1347" s="13" t="s">
        <v>2081</v>
      </c>
      <c r="J1347" s="13">
        <v>140139</v>
      </c>
      <c r="K1347" s="13" t="s">
        <v>352</v>
      </c>
    </row>
    <row r="1348" spans="1:11" x14ac:dyDescent="0.3">
      <c r="A1348" s="13" t="s">
        <v>2102</v>
      </c>
      <c r="B1348" s="13">
        <v>650431</v>
      </c>
      <c r="C1348" s="13">
        <v>129011</v>
      </c>
      <c r="D1348" s="13" t="s">
        <v>2103</v>
      </c>
      <c r="E1348" s="13">
        <v>3773</v>
      </c>
      <c r="F1348" s="13">
        <v>650432</v>
      </c>
      <c r="G1348" s="13">
        <v>6</v>
      </c>
      <c r="H1348" s="13">
        <v>131430</v>
      </c>
      <c r="I1348" s="13" t="s">
        <v>2081</v>
      </c>
      <c r="J1348" s="13">
        <v>140139</v>
      </c>
      <c r="K1348" s="13" t="s">
        <v>352</v>
      </c>
    </row>
    <row r="1349" spans="1:11" x14ac:dyDescent="0.3">
      <c r="A1349" s="13" t="s">
        <v>2104</v>
      </c>
      <c r="B1349" s="13">
        <v>650432</v>
      </c>
      <c r="C1349" s="13">
        <v>129012</v>
      </c>
      <c r="D1349" s="13" t="s">
        <v>2105</v>
      </c>
      <c r="E1349" s="13">
        <v>5282</v>
      </c>
      <c r="F1349" s="13">
        <v>650433</v>
      </c>
      <c r="G1349" s="13">
        <v>6</v>
      </c>
      <c r="H1349" s="13">
        <v>131431</v>
      </c>
      <c r="I1349" s="13" t="s">
        <v>2081</v>
      </c>
      <c r="J1349" s="13">
        <v>140139</v>
      </c>
      <c r="K1349" s="13" t="s">
        <v>352</v>
      </c>
    </row>
    <row r="1350" spans="1:11" x14ac:dyDescent="0.3">
      <c r="A1350" s="13" t="s">
        <v>2106</v>
      </c>
      <c r="B1350" s="13">
        <v>650433</v>
      </c>
      <c r="C1350" s="13">
        <v>129013</v>
      </c>
      <c r="D1350" s="13" t="s">
        <v>2107</v>
      </c>
      <c r="E1350" s="13">
        <v>7395</v>
      </c>
      <c r="F1350" s="13">
        <v>650433</v>
      </c>
      <c r="G1350" s="13">
        <v>6</v>
      </c>
      <c r="H1350" s="13">
        <v>131432</v>
      </c>
      <c r="I1350" s="13" t="s">
        <v>2081</v>
      </c>
      <c r="J1350" s="13">
        <v>140139</v>
      </c>
      <c r="K1350" s="13" t="s">
        <v>352</v>
      </c>
    </row>
    <row r="1351" spans="1:11" x14ac:dyDescent="0.3">
      <c r="A1351" s="13" t="s">
        <v>2108</v>
      </c>
      <c r="B1351" s="13">
        <v>650434</v>
      </c>
      <c r="C1351" s="13">
        <v>129014</v>
      </c>
      <c r="D1351" s="13" t="s">
        <v>2109</v>
      </c>
      <c r="E1351" s="13">
        <v>10354</v>
      </c>
      <c r="F1351" s="13">
        <v>650435</v>
      </c>
      <c r="G1351" s="13">
        <v>6</v>
      </c>
      <c r="H1351" s="13">
        <v>131433</v>
      </c>
      <c r="I1351" s="13" t="s">
        <v>2081</v>
      </c>
      <c r="J1351" s="13">
        <v>140139</v>
      </c>
      <c r="K1351" s="13" t="s">
        <v>352</v>
      </c>
    </row>
    <row r="1352" spans="1:11" x14ac:dyDescent="0.3">
      <c r="A1352" s="13" t="s">
        <v>2110</v>
      </c>
      <c r="B1352" s="13">
        <v>650435</v>
      </c>
      <c r="C1352" s="13">
        <v>129015</v>
      </c>
      <c r="D1352" s="13" t="s">
        <v>2111</v>
      </c>
      <c r="E1352" s="13">
        <v>14495</v>
      </c>
      <c r="F1352" s="13">
        <v>650436</v>
      </c>
      <c r="G1352" s="13">
        <v>6</v>
      </c>
      <c r="H1352" s="13">
        <v>131434</v>
      </c>
      <c r="I1352" s="13" t="s">
        <v>2112</v>
      </c>
      <c r="J1352" s="13">
        <v>140139</v>
      </c>
      <c r="K1352" s="13" t="s">
        <v>352</v>
      </c>
    </row>
    <row r="1353" spans="1:11" x14ac:dyDescent="0.3">
      <c r="A1353" s="13" t="s">
        <v>2113</v>
      </c>
      <c r="B1353" s="13">
        <v>650436</v>
      </c>
      <c r="C1353" s="13">
        <v>129101</v>
      </c>
      <c r="D1353" s="13" t="s">
        <v>2114</v>
      </c>
      <c r="E1353" s="13">
        <v>130</v>
      </c>
      <c r="F1353" s="13">
        <v>650436</v>
      </c>
      <c r="G1353" s="13">
        <v>2</v>
      </c>
      <c r="H1353" s="13">
        <v>131435</v>
      </c>
      <c r="I1353" s="13" t="s">
        <v>2112</v>
      </c>
      <c r="J1353" s="13">
        <v>140140</v>
      </c>
      <c r="K1353" s="13" t="s">
        <v>352</v>
      </c>
    </row>
    <row r="1354" spans="1:11" x14ac:dyDescent="0.3">
      <c r="A1354" s="13" t="s">
        <v>2115</v>
      </c>
      <c r="B1354" s="13">
        <v>650437</v>
      </c>
      <c r="C1354" s="13">
        <v>129102</v>
      </c>
      <c r="D1354" s="13" t="s">
        <v>2116</v>
      </c>
      <c r="E1354" s="13">
        <v>183</v>
      </c>
      <c r="F1354" s="13">
        <v>650437</v>
      </c>
      <c r="G1354" s="13">
        <v>2</v>
      </c>
      <c r="H1354" s="13">
        <v>131436</v>
      </c>
      <c r="I1354" s="13" t="s">
        <v>2112</v>
      </c>
      <c r="J1354" s="13">
        <v>140140</v>
      </c>
      <c r="K1354" s="13" t="s">
        <v>352</v>
      </c>
    </row>
    <row r="1355" spans="1:11" x14ac:dyDescent="0.3">
      <c r="A1355" s="13" t="s">
        <v>2117</v>
      </c>
      <c r="B1355" s="13">
        <v>650438</v>
      </c>
      <c r="C1355" s="13">
        <v>129103</v>
      </c>
      <c r="D1355" s="13" t="s">
        <v>2118</v>
      </c>
      <c r="E1355" s="13">
        <v>256</v>
      </c>
      <c r="F1355" s="13">
        <v>650439</v>
      </c>
      <c r="G1355" s="13">
        <v>3</v>
      </c>
      <c r="H1355" s="13">
        <v>131437</v>
      </c>
      <c r="I1355" s="13" t="s">
        <v>2112</v>
      </c>
      <c r="J1355" s="13">
        <v>140140</v>
      </c>
      <c r="K1355" s="13" t="s">
        <v>352</v>
      </c>
    </row>
    <row r="1356" spans="1:11" x14ac:dyDescent="0.3">
      <c r="A1356" s="13" t="s">
        <v>2119</v>
      </c>
      <c r="B1356" s="13">
        <v>650439</v>
      </c>
      <c r="C1356" s="13">
        <v>129104</v>
      </c>
      <c r="D1356" s="13" t="s">
        <v>2120</v>
      </c>
      <c r="E1356" s="13">
        <v>357</v>
      </c>
      <c r="F1356" s="13">
        <v>650440</v>
      </c>
      <c r="G1356" s="13">
        <v>3</v>
      </c>
      <c r="H1356" s="13">
        <v>131438</v>
      </c>
      <c r="I1356" s="13" t="s">
        <v>2112</v>
      </c>
      <c r="J1356" s="13">
        <v>140140</v>
      </c>
      <c r="K1356" s="13" t="s">
        <v>352</v>
      </c>
    </row>
    <row r="1357" spans="1:11" x14ac:dyDescent="0.3">
      <c r="A1357" s="13" t="s">
        <v>2121</v>
      </c>
      <c r="B1357" s="13">
        <v>650440</v>
      </c>
      <c r="C1357" s="13">
        <v>129105</v>
      </c>
      <c r="D1357" s="13" t="s">
        <v>2122</v>
      </c>
      <c r="E1357" s="13">
        <v>501</v>
      </c>
      <c r="F1357" s="13">
        <v>650441</v>
      </c>
      <c r="G1357" s="13">
        <v>4</v>
      </c>
      <c r="H1357" s="13">
        <v>131439</v>
      </c>
      <c r="I1357" s="13" t="s">
        <v>2112</v>
      </c>
      <c r="J1357" s="13">
        <v>140140</v>
      </c>
      <c r="K1357" s="13" t="s">
        <v>352</v>
      </c>
    </row>
    <row r="1358" spans="1:11" x14ac:dyDescent="0.3">
      <c r="A1358" s="13" t="s">
        <v>2123</v>
      </c>
      <c r="B1358" s="13">
        <v>650441</v>
      </c>
      <c r="C1358" s="13">
        <v>129106</v>
      </c>
      <c r="D1358" s="13" t="s">
        <v>2124</v>
      </c>
      <c r="E1358" s="13">
        <v>702</v>
      </c>
      <c r="F1358" s="13">
        <v>650442</v>
      </c>
      <c r="G1358" s="13">
        <v>4</v>
      </c>
      <c r="H1358" s="13">
        <v>131440</v>
      </c>
      <c r="I1358" s="13" t="s">
        <v>2112</v>
      </c>
      <c r="J1358" s="13">
        <v>140140</v>
      </c>
      <c r="K1358" s="13" t="s">
        <v>352</v>
      </c>
    </row>
    <row r="1359" spans="1:11" x14ac:dyDescent="0.3">
      <c r="A1359" s="13" t="s">
        <v>2125</v>
      </c>
      <c r="B1359" s="13">
        <v>650442</v>
      </c>
      <c r="C1359" s="13">
        <v>129107</v>
      </c>
      <c r="D1359" s="13" t="s">
        <v>2126</v>
      </c>
      <c r="E1359" s="13">
        <v>982</v>
      </c>
      <c r="F1359" s="13">
        <v>650442</v>
      </c>
      <c r="G1359" s="13">
        <v>5</v>
      </c>
      <c r="H1359" s="13">
        <v>131441</v>
      </c>
      <c r="I1359" s="13" t="s">
        <v>2112</v>
      </c>
      <c r="J1359" s="13">
        <v>140140</v>
      </c>
      <c r="K1359" s="13" t="s">
        <v>352</v>
      </c>
    </row>
    <row r="1360" spans="1:11" x14ac:dyDescent="0.3">
      <c r="A1360" s="13" t="s">
        <v>2127</v>
      </c>
      <c r="B1360" s="13">
        <v>650443</v>
      </c>
      <c r="C1360" s="13">
        <v>129108</v>
      </c>
      <c r="D1360" s="13" t="s">
        <v>2128</v>
      </c>
      <c r="E1360" s="13">
        <v>1375</v>
      </c>
      <c r="F1360" s="13">
        <v>650444</v>
      </c>
      <c r="G1360" s="13">
        <v>5</v>
      </c>
      <c r="H1360" s="13">
        <v>131442</v>
      </c>
      <c r="I1360" s="13" t="s">
        <v>2112</v>
      </c>
      <c r="J1360" s="13">
        <v>140139</v>
      </c>
      <c r="K1360" s="13" t="s">
        <v>352</v>
      </c>
    </row>
    <row r="1361" spans="1:11" x14ac:dyDescent="0.3">
      <c r="A1361" s="13" t="s">
        <v>2129</v>
      </c>
      <c r="B1361" s="13">
        <v>650444</v>
      </c>
      <c r="C1361" s="13">
        <v>129109</v>
      </c>
      <c r="D1361" s="13" t="s">
        <v>2130</v>
      </c>
      <c r="E1361" s="13">
        <v>1925</v>
      </c>
      <c r="F1361" s="13">
        <v>650445</v>
      </c>
      <c r="G1361" s="13">
        <v>6</v>
      </c>
      <c r="H1361" s="13">
        <v>131443</v>
      </c>
      <c r="I1361" s="13" t="s">
        <v>2112</v>
      </c>
      <c r="J1361" s="13">
        <v>140139</v>
      </c>
      <c r="K1361" s="13" t="s">
        <v>352</v>
      </c>
    </row>
    <row r="1362" spans="1:11" x14ac:dyDescent="0.3">
      <c r="A1362" s="13" t="s">
        <v>2131</v>
      </c>
      <c r="B1362" s="13">
        <v>650445</v>
      </c>
      <c r="C1362" s="13">
        <v>129110</v>
      </c>
      <c r="D1362" s="13" t="s">
        <v>2132</v>
      </c>
      <c r="E1362" s="13">
        <v>2695</v>
      </c>
      <c r="F1362" s="13">
        <v>650445</v>
      </c>
      <c r="G1362" s="13">
        <v>6</v>
      </c>
      <c r="H1362" s="13">
        <v>131444</v>
      </c>
      <c r="I1362" s="13" t="s">
        <v>2112</v>
      </c>
      <c r="J1362" s="13">
        <v>140139</v>
      </c>
      <c r="K1362" s="13" t="s">
        <v>352</v>
      </c>
    </row>
    <row r="1363" spans="1:11" x14ac:dyDescent="0.3">
      <c r="A1363" s="13" t="s">
        <v>2133</v>
      </c>
      <c r="B1363" s="13">
        <v>650446</v>
      </c>
      <c r="C1363" s="13">
        <v>129111</v>
      </c>
      <c r="D1363" s="13" t="s">
        <v>2134</v>
      </c>
      <c r="E1363" s="13">
        <v>3773</v>
      </c>
      <c r="F1363" s="13">
        <v>650447</v>
      </c>
      <c r="G1363" s="13">
        <v>6</v>
      </c>
      <c r="H1363" s="13">
        <v>131445</v>
      </c>
      <c r="I1363" s="13" t="s">
        <v>2112</v>
      </c>
      <c r="J1363" s="13">
        <v>140139</v>
      </c>
      <c r="K1363" s="13" t="s">
        <v>352</v>
      </c>
    </row>
    <row r="1364" spans="1:11" x14ac:dyDescent="0.3">
      <c r="A1364" s="13" t="s">
        <v>2135</v>
      </c>
      <c r="B1364" s="13">
        <v>650447</v>
      </c>
      <c r="C1364" s="13">
        <v>129112</v>
      </c>
      <c r="D1364" s="13" t="s">
        <v>2136</v>
      </c>
      <c r="E1364" s="13">
        <v>5282</v>
      </c>
      <c r="F1364" s="13">
        <v>650447</v>
      </c>
      <c r="G1364" s="13">
        <v>6</v>
      </c>
      <c r="H1364" s="13">
        <v>131446</v>
      </c>
      <c r="I1364" s="13" t="s">
        <v>2112</v>
      </c>
      <c r="J1364" s="13">
        <v>140139</v>
      </c>
      <c r="K1364" s="13" t="s">
        <v>352</v>
      </c>
    </row>
    <row r="1365" spans="1:11" x14ac:dyDescent="0.3">
      <c r="A1365" s="13" t="s">
        <v>2137</v>
      </c>
      <c r="B1365" s="13">
        <v>650448</v>
      </c>
      <c r="C1365" s="13">
        <v>129113</v>
      </c>
      <c r="D1365" s="13" t="s">
        <v>2138</v>
      </c>
      <c r="E1365" s="13">
        <v>7395</v>
      </c>
      <c r="F1365" s="13">
        <v>650448</v>
      </c>
      <c r="G1365" s="13">
        <v>6</v>
      </c>
      <c r="H1365" s="13">
        <v>131447</v>
      </c>
      <c r="I1365" s="13" t="s">
        <v>2112</v>
      </c>
      <c r="J1365" s="13">
        <v>140139</v>
      </c>
      <c r="K1365" s="13" t="s">
        <v>352</v>
      </c>
    </row>
    <row r="1366" spans="1:11" x14ac:dyDescent="0.3">
      <c r="A1366" s="13" t="s">
        <v>2139</v>
      </c>
      <c r="B1366" s="13">
        <v>650449</v>
      </c>
      <c r="C1366" s="13">
        <v>129114</v>
      </c>
      <c r="D1366" s="13" t="s">
        <v>2140</v>
      </c>
      <c r="E1366" s="13">
        <v>10354</v>
      </c>
      <c r="F1366" s="13">
        <v>650449</v>
      </c>
      <c r="G1366" s="13">
        <v>6</v>
      </c>
      <c r="H1366" s="13">
        <v>131448</v>
      </c>
      <c r="I1366" s="13" t="s">
        <v>2112</v>
      </c>
      <c r="J1366" s="13">
        <v>140139</v>
      </c>
      <c r="K1366" s="13" t="s">
        <v>352</v>
      </c>
    </row>
    <row r="1367" spans="1:11" x14ac:dyDescent="0.3">
      <c r="A1367" s="13" t="s">
        <v>2141</v>
      </c>
      <c r="B1367" s="13">
        <v>650450</v>
      </c>
      <c r="C1367" s="13">
        <v>129115</v>
      </c>
      <c r="D1367" s="13" t="s">
        <v>2142</v>
      </c>
      <c r="E1367" s="13">
        <v>14495</v>
      </c>
      <c r="F1367" s="13">
        <v>650451</v>
      </c>
      <c r="G1367" s="13">
        <v>6</v>
      </c>
      <c r="H1367" s="13">
        <v>131449</v>
      </c>
      <c r="I1367" s="13" t="s">
        <v>2143</v>
      </c>
      <c r="J1367" s="13">
        <v>140139</v>
      </c>
      <c r="K1367" s="13" t="s">
        <v>352</v>
      </c>
    </row>
    <row r="1368" spans="1:11" x14ac:dyDescent="0.3">
      <c r="A1368" s="13" t="s">
        <v>2144</v>
      </c>
      <c r="B1368" s="13">
        <v>650451</v>
      </c>
      <c r="C1368" s="13">
        <v>129201</v>
      </c>
      <c r="D1368" s="13" t="s">
        <v>2145</v>
      </c>
      <c r="E1368" s="13">
        <v>130</v>
      </c>
      <c r="F1368" s="13">
        <v>650452</v>
      </c>
      <c r="G1368" s="13">
        <v>2</v>
      </c>
      <c r="H1368" s="13">
        <v>131450</v>
      </c>
      <c r="I1368" s="13" t="s">
        <v>2143</v>
      </c>
      <c r="J1368" s="13">
        <v>140140</v>
      </c>
      <c r="K1368" s="13" t="s">
        <v>352</v>
      </c>
    </row>
    <row r="1369" spans="1:11" x14ac:dyDescent="0.3">
      <c r="A1369" s="13" t="s">
        <v>2146</v>
      </c>
      <c r="B1369" s="13">
        <v>650452</v>
      </c>
      <c r="C1369" s="13">
        <v>129202</v>
      </c>
      <c r="D1369" s="13" t="s">
        <v>2147</v>
      </c>
      <c r="E1369" s="13">
        <v>183</v>
      </c>
      <c r="F1369" s="13">
        <v>650453</v>
      </c>
      <c r="G1369" s="13">
        <v>2</v>
      </c>
      <c r="H1369" s="13">
        <v>131451</v>
      </c>
      <c r="I1369" s="13" t="s">
        <v>2143</v>
      </c>
      <c r="J1369" s="13">
        <v>140140</v>
      </c>
      <c r="K1369" s="13" t="s">
        <v>352</v>
      </c>
    </row>
    <row r="1370" spans="1:11" x14ac:dyDescent="0.3">
      <c r="A1370" s="13" t="s">
        <v>2148</v>
      </c>
      <c r="B1370" s="13">
        <v>650453</v>
      </c>
      <c r="C1370" s="13">
        <v>129203</v>
      </c>
      <c r="D1370" s="13" t="s">
        <v>2149</v>
      </c>
      <c r="E1370" s="13">
        <v>256</v>
      </c>
      <c r="F1370" s="13">
        <v>650453</v>
      </c>
      <c r="G1370" s="13">
        <v>3</v>
      </c>
      <c r="H1370" s="13">
        <v>131452</v>
      </c>
      <c r="I1370" s="13" t="s">
        <v>2143</v>
      </c>
      <c r="J1370" s="13">
        <v>140140</v>
      </c>
      <c r="K1370" s="13" t="s">
        <v>352</v>
      </c>
    </row>
    <row r="1371" spans="1:11" x14ac:dyDescent="0.3">
      <c r="A1371" s="13" t="s">
        <v>2150</v>
      </c>
      <c r="B1371" s="13">
        <v>650454</v>
      </c>
      <c r="C1371" s="13">
        <v>129204</v>
      </c>
      <c r="D1371" s="13" t="s">
        <v>2151</v>
      </c>
      <c r="E1371" s="13">
        <v>357</v>
      </c>
      <c r="F1371" s="13">
        <v>650455</v>
      </c>
      <c r="G1371" s="13">
        <v>3</v>
      </c>
      <c r="H1371" s="13">
        <v>131453</v>
      </c>
      <c r="I1371" s="13" t="s">
        <v>2143</v>
      </c>
      <c r="J1371" s="13">
        <v>140140</v>
      </c>
      <c r="K1371" s="13" t="s">
        <v>352</v>
      </c>
    </row>
    <row r="1372" spans="1:11" x14ac:dyDescent="0.3">
      <c r="A1372" s="13" t="s">
        <v>2152</v>
      </c>
      <c r="B1372" s="13">
        <v>650455</v>
      </c>
      <c r="C1372" s="13">
        <v>129205</v>
      </c>
      <c r="D1372" s="13" t="s">
        <v>2153</v>
      </c>
      <c r="E1372" s="13">
        <v>501</v>
      </c>
      <c r="F1372" s="13">
        <v>650455</v>
      </c>
      <c r="G1372" s="13">
        <v>4</v>
      </c>
      <c r="H1372" s="13">
        <v>131454</v>
      </c>
      <c r="I1372" s="13" t="s">
        <v>2143</v>
      </c>
      <c r="J1372" s="13">
        <v>140140</v>
      </c>
      <c r="K1372" s="13" t="s">
        <v>352</v>
      </c>
    </row>
    <row r="1373" spans="1:11" x14ac:dyDescent="0.3">
      <c r="A1373" s="13" t="s">
        <v>2154</v>
      </c>
      <c r="B1373" s="13">
        <v>650456</v>
      </c>
      <c r="C1373" s="13">
        <v>129206</v>
      </c>
      <c r="D1373" s="13" t="s">
        <v>2155</v>
      </c>
      <c r="E1373" s="13">
        <v>702</v>
      </c>
      <c r="F1373" s="13">
        <v>650457</v>
      </c>
      <c r="G1373" s="13">
        <v>4</v>
      </c>
      <c r="H1373" s="13">
        <v>131455</v>
      </c>
      <c r="I1373" s="13" t="s">
        <v>2143</v>
      </c>
      <c r="J1373" s="13">
        <v>140140</v>
      </c>
      <c r="K1373" s="13" t="s">
        <v>352</v>
      </c>
    </row>
    <row r="1374" spans="1:11" x14ac:dyDescent="0.3">
      <c r="A1374" s="13" t="s">
        <v>2156</v>
      </c>
      <c r="B1374" s="13">
        <v>650457</v>
      </c>
      <c r="C1374" s="13">
        <v>129207</v>
      </c>
      <c r="D1374" s="13" t="s">
        <v>2157</v>
      </c>
      <c r="E1374" s="13">
        <v>982</v>
      </c>
      <c r="F1374" s="13">
        <v>650457</v>
      </c>
      <c r="G1374" s="13">
        <v>5</v>
      </c>
      <c r="H1374" s="13">
        <v>131456</v>
      </c>
      <c r="I1374" s="13" t="s">
        <v>2143</v>
      </c>
      <c r="J1374" s="13">
        <v>140140</v>
      </c>
      <c r="K1374" s="13" t="s">
        <v>352</v>
      </c>
    </row>
    <row r="1375" spans="1:11" x14ac:dyDescent="0.3">
      <c r="A1375" s="13" t="s">
        <v>2158</v>
      </c>
      <c r="B1375" s="13">
        <v>650458</v>
      </c>
      <c r="C1375" s="13">
        <v>129208</v>
      </c>
      <c r="D1375" s="13" t="s">
        <v>2159</v>
      </c>
      <c r="E1375" s="13">
        <v>1375</v>
      </c>
      <c r="F1375" s="13">
        <v>650459</v>
      </c>
      <c r="G1375" s="13">
        <v>5</v>
      </c>
      <c r="H1375" s="13">
        <v>131457</v>
      </c>
      <c r="I1375" s="13" t="s">
        <v>2143</v>
      </c>
      <c r="J1375" s="13">
        <v>140139</v>
      </c>
      <c r="K1375" s="13" t="s">
        <v>352</v>
      </c>
    </row>
    <row r="1376" spans="1:11" x14ac:dyDescent="0.3">
      <c r="A1376" s="13" t="s">
        <v>2160</v>
      </c>
      <c r="B1376" s="13">
        <v>650459</v>
      </c>
      <c r="C1376" s="13">
        <v>129209</v>
      </c>
      <c r="D1376" s="13" t="s">
        <v>2161</v>
      </c>
      <c r="E1376" s="13">
        <v>1925</v>
      </c>
      <c r="F1376" s="13">
        <v>650459</v>
      </c>
      <c r="G1376" s="13">
        <v>6</v>
      </c>
      <c r="H1376" s="13">
        <v>131458</v>
      </c>
      <c r="I1376" s="13" t="s">
        <v>2143</v>
      </c>
      <c r="J1376" s="13">
        <v>140139</v>
      </c>
      <c r="K1376" s="13" t="s">
        <v>352</v>
      </c>
    </row>
    <row r="1377" spans="1:11" x14ac:dyDescent="0.3">
      <c r="A1377" s="13" t="s">
        <v>2162</v>
      </c>
      <c r="B1377" s="13">
        <v>650460</v>
      </c>
      <c r="C1377" s="13">
        <v>129210</v>
      </c>
      <c r="D1377" s="13" t="s">
        <v>2163</v>
      </c>
      <c r="E1377" s="13">
        <v>2695</v>
      </c>
      <c r="F1377" s="13">
        <v>650461</v>
      </c>
      <c r="G1377" s="13">
        <v>6</v>
      </c>
      <c r="H1377" s="13">
        <v>131459</v>
      </c>
      <c r="I1377" s="13" t="s">
        <v>2143</v>
      </c>
      <c r="J1377" s="13">
        <v>140139</v>
      </c>
      <c r="K1377" s="13" t="s">
        <v>352</v>
      </c>
    </row>
    <row r="1378" spans="1:11" x14ac:dyDescent="0.3">
      <c r="A1378" s="13" t="s">
        <v>2164</v>
      </c>
      <c r="B1378" s="13">
        <v>650461</v>
      </c>
      <c r="C1378" s="13">
        <v>129211</v>
      </c>
      <c r="D1378" s="13" t="s">
        <v>2165</v>
      </c>
      <c r="E1378" s="13">
        <v>3773</v>
      </c>
      <c r="F1378" s="13">
        <v>650461</v>
      </c>
      <c r="G1378" s="13">
        <v>6</v>
      </c>
      <c r="H1378" s="13">
        <v>131460</v>
      </c>
      <c r="I1378" s="13" t="s">
        <v>2143</v>
      </c>
      <c r="J1378" s="13">
        <v>140139</v>
      </c>
      <c r="K1378" s="13" t="s">
        <v>352</v>
      </c>
    </row>
    <row r="1379" spans="1:11" x14ac:dyDescent="0.3">
      <c r="A1379" s="13" t="s">
        <v>2166</v>
      </c>
      <c r="B1379" s="13">
        <v>650462</v>
      </c>
      <c r="C1379" s="13">
        <v>129212</v>
      </c>
      <c r="D1379" s="13" t="s">
        <v>2167</v>
      </c>
      <c r="E1379" s="13">
        <v>5282</v>
      </c>
      <c r="F1379" s="13">
        <v>650463</v>
      </c>
      <c r="G1379" s="13">
        <v>6</v>
      </c>
      <c r="H1379" s="13">
        <v>131461</v>
      </c>
      <c r="I1379" s="13" t="s">
        <v>2143</v>
      </c>
      <c r="J1379" s="13">
        <v>140139</v>
      </c>
      <c r="K1379" s="13" t="s">
        <v>352</v>
      </c>
    </row>
    <row r="1380" spans="1:11" x14ac:dyDescent="0.3">
      <c r="A1380" s="13" t="s">
        <v>2168</v>
      </c>
      <c r="B1380" s="13">
        <v>650463</v>
      </c>
      <c r="C1380" s="13">
        <v>129213</v>
      </c>
      <c r="D1380" s="13" t="s">
        <v>2169</v>
      </c>
      <c r="E1380" s="13">
        <v>7395</v>
      </c>
      <c r="F1380" s="13">
        <v>650463</v>
      </c>
      <c r="G1380" s="13">
        <v>6</v>
      </c>
      <c r="H1380" s="13">
        <v>131462</v>
      </c>
      <c r="I1380" s="13" t="s">
        <v>2143</v>
      </c>
      <c r="J1380" s="13">
        <v>140139</v>
      </c>
      <c r="K1380" s="13" t="s">
        <v>352</v>
      </c>
    </row>
    <row r="1381" spans="1:11" x14ac:dyDescent="0.3">
      <c r="A1381" s="13" t="s">
        <v>2170</v>
      </c>
      <c r="B1381" s="13">
        <v>650464</v>
      </c>
      <c r="C1381" s="13">
        <v>129214</v>
      </c>
      <c r="D1381" s="13" t="s">
        <v>2171</v>
      </c>
      <c r="E1381" s="13">
        <v>10354</v>
      </c>
      <c r="F1381" s="13">
        <v>650465</v>
      </c>
      <c r="G1381" s="13">
        <v>6</v>
      </c>
      <c r="H1381" s="13">
        <v>131463</v>
      </c>
      <c r="I1381" s="13" t="s">
        <v>2143</v>
      </c>
      <c r="J1381" s="13">
        <v>140139</v>
      </c>
      <c r="K1381" s="13" t="s">
        <v>352</v>
      </c>
    </row>
    <row r="1382" spans="1:11" x14ac:dyDescent="0.3">
      <c r="A1382" s="13" t="s">
        <v>2172</v>
      </c>
      <c r="B1382" s="13">
        <v>650465</v>
      </c>
      <c r="C1382" s="13">
        <v>129215</v>
      </c>
      <c r="D1382" s="13" t="s">
        <v>2173</v>
      </c>
      <c r="E1382" s="13">
        <v>14495</v>
      </c>
      <c r="F1382" s="13">
        <v>650465</v>
      </c>
      <c r="G1382" s="13">
        <v>6</v>
      </c>
      <c r="H1382" s="13">
        <v>131464</v>
      </c>
      <c r="I1382" s="13" t="s">
        <v>2174</v>
      </c>
      <c r="J1382" s="13">
        <v>140139</v>
      </c>
      <c r="K1382" s="13" t="s">
        <v>352</v>
      </c>
    </row>
    <row r="1383" spans="1:11" x14ac:dyDescent="0.3">
      <c r="A1383" s="13" t="s">
        <v>2175</v>
      </c>
      <c r="B1383" s="13">
        <v>650466</v>
      </c>
      <c r="C1383" s="13">
        <v>129301</v>
      </c>
      <c r="D1383" s="13" t="s">
        <v>2176</v>
      </c>
      <c r="E1383" s="13">
        <v>130</v>
      </c>
      <c r="F1383" s="13">
        <v>650467</v>
      </c>
      <c r="G1383" s="13">
        <v>2</v>
      </c>
      <c r="H1383" s="13">
        <v>131465</v>
      </c>
      <c r="I1383" s="13" t="s">
        <v>2174</v>
      </c>
      <c r="J1383" s="13">
        <v>140140</v>
      </c>
      <c r="K1383" s="13" t="s">
        <v>352</v>
      </c>
    </row>
    <row r="1384" spans="1:11" x14ac:dyDescent="0.3">
      <c r="A1384" s="13" t="s">
        <v>2177</v>
      </c>
      <c r="B1384" s="13">
        <v>650467</v>
      </c>
      <c r="C1384" s="13">
        <v>129302</v>
      </c>
      <c r="D1384" s="13" t="s">
        <v>2178</v>
      </c>
      <c r="E1384" s="13">
        <v>183</v>
      </c>
      <c r="F1384" s="13">
        <v>650468</v>
      </c>
      <c r="G1384" s="13">
        <v>2</v>
      </c>
      <c r="H1384" s="13">
        <v>131466</v>
      </c>
      <c r="I1384" s="13" t="s">
        <v>2174</v>
      </c>
      <c r="J1384" s="13">
        <v>140140</v>
      </c>
      <c r="K1384" s="13" t="s">
        <v>352</v>
      </c>
    </row>
    <row r="1385" spans="1:11" x14ac:dyDescent="0.3">
      <c r="A1385" s="13" t="s">
        <v>2179</v>
      </c>
      <c r="B1385" s="13">
        <v>650468</v>
      </c>
      <c r="C1385" s="13">
        <v>129303</v>
      </c>
      <c r="D1385" s="13" t="s">
        <v>2180</v>
      </c>
      <c r="E1385" s="13">
        <v>256</v>
      </c>
      <c r="F1385" s="13">
        <v>650469</v>
      </c>
      <c r="G1385" s="13">
        <v>3</v>
      </c>
      <c r="H1385" s="13">
        <v>131467</v>
      </c>
      <c r="I1385" s="13" t="s">
        <v>2174</v>
      </c>
      <c r="J1385" s="13">
        <v>140140</v>
      </c>
      <c r="K1385" s="13" t="s">
        <v>352</v>
      </c>
    </row>
    <row r="1386" spans="1:11" x14ac:dyDescent="0.3">
      <c r="A1386" s="13" t="s">
        <v>2181</v>
      </c>
      <c r="B1386" s="13">
        <v>650469</v>
      </c>
      <c r="C1386" s="13">
        <v>129304</v>
      </c>
      <c r="D1386" s="13" t="s">
        <v>2182</v>
      </c>
      <c r="E1386" s="13">
        <v>357</v>
      </c>
      <c r="F1386" s="13">
        <v>650469</v>
      </c>
      <c r="G1386" s="13">
        <v>3</v>
      </c>
      <c r="H1386" s="13">
        <v>131468</v>
      </c>
      <c r="I1386" s="13" t="s">
        <v>2174</v>
      </c>
      <c r="J1386" s="13">
        <v>140140</v>
      </c>
      <c r="K1386" s="13" t="s">
        <v>352</v>
      </c>
    </row>
    <row r="1387" spans="1:11" x14ac:dyDescent="0.3">
      <c r="A1387" s="13" t="s">
        <v>2183</v>
      </c>
      <c r="B1387" s="13">
        <v>650470</v>
      </c>
      <c r="C1387" s="13">
        <v>129305</v>
      </c>
      <c r="D1387" s="13" t="s">
        <v>2184</v>
      </c>
      <c r="E1387" s="13">
        <v>501</v>
      </c>
      <c r="F1387" s="13">
        <v>650471</v>
      </c>
      <c r="G1387" s="13">
        <v>4</v>
      </c>
      <c r="H1387" s="13">
        <v>131469</v>
      </c>
      <c r="I1387" s="13" t="s">
        <v>2174</v>
      </c>
      <c r="J1387" s="13">
        <v>140140</v>
      </c>
      <c r="K1387" s="13" t="s">
        <v>352</v>
      </c>
    </row>
    <row r="1388" spans="1:11" x14ac:dyDescent="0.3">
      <c r="A1388" s="13" t="s">
        <v>2185</v>
      </c>
      <c r="B1388" s="13">
        <v>650471</v>
      </c>
      <c r="C1388" s="13">
        <v>129306</v>
      </c>
      <c r="D1388" s="13" t="s">
        <v>2186</v>
      </c>
      <c r="E1388" s="13">
        <v>702</v>
      </c>
      <c r="F1388" s="13">
        <v>650471</v>
      </c>
      <c r="G1388" s="13">
        <v>4</v>
      </c>
      <c r="H1388" s="13">
        <v>131470</v>
      </c>
      <c r="I1388" s="13" t="s">
        <v>2174</v>
      </c>
      <c r="J1388" s="13">
        <v>140140</v>
      </c>
      <c r="K1388" s="13" t="s">
        <v>352</v>
      </c>
    </row>
    <row r="1389" spans="1:11" x14ac:dyDescent="0.3">
      <c r="A1389" s="13" t="s">
        <v>2187</v>
      </c>
      <c r="B1389" s="13">
        <v>650472</v>
      </c>
      <c r="C1389" s="13">
        <v>129307</v>
      </c>
      <c r="D1389" s="13" t="s">
        <v>2188</v>
      </c>
      <c r="E1389" s="13">
        <v>982</v>
      </c>
      <c r="F1389" s="13">
        <v>650473</v>
      </c>
      <c r="G1389" s="13">
        <v>5</v>
      </c>
      <c r="H1389" s="13">
        <v>131471</v>
      </c>
      <c r="I1389" s="13" t="s">
        <v>2174</v>
      </c>
      <c r="J1389" s="13">
        <v>140140</v>
      </c>
      <c r="K1389" s="13" t="s">
        <v>352</v>
      </c>
    </row>
    <row r="1390" spans="1:11" x14ac:dyDescent="0.3">
      <c r="A1390" s="13" t="s">
        <v>2189</v>
      </c>
      <c r="B1390" s="13">
        <v>650473</v>
      </c>
      <c r="C1390" s="13">
        <v>129308</v>
      </c>
      <c r="D1390" s="13" t="s">
        <v>2190</v>
      </c>
      <c r="E1390" s="13">
        <v>1375</v>
      </c>
      <c r="F1390" s="13">
        <v>650473</v>
      </c>
      <c r="G1390" s="13">
        <v>5</v>
      </c>
      <c r="H1390" s="13">
        <v>131472</v>
      </c>
      <c r="I1390" s="13" t="s">
        <v>2174</v>
      </c>
      <c r="J1390" s="13">
        <v>140139</v>
      </c>
      <c r="K1390" s="13" t="s">
        <v>352</v>
      </c>
    </row>
    <row r="1391" spans="1:11" x14ac:dyDescent="0.3">
      <c r="A1391" s="13" t="s">
        <v>2191</v>
      </c>
      <c r="B1391" s="13">
        <v>650474</v>
      </c>
      <c r="C1391" s="13">
        <v>129309</v>
      </c>
      <c r="D1391" s="13" t="s">
        <v>2192</v>
      </c>
      <c r="E1391" s="13">
        <v>1925</v>
      </c>
      <c r="F1391" s="13">
        <v>650475</v>
      </c>
      <c r="G1391" s="13">
        <v>6</v>
      </c>
      <c r="H1391" s="13">
        <v>131473</v>
      </c>
      <c r="I1391" s="13" t="s">
        <v>2174</v>
      </c>
      <c r="J1391" s="13">
        <v>140139</v>
      </c>
      <c r="K1391" s="13" t="s">
        <v>352</v>
      </c>
    </row>
    <row r="1392" spans="1:11" x14ac:dyDescent="0.3">
      <c r="A1392" s="13" t="s">
        <v>2193</v>
      </c>
      <c r="B1392" s="13">
        <v>650475</v>
      </c>
      <c r="C1392" s="13">
        <v>129310</v>
      </c>
      <c r="D1392" s="13" t="s">
        <v>2194</v>
      </c>
      <c r="E1392" s="13">
        <v>2695</v>
      </c>
      <c r="F1392" s="13">
        <v>650476</v>
      </c>
      <c r="G1392" s="13">
        <v>6</v>
      </c>
      <c r="H1392" s="13">
        <v>131474</v>
      </c>
      <c r="I1392" s="13" t="s">
        <v>2174</v>
      </c>
      <c r="J1392" s="13">
        <v>140139</v>
      </c>
      <c r="K1392" s="13" t="s">
        <v>352</v>
      </c>
    </row>
    <row r="1393" spans="1:11" x14ac:dyDescent="0.3">
      <c r="A1393" s="13" t="s">
        <v>2195</v>
      </c>
      <c r="B1393" s="13">
        <v>650476</v>
      </c>
      <c r="C1393" s="13">
        <v>129311</v>
      </c>
      <c r="D1393" s="13" t="s">
        <v>2196</v>
      </c>
      <c r="E1393" s="13">
        <v>3773</v>
      </c>
      <c r="F1393" s="13">
        <v>650477</v>
      </c>
      <c r="G1393" s="13">
        <v>6</v>
      </c>
      <c r="H1393" s="13">
        <v>131475</v>
      </c>
      <c r="I1393" s="13" t="s">
        <v>2174</v>
      </c>
      <c r="J1393" s="13">
        <v>140139</v>
      </c>
      <c r="K1393" s="13" t="s">
        <v>352</v>
      </c>
    </row>
    <row r="1394" spans="1:11" x14ac:dyDescent="0.3">
      <c r="A1394" s="13" t="s">
        <v>2197</v>
      </c>
      <c r="B1394" s="13">
        <v>650477</v>
      </c>
      <c r="C1394" s="13">
        <v>129312</v>
      </c>
      <c r="D1394" s="13" t="s">
        <v>2198</v>
      </c>
      <c r="E1394" s="13">
        <v>5282</v>
      </c>
      <c r="F1394" s="13">
        <v>650477</v>
      </c>
      <c r="G1394" s="13">
        <v>6</v>
      </c>
      <c r="H1394" s="13">
        <v>131476</v>
      </c>
      <c r="I1394" s="13" t="s">
        <v>2174</v>
      </c>
      <c r="J1394" s="13">
        <v>140139</v>
      </c>
      <c r="K1394" s="13" t="s">
        <v>352</v>
      </c>
    </row>
    <row r="1395" spans="1:11" x14ac:dyDescent="0.3">
      <c r="A1395" s="13" t="s">
        <v>2199</v>
      </c>
      <c r="B1395" s="13">
        <v>650478</v>
      </c>
      <c r="C1395" s="13">
        <v>129313</v>
      </c>
      <c r="D1395" s="13" t="s">
        <v>2200</v>
      </c>
      <c r="E1395" s="13">
        <v>7395</v>
      </c>
      <c r="F1395" s="13">
        <v>650479</v>
      </c>
      <c r="G1395" s="13">
        <v>6</v>
      </c>
      <c r="H1395" s="13">
        <v>131477</v>
      </c>
      <c r="I1395" s="13" t="s">
        <v>2174</v>
      </c>
      <c r="J1395" s="13">
        <v>140139</v>
      </c>
      <c r="K1395" s="13" t="s">
        <v>352</v>
      </c>
    </row>
    <row r="1396" spans="1:11" x14ac:dyDescent="0.3">
      <c r="A1396" s="13" t="s">
        <v>2201</v>
      </c>
      <c r="B1396" s="13">
        <v>650479</v>
      </c>
      <c r="C1396" s="13">
        <v>129314</v>
      </c>
      <c r="D1396" s="13" t="s">
        <v>2202</v>
      </c>
      <c r="E1396" s="13">
        <v>10354</v>
      </c>
      <c r="F1396" s="13">
        <v>650480</v>
      </c>
      <c r="G1396" s="13">
        <v>6</v>
      </c>
      <c r="H1396" s="13">
        <v>131478</v>
      </c>
      <c r="I1396" s="13" t="s">
        <v>2174</v>
      </c>
      <c r="J1396" s="13">
        <v>140139</v>
      </c>
      <c r="K1396" s="13" t="s">
        <v>352</v>
      </c>
    </row>
    <row r="1397" spans="1:11" x14ac:dyDescent="0.3">
      <c r="A1397" s="13" t="s">
        <v>2203</v>
      </c>
      <c r="B1397" s="13">
        <v>650480</v>
      </c>
      <c r="C1397" s="13">
        <v>129315</v>
      </c>
      <c r="D1397" s="13" t="s">
        <v>2204</v>
      </c>
      <c r="E1397" s="13">
        <v>14495</v>
      </c>
      <c r="F1397" s="13">
        <v>650481</v>
      </c>
      <c r="G1397" s="13">
        <v>6</v>
      </c>
      <c r="H1397" s="13">
        <v>131479</v>
      </c>
      <c r="I1397" s="13" t="s">
        <v>2205</v>
      </c>
      <c r="J1397" s="13">
        <v>140139</v>
      </c>
      <c r="K1397" s="13" t="s">
        <v>352</v>
      </c>
    </row>
    <row r="1398" spans="1:11" x14ac:dyDescent="0.3">
      <c r="A1398" s="13" t="s">
        <v>2206</v>
      </c>
      <c r="B1398" s="13">
        <v>650481</v>
      </c>
      <c r="C1398" s="13">
        <v>129401</v>
      </c>
      <c r="D1398" s="13" t="s">
        <v>2207</v>
      </c>
      <c r="E1398" s="13">
        <v>130</v>
      </c>
      <c r="F1398" s="13">
        <v>650482</v>
      </c>
      <c r="G1398" s="13">
        <v>2</v>
      </c>
      <c r="H1398" s="13">
        <v>131480</v>
      </c>
      <c r="I1398" s="13" t="s">
        <v>2205</v>
      </c>
      <c r="J1398" s="13">
        <v>140140</v>
      </c>
      <c r="K1398" s="13" t="s">
        <v>352</v>
      </c>
    </row>
    <row r="1399" spans="1:11" x14ac:dyDescent="0.3">
      <c r="A1399" s="13" t="s">
        <v>2208</v>
      </c>
      <c r="B1399" s="13">
        <v>650482</v>
      </c>
      <c r="C1399" s="13">
        <v>129402</v>
      </c>
      <c r="D1399" s="13" t="s">
        <v>2209</v>
      </c>
      <c r="E1399" s="13">
        <v>183</v>
      </c>
      <c r="F1399" s="13">
        <v>650482</v>
      </c>
      <c r="G1399" s="13">
        <v>2</v>
      </c>
      <c r="H1399" s="13">
        <v>131481</v>
      </c>
      <c r="I1399" s="13" t="s">
        <v>2205</v>
      </c>
      <c r="J1399" s="13">
        <v>140140</v>
      </c>
      <c r="K1399" s="13" t="s">
        <v>352</v>
      </c>
    </row>
    <row r="1400" spans="1:11" x14ac:dyDescent="0.3">
      <c r="A1400" s="13" t="s">
        <v>2210</v>
      </c>
      <c r="B1400" s="13">
        <v>650483</v>
      </c>
      <c r="C1400" s="13">
        <v>129403</v>
      </c>
      <c r="D1400" s="13" t="s">
        <v>2211</v>
      </c>
      <c r="E1400" s="13">
        <v>256</v>
      </c>
      <c r="F1400" s="13">
        <v>650484</v>
      </c>
      <c r="G1400" s="13">
        <v>3</v>
      </c>
      <c r="H1400" s="13">
        <v>131482</v>
      </c>
      <c r="I1400" s="13" t="s">
        <v>2205</v>
      </c>
      <c r="J1400" s="13">
        <v>140140</v>
      </c>
      <c r="K1400" s="13" t="s">
        <v>352</v>
      </c>
    </row>
    <row r="1401" spans="1:11" x14ac:dyDescent="0.3">
      <c r="A1401" s="13" t="s">
        <v>2212</v>
      </c>
      <c r="B1401" s="13">
        <v>650484</v>
      </c>
      <c r="C1401" s="13">
        <v>129404</v>
      </c>
      <c r="D1401" s="13" t="s">
        <v>2213</v>
      </c>
      <c r="E1401" s="13">
        <v>357</v>
      </c>
      <c r="F1401" s="13">
        <v>650485</v>
      </c>
      <c r="G1401" s="13">
        <v>3</v>
      </c>
      <c r="H1401" s="13">
        <v>131483</v>
      </c>
      <c r="I1401" s="13" t="s">
        <v>2205</v>
      </c>
      <c r="J1401" s="13">
        <v>140140</v>
      </c>
      <c r="K1401" s="13" t="s">
        <v>352</v>
      </c>
    </row>
    <row r="1402" spans="1:11" x14ac:dyDescent="0.3">
      <c r="A1402" s="13" t="s">
        <v>2214</v>
      </c>
      <c r="B1402" s="13">
        <v>650485</v>
      </c>
      <c r="C1402" s="13">
        <v>129405</v>
      </c>
      <c r="D1402" s="13" t="s">
        <v>2215</v>
      </c>
      <c r="E1402" s="13">
        <v>501</v>
      </c>
      <c r="F1402" s="13">
        <v>650485</v>
      </c>
      <c r="G1402" s="13">
        <v>4</v>
      </c>
      <c r="H1402" s="13">
        <v>131484</v>
      </c>
      <c r="I1402" s="13" t="s">
        <v>2205</v>
      </c>
      <c r="J1402" s="13">
        <v>140140</v>
      </c>
      <c r="K1402" s="13" t="s">
        <v>352</v>
      </c>
    </row>
    <row r="1403" spans="1:11" x14ac:dyDescent="0.3">
      <c r="A1403" s="13" t="s">
        <v>2216</v>
      </c>
      <c r="B1403" s="13">
        <v>650486</v>
      </c>
      <c r="C1403" s="13">
        <v>129406</v>
      </c>
      <c r="D1403" s="13" t="s">
        <v>2217</v>
      </c>
      <c r="E1403" s="13">
        <v>702</v>
      </c>
      <c r="F1403" s="13">
        <v>650487</v>
      </c>
      <c r="G1403" s="13">
        <v>4</v>
      </c>
      <c r="H1403" s="13">
        <v>131485</v>
      </c>
      <c r="I1403" s="13" t="s">
        <v>2205</v>
      </c>
      <c r="J1403" s="13">
        <v>140140</v>
      </c>
      <c r="K1403" s="13" t="s">
        <v>352</v>
      </c>
    </row>
    <row r="1404" spans="1:11" x14ac:dyDescent="0.3">
      <c r="A1404" s="13" t="s">
        <v>2218</v>
      </c>
      <c r="B1404" s="13">
        <v>650487</v>
      </c>
      <c r="C1404" s="13">
        <v>129407</v>
      </c>
      <c r="D1404" s="13" t="s">
        <v>2219</v>
      </c>
      <c r="E1404" s="13">
        <v>982</v>
      </c>
      <c r="F1404" s="13">
        <v>650487</v>
      </c>
      <c r="G1404" s="13">
        <v>5</v>
      </c>
      <c r="H1404" s="13">
        <v>131486</v>
      </c>
      <c r="I1404" s="13" t="s">
        <v>2205</v>
      </c>
      <c r="J1404" s="13">
        <v>140140</v>
      </c>
      <c r="K1404" s="13" t="s">
        <v>352</v>
      </c>
    </row>
    <row r="1405" spans="1:11" x14ac:dyDescent="0.3">
      <c r="A1405" s="13" t="s">
        <v>2220</v>
      </c>
      <c r="B1405" s="13">
        <v>650488</v>
      </c>
      <c r="C1405" s="13">
        <v>129408</v>
      </c>
      <c r="D1405" s="13" t="s">
        <v>2221</v>
      </c>
      <c r="E1405" s="13">
        <v>1375</v>
      </c>
      <c r="F1405" s="13">
        <v>650489</v>
      </c>
      <c r="G1405" s="13">
        <v>5</v>
      </c>
      <c r="H1405" s="13">
        <v>131487</v>
      </c>
      <c r="I1405" s="13" t="s">
        <v>2205</v>
      </c>
      <c r="J1405" s="13">
        <v>140139</v>
      </c>
      <c r="K1405" s="13" t="s">
        <v>352</v>
      </c>
    </row>
    <row r="1406" spans="1:11" x14ac:dyDescent="0.3">
      <c r="A1406" s="13" t="s">
        <v>2222</v>
      </c>
      <c r="B1406" s="13">
        <v>650489</v>
      </c>
      <c r="C1406" s="13">
        <v>129409</v>
      </c>
      <c r="D1406" s="13" t="s">
        <v>2223</v>
      </c>
      <c r="E1406" s="13">
        <v>1925</v>
      </c>
      <c r="F1406" s="13">
        <v>650489</v>
      </c>
      <c r="G1406" s="13">
        <v>6</v>
      </c>
      <c r="H1406" s="13">
        <v>131488</v>
      </c>
      <c r="I1406" s="13" t="s">
        <v>2205</v>
      </c>
      <c r="J1406" s="13">
        <v>140139</v>
      </c>
      <c r="K1406" s="13" t="s">
        <v>352</v>
      </c>
    </row>
    <row r="1407" spans="1:11" x14ac:dyDescent="0.3">
      <c r="A1407" s="13" t="s">
        <v>2224</v>
      </c>
      <c r="B1407" s="13">
        <v>650490</v>
      </c>
      <c r="C1407" s="13">
        <v>129410</v>
      </c>
      <c r="D1407" s="13" t="s">
        <v>2225</v>
      </c>
      <c r="E1407" s="13">
        <v>2695</v>
      </c>
      <c r="F1407" s="13">
        <v>650491</v>
      </c>
      <c r="G1407" s="13">
        <v>6</v>
      </c>
      <c r="H1407" s="13">
        <v>131489</v>
      </c>
      <c r="I1407" s="13" t="s">
        <v>2205</v>
      </c>
      <c r="J1407" s="13">
        <v>140139</v>
      </c>
      <c r="K1407" s="13" t="s">
        <v>352</v>
      </c>
    </row>
    <row r="1408" spans="1:11" x14ac:dyDescent="0.3">
      <c r="A1408" s="13" t="s">
        <v>2226</v>
      </c>
      <c r="B1408" s="13">
        <v>650491</v>
      </c>
      <c r="C1408" s="13">
        <v>129411</v>
      </c>
      <c r="D1408" s="13" t="s">
        <v>2227</v>
      </c>
      <c r="E1408" s="13">
        <v>3773</v>
      </c>
      <c r="F1408" s="13">
        <v>650492</v>
      </c>
      <c r="G1408" s="13">
        <v>6</v>
      </c>
      <c r="H1408" s="13">
        <v>131490</v>
      </c>
      <c r="I1408" s="13" t="s">
        <v>2205</v>
      </c>
      <c r="J1408" s="13">
        <v>140139</v>
      </c>
      <c r="K1408" s="13" t="s">
        <v>352</v>
      </c>
    </row>
    <row r="1409" spans="1:11" x14ac:dyDescent="0.3">
      <c r="A1409" s="13" t="s">
        <v>2228</v>
      </c>
      <c r="B1409" s="13">
        <v>650492</v>
      </c>
      <c r="C1409" s="13">
        <v>129412</v>
      </c>
      <c r="D1409" s="13" t="s">
        <v>2229</v>
      </c>
      <c r="E1409" s="13">
        <v>5282</v>
      </c>
      <c r="F1409" s="13">
        <v>650493</v>
      </c>
      <c r="G1409" s="13">
        <v>6</v>
      </c>
      <c r="H1409" s="13">
        <v>131491</v>
      </c>
      <c r="I1409" s="13" t="s">
        <v>2205</v>
      </c>
      <c r="J1409" s="13">
        <v>140139</v>
      </c>
      <c r="K1409" s="13" t="s">
        <v>352</v>
      </c>
    </row>
    <row r="1410" spans="1:11" x14ac:dyDescent="0.3">
      <c r="A1410" s="13" t="s">
        <v>2230</v>
      </c>
      <c r="B1410" s="13">
        <v>650493</v>
      </c>
      <c r="C1410" s="13">
        <v>129413</v>
      </c>
      <c r="D1410" s="13" t="s">
        <v>2231</v>
      </c>
      <c r="E1410" s="13">
        <v>7395</v>
      </c>
      <c r="F1410" s="13">
        <v>650493</v>
      </c>
      <c r="G1410" s="13">
        <v>6</v>
      </c>
      <c r="H1410" s="13">
        <v>131492</v>
      </c>
      <c r="I1410" s="13" t="s">
        <v>2205</v>
      </c>
      <c r="J1410" s="13">
        <v>140139</v>
      </c>
      <c r="K1410" s="13" t="s">
        <v>352</v>
      </c>
    </row>
    <row r="1411" spans="1:11" x14ac:dyDescent="0.3">
      <c r="A1411" s="13" t="s">
        <v>2232</v>
      </c>
      <c r="B1411" s="13">
        <v>650494</v>
      </c>
      <c r="C1411" s="13">
        <v>129414</v>
      </c>
      <c r="D1411" s="13" t="s">
        <v>2233</v>
      </c>
      <c r="E1411" s="13">
        <v>10354</v>
      </c>
      <c r="F1411" s="13">
        <v>650495</v>
      </c>
      <c r="G1411" s="13">
        <v>6</v>
      </c>
      <c r="H1411" s="13">
        <v>131493</v>
      </c>
      <c r="I1411" s="13" t="s">
        <v>2205</v>
      </c>
      <c r="J1411" s="13">
        <v>140139</v>
      </c>
      <c r="K1411" s="13" t="s">
        <v>352</v>
      </c>
    </row>
    <row r="1412" spans="1:11" x14ac:dyDescent="0.3">
      <c r="A1412" s="13" t="s">
        <v>2234</v>
      </c>
      <c r="B1412" s="13">
        <v>650495</v>
      </c>
      <c r="C1412" s="13">
        <v>129415</v>
      </c>
      <c r="D1412" s="13" t="s">
        <v>2235</v>
      </c>
      <c r="E1412" s="13">
        <v>14495</v>
      </c>
      <c r="F1412" s="13">
        <v>650495</v>
      </c>
      <c r="G1412" s="13">
        <v>6</v>
      </c>
      <c r="H1412" s="13">
        <v>131494</v>
      </c>
      <c r="I1412" s="13" t="s">
        <v>2236</v>
      </c>
      <c r="J1412" s="13">
        <v>140139</v>
      </c>
      <c r="K1412" s="13" t="s">
        <v>352</v>
      </c>
    </row>
    <row r="1413" spans="1:11" x14ac:dyDescent="0.3">
      <c r="A1413" s="13" t="s">
        <v>2237</v>
      </c>
      <c r="B1413" s="13">
        <v>650496</v>
      </c>
      <c r="C1413" s="13">
        <v>129501</v>
      </c>
      <c r="D1413" s="13" t="s">
        <v>2238</v>
      </c>
      <c r="E1413" s="13">
        <v>130</v>
      </c>
      <c r="F1413" s="13">
        <v>650497</v>
      </c>
      <c r="G1413" s="13">
        <v>2</v>
      </c>
      <c r="H1413" s="13">
        <v>131495</v>
      </c>
      <c r="I1413" s="13" t="s">
        <v>2236</v>
      </c>
      <c r="J1413" s="13">
        <v>140140</v>
      </c>
      <c r="K1413" s="13" t="s">
        <v>352</v>
      </c>
    </row>
    <row r="1414" spans="1:11" x14ac:dyDescent="0.3">
      <c r="A1414" s="13" t="s">
        <v>2239</v>
      </c>
      <c r="B1414" s="13">
        <v>650497</v>
      </c>
      <c r="C1414" s="13">
        <v>129502</v>
      </c>
      <c r="D1414" s="13" t="s">
        <v>2240</v>
      </c>
      <c r="E1414" s="13">
        <v>183</v>
      </c>
      <c r="F1414" s="13">
        <v>650497</v>
      </c>
      <c r="G1414" s="13">
        <v>2</v>
      </c>
      <c r="H1414" s="13">
        <v>131496</v>
      </c>
      <c r="I1414" s="13" t="s">
        <v>2236</v>
      </c>
      <c r="J1414" s="13">
        <v>140140</v>
      </c>
      <c r="K1414" s="13" t="s">
        <v>352</v>
      </c>
    </row>
    <row r="1415" spans="1:11" x14ac:dyDescent="0.3">
      <c r="A1415" s="13" t="s">
        <v>2241</v>
      </c>
      <c r="B1415" s="13">
        <v>650498</v>
      </c>
      <c r="C1415" s="13">
        <v>129503</v>
      </c>
      <c r="D1415" s="13" t="s">
        <v>2242</v>
      </c>
      <c r="E1415" s="13">
        <v>256</v>
      </c>
      <c r="F1415" s="13">
        <v>650499</v>
      </c>
      <c r="G1415" s="13">
        <v>3</v>
      </c>
      <c r="H1415" s="13">
        <v>131497</v>
      </c>
      <c r="I1415" s="13" t="s">
        <v>2236</v>
      </c>
      <c r="J1415" s="13">
        <v>140140</v>
      </c>
      <c r="K1415" s="13" t="s">
        <v>352</v>
      </c>
    </row>
    <row r="1416" spans="1:11" x14ac:dyDescent="0.3">
      <c r="A1416" s="13" t="s">
        <v>2243</v>
      </c>
      <c r="B1416" s="13">
        <v>650499</v>
      </c>
      <c r="C1416" s="13">
        <v>129504</v>
      </c>
      <c r="D1416" s="13" t="s">
        <v>2244</v>
      </c>
      <c r="E1416" s="13">
        <v>357</v>
      </c>
      <c r="F1416" s="13">
        <v>650499</v>
      </c>
      <c r="G1416" s="13">
        <v>3</v>
      </c>
      <c r="H1416" s="13">
        <v>131498</v>
      </c>
      <c r="I1416" s="13" t="s">
        <v>2236</v>
      </c>
      <c r="J1416" s="13">
        <v>140140</v>
      </c>
      <c r="K1416" s="13" t="s">
        <v>352</v>
      </c>
    </row>
    <row r="1417" spans="1:11" x14ac:dyDescent="0.3">
      <c r="A1417" s="13" t="s">
        <v>2245</v>
      </c>
      <c r="B1417" s="13">
        <v>650500</v>
      </c>
      <c r="C1417" s="13">
        <v>129505</v>
      </c>
      <c r="D1417" s="13" t="s">
        <v>2246</v>
      </c>
      <c r="E1417" s="13">
        <v>501</v>
      </c>
      <c r="F1417" s="13">
        <v>650501</v>
      </c>
      <c r="G1417" s="13">
        <v>4</v>
      </c>
      <c r="H1417" s="13">
        <v>131499</v>
      </c>
      <c r="I1417" s="13" t="s">
        <v>2236</v>
      </c>
      <c r="J1417" s="13">
        <v>140140</v>
      </c>
      <c r="K1417" s="13" t="s">
        <v>352</v>
      </c>
    </row>
    <row r="1418" spans="1:11" x14ac:dyDescent="0.3">
      <c r="A1418" s="13" t="s">
        <v>2247</v>
      </c>
      <c r="B1418" s="13">
        <v>650501</v>
      </c>
      <c r="C1418" s="13">
        <v>129506</v>
      </c>
      <c r="D1418" s="13" t="s">
        <v>2248</v>
      </c>
      <c r="E1418" s="13">
        <v>702</v>
      </c>
      <c r="F1418" s="13">
        <v>650501</v>
      </c>
      <c r="G1418" s="13">
        <v>4</v>
      </c>
      <c r="H1418" s="13">
        <v>131500</v>
      </c>
      <c r="I1418" s="13" t="s">
        <v>2236</v>
      </c>
      <c r="J1418" s="13">
        <v>140140</v>
      </c>
      <c r="K1418" s="13" t="s">
        <v>352</v>
      </c>
    </row>
    <row r="1419" spans="1:11" x14ac:dyDescent="0.3">
      <c r="A1419" s="13" t="s">
        <v>2249</v>
      </c>
      <c r="B1419" s="13">
        <v>650502</v>
      </c>
      <c r="C1419" s="13">
        <v>129507</v>
      </c>
      <c r="D1419" s="13" t="s">
        <v>2250</v>
      </c>
      <c r="E1419" s="13">
        <v>982</v>
      </c>
      <c r="F1419" s="13">
        <v>650503</v>
      </c>
      <c r="G1419" s="13">
        <v>5</v>
      </c>
      <c r="H1419" s="13">
        <v>131501</v>
      </c>
      <c r="I1419" s="13" t="s">
        <v>2236</v>
      </c>
      <c r="J1419" s="13">
        <v>140140</v>
      </c>
      <c r="K1419" s="13" t="s">
        <v>352</v>
      </c>
    </row>
    <row r="1420" spans="1:11" x14ac:dyDescent="0.3">
      <c r="A1420" s="13" t="s">
        <v>2251</v>
      </c>
      <c r="B1420" s="13">
        <v>650503</v>
      </c>
      <c r="C1420" s="13">
        <v>129508</v>
      </c>
      <c r="D1420" s="13" t="s">
        <v>2252</v>
      </c>
      <c r="E1420" s="13">
        <v>1375</v>
      </c>
      <c r="F1420" s="13">
        <v>650503</v>
      </c>
      <c r="G1420" s="13">
        <v>5</v>
      </c>
      <c r="H1420" s="13">
        <v>131502</v>
      </c>
      <c r="I1420" s="13" t="s">
        <v>2236</v>
      </c>
      <c r="J1420" s="13">
        <v>140139</v>
      </c>
      <c r="K1420" s="13" t="s">
        <v>352</v>
      </c>
    </row>
    <row r="1421" spans="1:11" x14ac:dyDescent="0.3">
      <c r="A1421" s="13" t="s">
        <v>2253</v>
      </c>
      <c r="B1421" s="13">
        <v>650504</v>
      </c>
      <c r="C1421" s="13">
        <v>129509</v>
      </c>
      <c r="D1421" s="13" t="s">
        <v>2254</v>
      </c>
      <c r="E1421" s="13">
        <v>1925</v>
      </c>
      <c r="F1421" s="13">
        <v>650505</v>
      </c>
      <c r="G1421" s="13">
        <v>6</v>
      </c>
      <c r="H1421" s="13">
        <v>131503</v>
      </c>
      <c r="I1421" s="13" t="s">
        <v>2236</v>
      </c>
      <c r="J1421" s="13">
        <v>140139</v>
      </c>
      <c r="K1421" s="13" t="s">
        <v>352</v>
      </c>
    </row>
    <row r="1422" spans="1:11" x14ac:dyDescent="0.3">
      <c r="A1422" s="13" t="s">
        <v>2255</v>
      </c>
      <c r="B1422" s="13">
        <v>650505</v>
      </c>
      <c r="C1422" s="13">
        <v>129510</v>
      </c>
      <c r="D1422" s="13" t="s">
        <v>2256</v>
      </c>
      <c r="E1422" s="13">
        <v>2695</v>
      </c>
      <c r="F1422" s="13">
        <v>650505</v>
      </c>
      <c r="G1422" s="13">
        <v>6</v>
      </c>
      <c r="H1422" s="13">
        <v>131504</v>
      </c>
      <c r="I1422" s="13" t="s">
        <v>2236</v>
      </c>
      <c r="J1422" s="13">
        <v>140139</v>
      </c>
      <c r="K1422" s="13" t="s">
        <v>352</v>
      </c>
    </row>
    <row r="1423" spans="1:11" x14ac:dyDescent="0.3">
      <c r="A1423" s="13" t="s">
        <v>2257</v>
      </c>
      <c r="B1423" s="13">
        <v>650506</v>
      </c>
      <c r="C1423" s="13">
        <v>129511</v>
      </c>
      <c r="D1423" s="13" t="s">
        <v>2258</v>
      </c>
      <c r="E1423" s="13">
        <v>3773</v>
      </c>
      <c r="F1423" s="13">
        <v>650507</v>
      </c>
      <c r="G1423" s="13">
        <v>6</v>
      </c>
      <c r="H1423" s="13">
        <v>131505</v>
      </c>
      <c r="I1423" s="13" t="s">
        <v>2236</v>
      </c>
      <c r="J1423" s="13">
        <v>140139</v>
      </c>
      <c r="K1423" s="13" t="s">
        <v>352</v>
      </c>
    </row>
    <row r="1424" spans="1:11" x14ac:dyDescent="0.3">
      <c r="A1424" s="13" t="s">
        <v>2259</v>
      </c>
      <c r="B1424" s="13">
        <v>650507</v>
      </c>
      <c r="C1424" s="13">
        <v>129512</v>
      </c>
      <c r="D1424" s="13" t="s">
        <v>2260</v>
      </c>
      <c r="E1424" s="13">
        <v>5282</v>
      </c>
      <c r="F1424" s="13">
        <v>650508</v>
      </c>
      <c r="G1424" s="13">
        <v>6</v>
      </c>
      <c r="H1424" s="13">
        <v>131506</v>
      </c>
      <c r="I1424" s="13" t="s">
        <v>2236</v>
      </c>
      <c r="J1424" s="13">
        <v>140139</v>
      </c>
      <c r="K1424" s="13" t="s">
        <v>352</v>
      </c>
    </row>
    <row r="1425" spans="1:11" x14ac:dyDescent="0.3">
      <c r="A1425" s="13" t="s">
        <v>2261</v>
      </c>
      <c r="B1425" s="13">
        <v>650508</v>
      </c>
      <c r="C1425" s="13">
        <v>129513</v>
      </c>
      <c r="D1425" s="13" t="s">
        <v>2262</v>
      </c>
      <c r="E1425" s="13">
        <v>7395</v>
      </c>
      <c r="F1425" s="13">
        <v>650509</v>
      </c>
      <c r="G1425" s="13">
        <v>6</v>
      </c>
      <c r="H1425" s="13">
        <v>131507</v>
      </c>
      <c r="I1425" s="13" t="s">
        <v>2236</v>
      </c>
      <c r="J1425" s="13">
        <v>140139</v>
      </c>
      <c r="K1425" s="13" t="s">
        <v>352</v>
      </c>
    </row>
    <row r="1426" spans="1:11" x14ac:dyDescent="0.3">
      <c r="A1426" s="13" t="s">
        <v>2263</v>
      </c>
      <c r="B1426" s="13">
        <v>650509</v>
      </c>
      <c r="C1426" s="13">
        <v>129514</v>
      </c>
      <c r="D1426" s="13" t="s">
        <v>2264</v>
      </c>
      <c r="E1426" s="13">
        <v>10354</v>
      </c>
      <c r="F1426" s="13">
        <v>650509</v>
      </c>
      <c r="G1426" s="13">
        <v>6</v>
      </c>
      <c r="H1426" s="13">
        <v>131508</v>
      </c>
      <c r="I1426" s="13" t="s">
        <v>2236</v>
      </c>
      <c r="J1426" s="13">
        <v>140139</v>
      </c>
      <c r="K1426" s="13" t="s">
        <v>352</v>
      </c>
    </row>
    <row r="1427" spans="1:11" x14ac:dyDescent="0.3">
      <c r="A1427" s="13" t="s">
        <v>2265</v>
      </c>
      <c r="B1427" s="13">
        <v>650510</v>
      </c>
      <c r="C1427" s="13">
        <v>129515</v>
      </c>
      <c r="D1427" s="13" t="s">
        <v>2266</v>
      </c>
      <c r="E1427" s="13">
        <v>14495</v>
      </c>
      <c r="F1427" s="13">
        <v>650511</v>
      </c>
      <c r="G1427" s="13">
        <v>6</v>
      </c>
      <c r="H1427" s="13">
        <v>131509</v>
      </c>
      <c r="I1427" s="13" t="s">
        <v>2267</v>
      </c>
      <c r="J1427" s="13">
        <v>140139</v>
      </c>
      <c r="K1427" s="13" t="s">
        <v>352</v>
      </c>
    </row>
    <row r="1428" spans="1:11" x14ac:dyDescent="0.3">
      <c r="A1428" s="13" t="s">
        <v>2268</v>
      </c>
      <c r="B1428" s="13">
        <v>650511</v>
      </c>
      <c r="C1428" s="13">
        <v>129601</v>
      </c>
      <c r="D1428" s="13" t="s">
        <v>2269</v>
      </c>
      <c r="E1428" s="13">
        <v>130</v>
      </c>
      <c r="F1428" s="13">
        <v>650511</v>
      </c>
      <c r="G1428" s="13">
        <v>2</v>
      </c>
      <c r="H1428" s="13">
        <v>131510</v>
      </c>
      <c r="I1428" s="13" t="s">
        <v>2267</v>
      </c>
      <c r="J1428" s="13">
        <v>140140</v>
      </c>
      <c r="K1428" s="13" t="s">
        <v>352</v>
      </c>
    </row>
    <row r="1429" spans="1:11" x14ac:dyDescent="0.3">
      <c r="A1429" s="13" t="s">
        <v>2270</v>
      </c>
      <c r="B1429" s="13">
        <v>650512</v>
      </c>
      <c r="C1429" s="13">
        <v>129602</v>
      </c>
      <c r="D1429" s="13" t="s">
        <v>2271</v>
      </c>
      <c r="E1429" s="13">
        <v>183</v>
      </c>
      <c r="F1429" s="13">
        <v>650513</v>
      </c>
      <c r="G1429" s="13">
        <v>2</v>
      </c>
      <c r="H1429" s="13">
        <v>131511</v>
      </c>
      <c r="I1429" s="13" t="s">
        <v>2267</v>
      </c>
      <c r="J1429" s="13">
        <v>140140</v>
      </c>
      <c r="K1429" s="13" t="s">
        <v>352</v>
      </c>
    </row>
    <row r="1430" spans="1:11" x14ac:dyDescent="0.3">
      <c r="A1430" s="13" t="s">
        <v>2272</v>
      </c>
      <c r="B1430" s="13">
        <v>650513</v>
      </c>
      <c r="C1430" s="13">
        <v>129603</v>
      </c>
      <c r="D1430" s="13" t="s">
        <v>2273</v>
      </c>
      <c r="E1430" s="13">
        <v>256</v>
      </c>
      <c r="F1430" s="13">
        <v>650514</v>
      </c>
      <c r="G1430" s="13">
        <v>3</v>
      </c>
      <c r="H1430" s="13">
        <v>131512</v>
      </c>
      <c r="I1430" s="13" t="s">
        <v>2267</v>
      </c>
      <c r="J1430" s="13">
        <v>140140</v>
      </c>
      <c r="K1430" s="13" t="s">
        <v>352</v>
      </c>
    </row>
    <row r="1431" spans="1:11" x14ac:dyDescent="0.3">
      <c r="A1431" s="13" t="s">
        <v>2274</v>
      </c>
      <c r="B1431" s="13">
        <v>650514</v>
      </c>
      <c r="C1431" s="13">
        <v>129604</v>
      </c>
      <c r="D1431" s="13" t="s">
        <v>2275</v>
      </c>
      <c r="E1431" s="13">
        <v>357</v>
      </c>
      <c r="F1431" s="13">
        <v>650515</v>
      </c>
      <c r="G1431" s="13">
        <v>3</v>
      </c>
      <c r="H1431" s="13">
        <v>131513</v>
      </c>
      <c r="I1431" s="13" t="s">
        <v>2267</v>
      </c>
      <c r="J1431" s="13">
        <v>140140</v>
      </c>
      <c r="K1431" s="13" t="s">
        <v>352</v>
      </c>
    </row>
    <row r="1432" spans="1:11" x14ac:dyDescent="0.3">
      <c r="A1432" s="13" t="s">
        <v>2276</v>
      </c>
      <c r="B1432" s="13">
        <v>650515</v>
      </c>
      <c r="C1432" s="13">
        <v>129605</v>
      </c>
      <c r="D1432" s="13" t="s">
        <v>2277</v>
      </c>
      <c r="E1432" s="13">
        <v>501</v>
      </c>
      <c r="F1432" s="13">
        <v>650516</v>
      </c>
      <c r="G1432" s="13">
        <v>4</v>
      </c>
      <c r="H1432" s="13">
        <v>131514</v>
      </c>
      <c r="I1432" s="13" t="s">
        <v>2267</v>
      </c>
      <c r="J1432" s="13">
        <v>140140</v>
      </c>
      <c r="K1432" s="13" t="s">
        <v>352</v>
      </c>
    </row>
    <row r="1433" spans="1:11" x14ac:dyDescent="0.3">
      <c r="A1433" s="13" t="s">
        <v>2278</v>
      </c>
      <c r="B1433" s="13">
        <v>650516</v>
      </c>
      <c r="C1433" s="13">
        <v>129606</v>
      </c>
      <c r="D1433" s="13" t="s">
        <v>2279</v>
      </c>
      <c r="E1433" s="13">
        <v>702</v>
      </c>
      <c r="F1433" s="13">
        <v>650517</v>
      </c>
      <c r="G1433" s="13">
        <v>4</v>
      </c>
      <c r="H1433" s="13">
        <v>131515</v>
      </c>
      <c r="I1433" s="13" t="s">
        <v>2267</v>
      </c>
      <c r="J1433" s="13">
        <v>140140</v>
      </c>
      <c r="K1433" s="13" t="s">
        <v>352</v>
      </c>
    </row>
    <row r="1434" spans="1:11" x14ac:dyDescent="0.3">
      <c r="A1434" s="13" t="s">
        <v>2280</v>
      </c>
      <c r="B1434" s="13">
        <v>650517</v>
      </c>
      <c r="C1434" s="13">
        <v>129607</v>
      </c>
      <c r="D1434" s="13" t="s">
        <v>2281</v>
      </c>
      <c r="E1434" s="13">
        <v>982</v>
      </c>
      <c r="F1434" s="13">
        <v>650517</v>
      </c>
      <c r="G1434" s="13">
        <v>5</v>
      </c>
      <c r="H1434" s="13">
        <v>131516</v>
      </c>
      <c r="I1434" s="13" t="s">
        <v>2267</v>
      </c>
      <c r="J1434" s="13">
        <v>140140</v>
      </c>
      <c r="K1434" s="13" t="s">
        <v>352</v>
      </c>
    </row>
    <row r="1435" spans="1:11" x14ac:dyDescent="0.3">
      <c r="A1435" s="13" t="s">
        <v>2282</v>
      </c>
      <c r="B1435" s="13">
        <v>650518</v>
      </c>
      <c r="C1435" s="13">
        <v>129608</v>
      </c>
      <c r="D1435" s="13" t="s">
        <v>2283</v>
      </c>
      <c r="E1435" s="13">
        <v>1375</v>
      </c>
      <c r="F1435" s="13">
        <v>650519</v>
      </c>
      <c r="G1435" s="13">
        <v>5</v>
      </c>
      <c r="H1435" s="13">
        <v>131517</v>
      </c>
      <c r="I1435" s="13" t="s">
        <v>2267</v>
      </c>
      <c r="J1435" s="13">
        <v>140139</v>
      </c>
      <c r="K1435" s="13" t="s">
        <v>352</v>
      </c>
    </row>
    <row r="1436" spans="1:11" x14ac:dyDescent="0.3">
      <c r="A1436" s="13" t="s">
        <v>2284</v>
      </c>
      <c r="B1436" s="13">
        <v>650519</v>
      </c>
      <c r="C1436" s="13">
        <v>129609</v>
      </c>
      <c r="D1436" s="13" t="s">
        <v>2285</v>
      </c>
      <c r="E1436" s="13">
        <v>1925</v>
      </c>
      <c r="F1436" s="13">
        <v>650520</v>
      </c>
      <c r="G1436" s="13">
        <v>6</v>
      </c>
      <c r="H1436" s="13">
        <v>131518</v>
      </c>
      <c r="I1436" s="13" t="s">
        <v>2267</v>
      </c>
      <c r="J1436" s="13">
        <v>140139</v>
      </c>
      <c r="K1436" s="13" t="s">
        <v>352</v>
      </c>
    </row>
    <row r="1437" spans="1:11" x14ac:dyDescent="0.3">
      <c r="A1437" s="13" t="s">
        <v>2286</v>
      </c>
      <c r="B1437" s="13">
        <v>650520</v>
      </c>
      <c r="C1437" s="13">
        <v>129610</v>
      </c>
      <c r="D1437" s="13" t="s">
        <v>2287</v>
      </c>
      <c r="E1437" s="13">
        <v>2695</v>
      </c>
      <c r="F1437" s="13">
        <v>650521</v>
      </c>
      <c r="G1437" s="13">
        <v>6</v>
      </c>
      <c r="H1437" s="13">
        <v>131519</v>
      </c>
      <c r="I1437" s="13" t="s">
        <v>2267</v>
      </c>
      <c r="J1437" s="13">
        <v>140139</v>
      </c>
      <c r="K1437" s="13" t="s">
        <v>352</v>
      </c>
    </row>
    <row r="1438" spans="1:11" x14ac:dyDescent="0.3">
      <c r="A1438" s="13" t="s">
        <v>2288</v>
      </c>
      <c r="B1438" s="13">
        <v>650521</v>
      </c>
      <c r="C1438" s="13">
        <v>129611</v>
      </c>
      <c r="D1438" s="13" t="s">
        <v>2289</v>
      </c>
      <c r="E1438" s="13">
        <v>3773</v>
      </c>
      <c r="F1438" s="13">
        <v>650522</v>
      </c>
      <c r="G1438" s="13">
        <v>6</v>
      </c>
      <c r="H1438" s="13">
        <v>131520</v>
      </c>
      <c r="I1438" s="13" t="s">
        <v>2267</v>
      </c>
      <c r="J1438" s="13">
        <v>140139</v>
      </c>
      <c r="K1438" s="13" t="s">
        <v>352</v>
      </c>
    </row>
    <row r="1439" spans="1:11" x14ac:dyDescent="0.3">
      <c r="A1439" s="13" t="s">
        <v>2290</v>
      </c>
      <c r="B1439" s="13">
        <v>650522</v>
      </c>
      <c r="C1439" s="13">
        <v>129612</v>
      </c>
      <c r="D1439" s="13" t="s">
        <v>2291</v>
      </c>
      <c r="E1439" s="13">
        <v>5282</v>
      </c>
      <c r="F1439" s="13">
        <v>650523</v>
      </c>
      <c r="G1439" s="13">
        <v>6</v>
      </c>
      <c r="H1439" s="13">
        <v>131521</v>
      </c>
      <c r="I1439" s="13" t="s">
        <v>2267</v>
      </c>
      <c r="J1439" s="13">
        <v>140139</v>
      </c>
      <c r="K1439" s="13" t="s">
        <v>352</v>
      </c>
    </row>
    <row r="1440" spans="1:11" x14ac:dyDescent="0.3">
      <c r="A1440" s="13" t="s">
        <v>2292</v>
      </c>
      <c r="B1440" s="13">
        <v>650523</v>
      </c>
      <c r="C1440" s="13">
        <v>129613</v>
      </c>
      <c r="D1440" s="13" t="s">
        <v>2293</v>
      </c>
      <c r="E1440" s="13">
        <v>7395</v>
      </c>
      <c r="F1440" s="13">
        <v>650524</v>
      </c>
      <c r="G1440" s="13">
        <v>6</v>
      </c>
      <c r="H1440" s="13">
        <v>131522</v>
      </c>
      <c r="I1440" s="13" t="s">
        <v>2267</v>
      </c>
      <c r="J1440" s="13">
        <v>140139</v>
      </c>
      <c r="K1440" s="13" t="s">
        <v>352</v>
      </c>
    </row>
    <row r="1441" spans="1:11" x14ac:dyDescent="0.3">
      <c r="A1441" s="13" t="s">
        <v>2294</v>
      </c>
      <c r="B1441" s="13">
        <v>650524</v>
      </c>
      <c r="C1441" s="13">
        <v>129614</v>
      </c>
      <c r="D1441" s="13" t="s">
        <v>2295</v>
      </c>
      <c r="E1441" s="13">
        <v>10354</v>
      </c>
      <c r="F1441" s="13">
        <v>650525</v>
      </c>
      <c r="G1441" s="13">
        <v>6</v>
      </c>
      <c r="H1441" s="13">
        <v>131523</v>
      </c>
      <c r="I1441" s="13" t="s">
        <v>2267</v>
      </c>
      <c r="J1441" s="13">
        <v>140139</v>
      </c>
      <c r="K1441" s="13" t="s">
        <v>352</v>
      </c>
    </row>
    <row r="1442" spans="1:11" x14ac:dyDescent="0.3">
      <c r="A1442" s="13" t="s">
        <v>2296</v>
      </c>
      <c r="B1442" s="13">
        <v>650525</v>
      </c>
      <c r="C1442" s="13">
        <v>129615</v>
      </c>
      <c r="D1442" s="13" t="s">
        <v>2297</v>
      </c>
      <c r="E1442" s="13">
        <v>14495</v>
      </c>
      <c r="F1442" s="13">
        <v>650525</v>
      </c>
      <c r="G1442" s="13">
        <v>6</v>
      </c>
      <c r="H1442" s="13">
        <v>131524</v>
      </c>
      <c r="I1442" s="13" t="s">
        <v>2298</v>
      </c>
      <c r="J1442" s="13">
        <v>140139</v>
      </c>
      <c r="K1442" s="13" t="s">
        <v>352</v>
      </c>
    </row>
    <row r="1443" spans="1:11" x14ac:dyDescent="0.3">
      <c r="A1443" s="13" t="s">
        <v>2299</v>
      </c>
      <c r="B1443" s="13">
        <v>650526</v>
      </c>
      <c r="C1443" s="13">
        <v>129701</v>
      </c>
      <c r="D1443" s="13" t="s">
        <v>2300</v>
      </c>
      <c r="E1443" s="13">
        <v>130</v>
      </c>
      <c r="F1443" s="13">
        <v>650527</v>
      </c>
      <c r="G1443" s="13">
        <v>2</v>
      </c>
      <c r="H1443" s="13">
        <v>131525</v>
      </c>
      <c r="I1443" s="13" t="s">
        <v>2298</v>
      </c>
      <c r="J1443" s="13">
        <v>140140</v>
      </c>
      <c r="K1443" s="13" t="s">
        <v>352</v>
      </c>
    </row>
    <row r="1444" spans="1:11" x14ac:dyDescent="0.3">
      <c r="A1444" s="13" t="s">
        <v>2301</v>
      </c>
      <c r="B1444" s="13">
        <v>650527</v>
      </c>
      <c r="C1444" s="13">
        <v>129702</v>
      </c>
      <c r="D1444" s="13" t="s">
        <v>2302</v>
      </c>
      <c r="E1444" s="13">
        <v>183</v>
      </c>
      <c r="F1444" s="13">
        <v>650527</v>
      </c>
      <c r="G1444" s="13">
        <v>2</v>
      </c>
      <c r="H1444" s="13">
        <v>131526</v>
      </c>
      <c r="I1444" s="13" t="s">
        <v>2298</v>
      </c>
      <c r="J1444" s="13">
        <v>140140</v>
      </c>
      <c r="K1444" s="13" t="s">
        <v>352</v>
      </c>
    </row>
    <row r="1445" spans="1:11" x14ac:dyDescent="0.3">
      <c r="A1445" s="13" t="s">
        <v>2303</v>
      </c>
      <c r="B1445" s="13">
        <v>650528</v>
      </c>
      <c r="C1445" s="13">
        <v>129703</v>
      </c>
      <c r="D1445" s="13" t="s">
        <v>2304</v>
      </c>
      <c r="E1445" s="13">
        <v>256</v>
      </c>
      <c r="F1445" s="13">
        <v>650529</v>
      </c>
      <c r="G1445" s="13">
        <v>3</v>
      </c>
      <c r="H1445" s="13">
        <v>131527</v>
      </c>
      <c r="I1445" s="13" t="s">
        <v>2298</v>
      </c>
      <c r="J1445" s="13">
        <v>140140</v>
      </c>
      <c r="K1445" s="13" t="s">
        <v>352</v>
      </c>
    </row>
    <row r="1446" spans="1:11" x14ac:dyDescent="0.3">
      <c r="A1446" s="13" t="s">
        <v>2305</v>
      </c>
      <c r="B1446" s="13">
        <v>650529</v>
      </c>
      <c r="C1446" s="13">
        <v>129704</v>
      </c>
      <c r="D1446" s="13" t="s">
        <v>2306</v>
      </c>
      <c r="E1446" s="13">
        <v>357</v>
      </c>
      <c r="F1446" s="13">
        <v>650530</v>
      </c>
      <c r="G1446" s="13">
        <v>3</v>
      </c>
      <c r="H1446" s="13">
        <v>131528</v>
      </c>
      <c r="I1446" s="13" t="s">
        <v>2298</v>
      </c>
      <c r="J1446" s="13">
        <v>140140</v>
      </c>
      <c r="K1446" s="13" t="s">
        <v>352</v>
      </c>
    </row>
    <row r="1447" spans="1:11" x14ac:dyDescent="0.3">
      <c r="A1447" s="13" t="s">
        <v>2307</v>
      </c>
      <c r="B1447" s="13">
        <v>650530</v>
      </c>
      <c r="C1447" s="13">
        <v>129705</v>
      </c>
      <c r="D1447" s="13" t="s">
        <v>2308</v>
      </c>
      <c r="E1447" s="13">
        <v>501</v>
      </c>
      <c r="F1447" s="13">
        <v>650531</v>
      </c>
      <c r="G1447" s="13">
        <v>4</v>
      </c>
      <c r="H1447" s="13">
        <v>131529</v>
      </c>
      <c r="I1447" s="13" t="s">
        <v>2298</v>
      </c>
      <c r="J1447" s="13">
        <v>140140</v>
      </c>
      <c r="K1447" s="13" t="s">
        <v>352</v>
      </c>
    </row>
    <row r="1448" spans="1:11" x14ac:dyDescent="0.3">
      <c r="A1448" s="13" t="s">
        <v>2309</v>
      </c>
      <c r="B1448" s="13">
        <v>650531</v>
      </c>
      <c r="C1448" s="13">
        <v>129706</v>
      </c>
      <c r="D1448" s="13" t="s">
        <v>2310</v>
      </c>
      <c r="E1448" s="13">
        <v>702</v>
      </c>
      <c r="F1448" s="13">
        <v>650532</v>
      </c>
      <c r="G1448" s="13">
        <v>4</v>
      </c>
      <c r="H1448" s="13">
        <v>131530</v>
      </c>
      <c r="I1448" s="13" t="s">
        <v>2298</v>
      </c>
      <c r="J1448" s="13">
        <v>140140</v>
      </c>
      <c r="K1448" s="13" t="s">
        <v>352</v>
      </c>
    </row>
    <row r="1449" spans="1:11" x14ac:dyDescent="0.3">
      <c r="A1449" s="13" t="s">
        <v>2311</v>
      </c>
      <c r="B1449" s="13">
        <v>650532</v>
      </c>
      <c r="C1449" s="13">
        <v>129707</v>
      </c>
      <c r="D1449" s="13" t="s">
        <v>2312</v>
      </c>
      <c r="E1449" s="13">
        <v>982</v>
      </c>
      <c r="F1449" s="13">
        <v>650533</v>
      </c>
      <c r="G1449" s="13">
        <v>5</v>
      </c>
      <c r="H1449" s="13">
        <v>131531</v>
      </c>
      <c r="I1449" s="13" t="s">
        <v>2298</v>
      </c>
      <c r="J1449" s="13">
        <v>140140</v>
      </c>
      <c r="K1449" s="13" t="s">
        <v>352</v>
      </c>
    </row>
    <row r="1450" spans="1:11" x14ac:dyDescent="0.3">
      <c r="A1450" s="13" t="s">
        <v>2313</v>
      </c>
      <c r="B1450" s="13">
        <v>650533</v>
      </c>
      <c r="C1450" s="13">
        <v>129708</v>
      </c>
      <c r="D1450" s="13" t="s">
        <v>2314</v>
      </c>
      <c r="E1450" s="13">
        <v>1375</v>
      </c>
      <c r="F1450" s="13">
        <v>650533</v>
      </c>
      <c r="G1450" s="13">
        <v>5</v>
      </c>
      <c r="H1450" s="13">
        <v>131532</v>
      </c>
      <c r="I1450" s="13" t="s">
        <v>2298</v>
      </c>
      <c r="J1450" s="13">
        <v>140139</v>
      </c>
      <c r="K1450" s="13" t="s">
        <v>352</v>
      </c>
    </row>
    <row r="1451" spans="1:11" x14ac:dyDescent="0.3">
      <c r="A1451" s="13" t="s">
        <v>2315</v>
      </c>
      <c r="B1451" s="13">
        <v>650534</v>
      </c>
      <c r="C1451" s="13">
        <v>129709</v>
      </c>
      <c r="D1451" s="13" t="s">
        <v>2316</v>
      </c>
      <c r="E1451" s="13">
        <v>1925</v>
      </c>
      <c r="F1451" s="13">
        <v>650535</v>
      </c>
      <c r="G1451" s="13">
        <v>6</v>
      </c>
      <c r="H1451" s="13">
        <v>131533</v>
      </c>
      <c r="I1451" s="13" t="s">
        <v>2298</v>
      </c>
      <c r="J1451" s="13">
        <v>140139</v>
      </c>
      <c r="K1451" s="13" t="s">
        <v>352</v>
      </c>
    </row>
    <row r="1452" spans="1:11" x14ac:dyDescent="0.3">
      <c r="A1452" s="13" t="s">
        <v>2317</v>
      </c>
      <c r="B1452" s="13">
        <v>650535</v>
      </c>
      <c r="C1452" s="13">
        <v>129710</v>
      </c>
      <c r="D1452" s="13" t="s">
        <v>2318</v>
      </c>
      <c r="E1452" s="13">
        <v>2695</v>
      </c>
      <c r="F1452" s="13">
        <v>650535</v>
      </c>
      <c r="G1452" s="13">
        <v>6</v>
      </c>
      <c r="H1452" s="13">
        <v>131534</v>
      </c>
      <c r="I1452" s="13" t="s">
        <v>2298</v>
      </c>
      <c r="J1452" s="13">
        <v>140139</v>
      </c>
      <c r="K1452" s="13" t="s">
        <v>352</v>
      </c>
    </row>
    <row r="1453" spans="1:11" x14ac:dyDescent="0.3">
      <c r="A1453" s="13" t="s">
        <v>2319</v>
      </c>
      <c r="B1453" s="13">
        <v>650536</v>
      </c>
      <c r="C1453" s="13">
        <v>129711</v>
      </c>
      <c r="D1453" s="13" t="s">
        <v>2320</v>
      </c>
      <c r="E1453" s="13">
        <v>3773</v>
      </c>
      <c r="F1453" s="13">
        <v>650537</v>
      </c>
      <c r="G1453" s="13">
        <v>6</v>
      </c>
      <c r="H1453" s="13">
        <v>131535</v>
      </c>
      <c r="I1453" s="13" t="s">
        <v>2298</v>
      </c>
      <c r="J1453" s="13">
        <v>140139</v>
      </c>
      <c r="K1453" s="13" t="s">
        <v>352</v>
      </c>
    </row>
    <row r="1454" spans="1:11" x14ac:dyDescent="0.3">
      <c r="A1454" s="13" t="s">
        <v>2321</v>
      </c>
      <c r="B1454" s="13">
        <v>650537</v>
      </c>
      <c r="C1454" s="13">
        <v>129712</v>
      </c>
      <c r="D1454" s="13" t="s">
        <v>2322</v>
      </c>
      <c r="E1454" s="13">
        <v>5282</v>
      </c>
      <c r="F1454" s="13">
        <v>650537</v>
      </c>
      <c r="G1454" s="13">
        <v>6</v>
      </c>
      <c r="H1454" s="13">
        <v>131536</v>
      </c>
      <c r="I1454" s="13" t="s">
        <v>2298</v>
      </c>
      <c r="J1454" s="13">
        <v>140139</v>
      </c>
      <c r="K1454" s="13" t="s">
        <v>352</v>
      </c>
    </row>
    <row r="1455" spans="1:11" x14ac:dyDescent="0.3">
      <c r="A1455" s="13" t="s">
        <v>2323</v>
      </c>
      <c r="B1455" s="13">
        <v>650538</v>
      </c>
      <c r="C1455" s="13">
        <v>129713</v>
      </c>
      <c r="D1455" s="13" t="s">
        <v>2324</v>
      </c>
      <c r="E1455" s="13">
        <v>7395</v>
      </c>
      <c r="F1455" s="13">
        <v>650539</v>
      </c>
      <c r="G1455" s="13">
        <v>6</v>
      </c>
      <c r="H1455" s="13">
        <v>131537</v>
      </c>
      <c r="I1455" s="13" t="s">
        <v>2298</v>
      </c>
      <c r="J1455" s="13">
        <v>140139</v>
      </c>
      <c r="K1455" s="13" t="s">
        <v>352</v>
      </c>
    </row>
    <row r="1456" spans="1:11" x14ac:dyDescent="0.3">
      <c r="A1456" s="13" t="s">
        <v>2325</v>
      </c>
      <c r="B1456" s="13">
        <v>650539</v>
      </c>
      <c r="C1456" s="13">
        <v>129714</v>
      </c>
      <c r="D1456" s="13" t="s">
        <v>2326</v>
      </c>
      <c r="E1456" s="13">
        <v>10354</v>
      </c>
      <c r="F1456" s="13">
        <v>650540</v>
      </c>
      <c r="G1456" s="13">
        <v>6</v>
      </c>
      <c r="H1456" s="13">
        <v>131538</v>
      </c>
      <c r="I1456" s="13" t="s">
        <v>2298</v>
      </c>
      <c r="J1456" s="13">
        <v>140139</v>
      </c>
      <c r="K1456" s="13" t="s">
        <v>352</v>
      </c>
    </row>
    <row r="1457" spans="1:11" x14ac:dyDescent="0.3">
      <c r="A1457" s="13" t="s">
        <v>2327</v>
      </c>
      <c r="B1457" s="13">
        <v>650540</v>
      </c>
      <c r="C1457" s="13">
        <v>129715</v>
      </c>
      <c r="D1457" s="13" t="s">
        <v>2328</v>
      </c>
      <c r="E1457" s="13">
        <v>14495</v>
      </c>
      <c r="F1457" s="13">
        <v>650541</v>
      </c>
      <c r="G1457" s="13">
        <v>6</v>
      </c>
      <c r="H1457" s="13">
        <v>131539</v>
      </c>
      <c r="I1457" s="13" t="s">
        <v>2329</v>
      </c>
      <c r="J1457" s="13">
        <v>140139</v>
      </c>
      <c r="K1457" s="13" t="s">
        <v>352</v>
      </c>
    </row>
    <row r="1458" spans="1:11" x14ac:dyDescent="0.3">
      <c r="A1458" s="13" t="s">
        <v>2330</v>
      </c>
      <c r="B1458" s="13">
        <v>650541</v>
      </c>
      <c r="C1458" s="13">
        <v>130501</v>
      </c>
      <c r="D1458" s="13" t="s">
        <v>2330</v>
      </c>
      <c r="E1458" s="13">
        <v>130</v>
      </c>
      <c r="F1458" s="13">
        <v>650541</v>
      </c>
      <c r="G1458" s="13">
        <v>2</v>
      </c>
      <c r="H1458" s="13">
        <v>131540</v>
      </c>
      <c r="I1458" s="13" t="s">
        <v>2329</v>
      </c>
      <c r="J1458" s="13">
        <v>140140</v>
      </c>
      <c r="K1458" s="13" t="s">
        <v>352</v>
      </c>
    </row>
    <row r="1459" spans="1:11" x14ac:dyDescent="0.3">
      <c r="A1459" s="13" t="s">
        <v>2331</v>
      </c>
      <c r="B1459" s="13">
        <v>650542</v>
      </c>
      <c r="C1459" s="13">
        <v>130502</v>
      </c>
      <c r="D1459" s="13" t="s">
        <v>2331</v>
      </c>
      <c r="E1459" s="13">
        <v>183</v>
      </c>
      <c r="F1459" s="13">
        <v>650543</v>
      </c>
      <c r="G1459" s="13">
        <v>2</v>
      </c>
      <c r="H1459" s="13">
        <v>131541</v>
      </c>
      <c r="I1459" s="13" t="s">
        <v>2329</v>
      </c>
      <c r="J1459" s="13">
        <v>140140</v>
      </c>
      <c r="K1459" s="13" t="s">
        <v>352</v>
      </c>
    </row>
    <row r="1460" spans="1:11" x14ac:dyDescent="0.3">
      <c r="A1460" s="13" t="s">
        <v>2332</v>
      </c>
      <c r="B1460" s="13">
        <v>650543</v>
      </c>
      <c r="C1460" s="13">
        <v>130503</v>
      </c>
      <c r="D1460" s="13" t="s">
        <v>2332</v>
      </c>
      <c r="E1460" s="13">
        <v>256</v>
      </c>
      <c r="F1460" s="13">
        <v>650544</v>
      </c>
      <c r="G1460" s="13">
        <v>3</v>
      </c>
      <c r="H1460" s="13">
        <v>131542</v>
      </c>
      <c r="I1460" s="13" t="s">
        <v>2329</v>
      </c>
      <c r="J1460" s="13">
        <v>140140</v>
      </c>
      <c r="K1460" s="13" t="s">
        <v>352</v>
      </c>
    </row>
    <row r="1461" spans="1:11" x14ac:dyDescent="0.3">
      <c r="A1461" s="13" t="s">
        <v>2333</v>
      </c>
      <c r="B1461" s="13">
        <v>650544</v>
      </c>
      <c r="C1461" s="13">
        <v>130504</v>
      </c>
      <c r="D1461" s="13" t="s">
        <v>2333</v>
      </c>
      <c r="E1461" s="13">
        <v>357</v>
      </c>
      <c r="F1461" s="13">
        <v>650545</v>
      </c>
      <c r="G1461" s="13">
        <v>3</v>
      </c>
      <c r="H1461" s="13">
        <v>131543</v>
      </c>
      <c r="I1461" s="13" t="s">
        <v>2329</v>
      </c>
      <c r="J1461" s="13">
        <v>140140</v>
      </c>
      <c r="K1461" s="13" t="s">
        <v>352</v>
      </c>
    </row>
    <row r="1462" spans="1:11" x14ac:dyDescent="0.3">
      <c r="A1462" s="13" t="s">
        <v>2334</v>
      </c>
      <c r="B1462" s="13">
        <v>650545</v>
      </c>
      <c r="C1462" s="13">
        <v>130505</v>
      </c>
      <c r="D1462" s="13" t="s">
        <v>2334</v>
      </c>
      <c r="E1462" s="13">
        <v>501</v>
      </c>
      <c r="F1462" s="13">
        <v>650546</v>
      </c>
      <c r="G1462" s="13">
        <v>4</v>
      </c>
      <c r="H1462" s="13">
        <v>131544</v>
      </c>
      <c r="I1462" s="13" t="s">
        <v>2329</v>
      </c>
      <c r="J1462" s="13">
        <v>140140</v>
      </c>
      <c r="K1462" s="13" t="s">
        <v>352</v>
      </c>
    </row>
    <row r="1463" spans="1:11" x14ac:dyDescent="0.3">
      <c r="A1463" s="13" t="s">
        <v>2335</v>
      </c>
      <c r="B1463" s="13">
        <v>650546</v>
      </c>
      <c r="C1463" s="13">
        <v>130506</v>
      </c>
      <c r="D1463" s="13" t="s">
        <v>2335</v>
      </c>
      <c r="E1463" s="13">
        <v>702</v>
      </c>
      <c r="F1463" s="13">
        <v>650546</v>
      </c>
      <c r="G1463" s="13">
        <v>4</v>
      </c>
      <c r="H1463" s="13">
        <v>131545</v>
      </c>
      <c r="I1463" s="13" t="s">
        <v>2329</v>
      </c>
      <c r="J1463" s="13">
        <v>140140</v>
      </c>
      <c r="K1463" s="13" t="s">
        <v>352</v>
      </c>
    </row>
    <row r="1464" spans="1:11" x14ac:dyDescent="0.3">
      <c r="A1464" s="13" t="s">
        <v>2336</v>
      </c>
      <c r="B1464" s="13">
        <v>650547</v>
      </c>
      <c r="C1464" s="13">
        <v>130507</v>
      </c>
      <c r="D1464" s="13" t="s">
        <v>2336</v>
      </c>
      <c r="E1464" s="13">
        <v>982</v>
      </c>
      <c r="F1464" s="13">
        <v>650548</v>
      </c>
      <c r="G1464" s="13">
        <v>5</v>
      </c>
      <c r="H1464" s="13">
        <v>131546</v>
      </c>
      <c r="I1464" s="13" t="s">
        <v>2329</v>
      </c>
      <c r="J1464" s="13">
        <v>140140</v>
      </c>
      <c r="K1464" s="13" t="s">
        <v>352</v>
      </c>
    </row>
    <row r="1465" spans="1:11" x14ac:dyDescent="0.3">
      <c r="A1465" s="13" t="s">
        <v>2337</v>
      </c>
      <c r="B1465" s="13">
        <v>650548</v>
      </c>
      <c r="C1465" s="13">
        <v>130508</v>
      </c>
      <c r="D1465" s="13" t="s">
        <v>2337</v>
      </c>
      <c r="E1465" s="13">
        <v>1375</v>
      </c>
      <c r="F1465" s="13">
        <v>650549</v>
      </c>
      <c r="G1465" s="13">
        <v>5</v>
      </c>
      <c r="H1465" s="13">
        <v>131547</v>
      </c>
      <c r="I1465" s="13" t="s">
        <v>2329</v>
      </c>
      <c r="J1465" s="13">
        <v>140139</v>
      </c>
      <c r="K1465" s="13" t="s">
        <v>352</v>
      </c>
    </row>
    <row r="1466" spans="1:11" x14ac:dyDescent="0.3">
      <c r="A1466" s="13" t="s">
        <v>2338</v>
      </c>
      <c r="B1466" s="13">
        <v>650549</v>
      </c>
      <c r="C1466" s="13">
        <v>130509</v>
      </c>
      <c r="D1466" s="13" t="s">
        <v>2338</v>
      </c>
      <c r="E1466" s="13">
        <v>1925</v>
      </c>
      <c r="F1466" s="13">
        <v>650549</v>
      </c>
      <c r="G1466" s="13">
        <v>6</v>
      </c>
      <c r="H1466" s="13">
        <v>131548</v>
      </c>
      <c r="I1466" s="13" t="s">
        <v>2329</v>
      </c>
      <c r="J1466" s="13">
        <v>140139</v>
      </c>
      <c r="K1466" s="13" t="s">
        <v>352</v>
      </c>
    </row>
    <row r="1467" spans="1:11" x14ac:dyDescent="0.3">
      <c r="A1467" s="13" t="s">
        <v>2339</v>
      </c>
      <c r="B1467" s="13">
        <v>650550</v>
      </c>
      <c r="C1467" s="13">
        <v>130510</v>
      </c>
      <c r="D1467" s="13" t="s">
        <v>2339</v>
      </c>
      <c r="E1467" s="13">
        <v>2695</v>
      </c>
      <c r="F1467" s="13">
        <v>650551</v>
      </c>
      <c r="G1467" s="13">
        <v>6</v>
      </c>
      <c r="H1467" s="13">
        <v>131549</v>
      </c>
      <c r="I1467" s="13" t="s">
        <v>2329</v>
      </c>
      <c r="J1467" s="13">
        <v>140139</v>
      </c>
      <c r="K1467" s="13" t="s">
        <v>352</v>
      </c>
    </row>
    <row r="1468" spans="1:11" x14ac:dyDescent="0.3">
      <c r="A1468" s="13" t="s">
        <v>2340</v>
      </c>
      <c r="B1468" s="13">
        <v>650551</v>
      </c>
      <c r="C1468" s="13">
        <v>130511</v>
      </c>
      <c r="D1468" s="13" t="s">
        <v>2340</v>
      </c>
      <c r="E1468" s="13">
        <v>3773</v>
      </c>
      <c r="F1468" s="13">
        <v>650551</v>
      </c>
      <c r="G1468" s="13">
        <v>6</v>
      </c>
      <c r="H1468" s="13">
        <v>131550</v>
      </c>
      <c r="I1468" s="13" t="s">
        <v>2329</v>
      </c>
      <c r="J1468" s="13">
        <v>140139</v>
      </c>
      <c r="K1468" s="13" t="s">
        <v>352</v>
      </c>
    </row>
    <row r="1469" spans="1:11" x14ac:dyDescent="0.3">
      <c r="A1469" s="13" t="s">
        <v>2341</v>
      </c>
      <c r="B1469" s="13">
        <v>650552</v>
      </c>
      <c r="C1469" s="13">
        <v>130512</v>
      </c>
      <c r="D1469" s="13" t="s">
        <v>2341</v>
      </c>
      <c r="E1469" s="13">
        <v>5282</v>
      </c>
      <c r="F1469" s="13">
        <v>650553</v>
      </c>
      <c r="G1469" s="13">
        <v>6</v>
      </c>
      <c r="H1469" s="13">
        <v>131551</v>
      </c>
      <c r="I1469" s="13" t="s">
        <v>2329</v>
      </c>
      <c r="J1469" s="13">
        <v>140139</v>
      </c>
      <c r="K1469" s="13" t="s">
        <v>352</v>
      </c>
    </row>
    <row r="1470" spans="1:11" x14ac:dyDescent="0.3">
      <c r="A1470" s="13" t="s">
        <v>2342</v>
      </c>
      <c r="B1470" s="13">
        <v>650553</v>
      </c>
      <c r="C1470" s="13">
        <v>130513</v>
      </c>
      <c r="D1470" s="13" t="s">
        <v>2342</v>
      </c>
      <c r="E1470" s="13">
        <v>7395</v>
      </c>
      <c r="F1470" s="13">
        <v>650553</v>
      </c>
      <c r="G1470" s="13">
        <v>6</v>
      </c>
      <c r="H1470" s="13">
        <v>131552</v>
      </c>
      <c r="I1470" s="13" t="s">
        <v>2329</v>
      </c>
      <c r="J1470" s="13">
        <v>140139</v>
      </c>
      <c r="K1470" s="13" t="s">
        <v>352</v>
      </c>
    </row>
    <row r="1471" spans="1:11" x14ac:dyDescent="0.3">
      <c r="A1471" s="13" t="s">
        <v>2343</v>
      </c>
      <c r="B1471" s="13">
        <v>650554</v>
      </c>
      <c r="C1471" s="13">
        <v>130514</v>
      </c>
      <c r="D1471" s="13" t="s">
        <v>2343</v>
      </c>
      <c r="E1471" s="13">
        <v>10354</v>
      </c>
      <c r="F1471" s="13">
        <v>650555</v>
      </c>
      <c r="G1471" s="13">
        <v>6</v>
      </c>
      <c r="H1471" s="13">
        <v>131553</v>
      </c>
      <c r="I1471" s="13" t="s">
        <v>2329</v>
      </c>
      <c r="J1471" s="13">
        <v>140139</v>
      </c>
      <c r="K1471" s="13" t="s">
        <v>352</v>
      </c>
    </row>
    <row r="1472" spans="1:11" x14ac:dyDescent="0.3">
      <c r="A1472" s="13" t="s">
        <v>2344</v>
      </c>
      <c r="B1472" s="13">
        <v>650555</v>
      </c>
      <c r="C1472" s="13">
        <v>130515</v>
      </c>
      <c r="D1472" s="13" t="s">
        <v>2344</v>
      </c>
      <c r="E1472" s="13">
        <v>14495</v>
      </c>
      <c r="F1472" s="13">
        <v>650556</v>
      </c>
      <c r="G1472" s="13">
        <v>6</v>
      </c>
      <c r="H1472" s="13">
        <v>131554</v>
      </c>
      <c r="I1472" s="13" t="s">
        <v>2345</v>
      </c>
      <c r="J1472" s="13">
        <v>140139</v>
      </c>
      <c r="K1472" s="13" t="s">
        <v>352</v>
      </c>
    </row>
    <row r="1473" spans="1:11" x14ac:dyDescent="0.3">
      <c r="A1473" s="13" t="s">
        <v>2346</v>
      </c>
      <c r="B1473" s="13">
        <v>650556</v>
      </c>
      <c r="C1473" s="13">
        <v>130601</v>
      </c>
      <c r="D1473" s="13" t="s">
        <v>2346</v>
      </c>
      <c r="E1473" s="13">
        <v>130</v>
      </c>
      <c r="F1473" s="13">
        <v>650557</v>
      </c>
      <c r="G1473" s="13">
        <v>2</v>
      </c>
      <c r="H1473" s="13">
        <v>131555</v>
      </c>
      <c r="I1473" s="13" t="s">
        <v>2345</v>
      </c>
      <c r="J1473" s="13">
        <v>140140</v>
      </c>
      <c r="K1473" s="13" t="s">
        <v>352</v>
      </c>
    </row>
    <row r="1474" spans="1:11" x14ac:dyDescent="0.3">
      <c r="A1474" s="13" t="s">
        <v>2347</v>
      </c>
      <c r="B1474" s="13">
        <v>650557</v>
      </c>
      <c r="C1474" s="13">
        <v>130602</v>
      </c>
      <c r="D1474" s="13" t="s">
        <v>2347</v>
      </c>
      <c r="E1474" s="13">
        <v>183</v>
      </c>
      <c r="F1474" s="13">
        <v>650557</v>
      </c>
      <c r="G1474" s="13">
        <v>2</v>
      </c>
      <c r="H1474" s="13">
        <v>131556</v>
      </c>
      <c r="I1474" s="13" t="s">
        <v>2345</v>
      </c>
      <c r="J1474" s="13">
        <v>140140</v>
      </c>
      <c r="K1474" s="13" t="s">
        <v>352</v>
      </c>
    </row>
    <row r="1475" spans="1:11" x14ac:dyDescent="0.3">
      <c r="A1475" s="13" t="s">
        <v>2348</v>
      </c>
      <c r="B1475" s="13">
        <v>650558</v>
      </c>
      <c r="C1475" s="13">
        <v>130603</v>
      </c>
      <c r="D1475" s="13" t="s">
        <v>2348</v>
      </c>
      <c r="E1475" s="13">
        <v>256</v>
      </c>
      <c r="F1475" s="13">
        <v>650559</v>
      </c>
      <c r="G1475" s="13">
        <v>3</v>
      </c>
      <c r="H1475" s="13">
        <v>131557</v>
      </c>
      <c r="I1475" s="13" t="s">
        <v>2345</v>
      </c>
      <c r="J1475" s="13">
        <v>140140</v>
      </c>
      <c r="K1475" s="13" t="s">
        <v>352</v>
      </c>
    </row>
    <row r="1476" spans="1:11" x14ac:dyDescent="0.3">
      <c r="A1476" s="13" t="s">
        <v>2349</v>
      </c>
      <c r="B1476" s="13">
        <v>650559</v>
      </c>
      <c r="C1476" s="13">
        <v>130604</v>
      </c>
      <c r="D1476" s="13" t="s">
        <v>2349</v>
      </c>
      <c r="E1476" s="13">
        <v>357</v>
      </c>
      <c r="F1476" s="13">
        <v>650559</v>
      </c>
      <c r="G1476" s="13">
        <v>3</v>
      </c>
      <c r="H1476" s="13">
        <v>131558</v>
      </c>
      <c r="I1476" s="13" t="s">
        <v>2345</v>
      </c>
      <c r="J1476" s="13">
        <v>140140</v>
      </c>
      <c r="K1476" s="13" t="s">
        <v>352</v>
      </c>
    </row>
    <row r="1477" spans="1:11" x14ac:dyDescent="0.3">
      <c r="A1477" s="13" t="s">
        <v>2350</v>
      </c>
      <c r="B1477" s="13">
        <v>650560</v>
      </c>
      <c r="C1477" s="13">
        <v>130605</v>
      </c>
      <c r="D1477" s="13" t="s">
        <v>2350</v>
      </c>
      <c r="E1477" s="13">
        <v>501</v>
      </c>
      <c r="F1477" s="13">
        <v>650561</v>
      </c>
      <c r="G1477" s="13">
        <v>4</v>
      </c>
      <c r="H1477" s="13">
        <v>131559</v>
      </c>
      <c r="I1477" s="13" t="s">
        <v>2345</v>
      </c>
      <c r="J1477" s="13">
        <v>140140</v>
      </c>
      <c r="K1477" s="13" t="s">
        <v>352</v>
      </c>
    </row>
    <row r="1478" spans="1:11" x14ac:dyDescent="0.3">
      <c r="A1478" s="13" t="s">
        <v>2351</v>
      </c>
      <c r="B1478" s="13">
        <v>650561</v>
      </c>
      <c r="C1478" s="13">
        <v>130606</v>
      </c>
      <c r="D1478" s="13" t="s">
        <v>2351</v>
      </c>
      <c r="E1478" s="13">
        <v>702</v>
      </c>
      <c r="F1478" s="13">
        <v>650562</v>
      </c>
      <c r="G1478" s="13">
        <v>4</v>
      </c>
      <c r="H1478" s="13">
        <v>131560</v>
      </c>
      <c r="I1478" s="13" t="s">
        <v>2345</v>
      </c>
      <c r="J1478" s="13">
        <v>140140</v>
      </c>
      <c r="K1478" s="13" t="s">
        <v>352</v>
      </c>
    </row>
    <row r="1479" spans="1:11" x14ac:dyDescent="0.3">
      <c r="A1479" s="13" t="s">
        <v>2352</v>
      </c>
      <c r="B1479" s="13">
        <v>650562</v>
      </c>
      <c r="C1479" s="13">
        <v>130607</v>
      </c>
      <c r="D1479" s="13" t="s">
        <v>2352</v>
      </c>
      <c r="E1479" s="13">
        <v>982</v>
      </c>
      <c r="F1479" s="13">
        <v>650563</v>
      </c>
      <c r="G1479" s="13">
        <v>5</v>
      </c>
      <c r="H1479" s="13">
        <v>131561</v>
      </c>
      <c r="I1479" s="13" t="s">
        <v>2345</v>
      </c>
      <c r="J1479" s="13">
        <v>140140</v>
      </c>
      <c r="K1479" s="13" t="s">
        <v>352</v>
      </c>
    </row>
    <row r="1480" spans="1:11" x14ac:dyDescent="0.3">
      <c r="A1480" s="13" t="s">
        <v>2353</v>
      </c>
      <c r="B1480" s="13">
        <v>650563</v>
      </c>
      <c r="C1480" s="13">
        <v>130608</v>
      </c>
      <c r="D1480" s="13" t="s">
        <v>2353</v>
      </c>
      <c r="E1480" s="13">
        <v>1375</v>
      </c>
      <c r="F1480" s="13">
        <v>650563</v>
      </c>
      <c r="G1480" s="13">
        <v>5</v>
      </c>
      <c r="H1480" s="13">
        <v>131562</v>
      </c>
      <c r="I1480" s="13" t="s">
        <v>2345</v>
      </c>
      <c r="J1480" s="13">
        <v>140139</v>
      </c>
      <c r="K1480" s="13" t="s">
        <v>352</v>
      </c>
    </row>
    <row r="1481" spans="1:11" x14ac:dyDescent="0.3">
      <c r="A1481" s="13" t="s">
        <v>2354</v>
      </c>
      <c r="B1481" s="13">
        <v>650564</v>
      </c>
      <c r="C1481" s="13">
        <v>130609</v>
      </c>
      <c r="D1481" s="13" t="s">
        <v>2354</v>
      </c>
      <c r="E1481" s="13">
        <v>1925</v>
      </c>
      <c r="F1481" s="13">
        <v>650565</v>
      </c>
      <c r="G1481" s="13">
        <v>6</v>
      </c>
      <c r="H1481" s="13">
        <v>131563</v>
      </c>
      <c r="I1481" s="13" t="s">
        <v>2345</v>
      </c>
      <c r="J1481" s="13">
        <v>140139</v>
      </c>
      <c r="K1481" s="13" t="s">
        <v>352</v>
      </c>
    </row>
    <row r="1482" spans="1:11" x14ac:dyDescent="0.3">
      <c r="A1482" s="13" t="s">
        <v>2355</v>
      </c>
      <c r="B1482" s="13">
        <v>650565</v>
      </c>
      <c r="C1482" s="13">
        <v>130610</v>
      </c>
      <c r="D1482" s="13" t="s">
        <v>2355</v>
      </c>
      <c r="E1482" s="13">
        <v>2695</v>
      </c>
      <c r="F1482" s="13">
        <v>650565</v>
      </c>
      <c r="G1482" s="13">
        <v>6</v>
      </c>
      <c r="H1482" s="13">
        <v>131564</v>
      </c>
      <c r="I1482" s="13" t="s">
        <v>2345</v>
      </c>
      <c r="J1482" s="13">
        <v>140139</v>
      </c>
      <c r="K1482" s="13" t="s">
        <v>352</v>
      </c>
    </row>
    <row r="1483" spans="1:11" x14ac:dyDescent="0.3">
      <c r="A1483" s="13" t="s">
        <v>2356</v>
      </c>
      <c r="B1483" s="13">
        <v>650566</v>
      </c>
      <c r="C1483" s="13">
        <v>130611</v>
      </c>
      <c r="D1483" s="13" t="s">
        <v>2356</v>
      </c>
      <c r="E1483" s="13">
        <v>3773</v>
      </c>
      <c r="F1483" s="13">
        <v>650567</v>
      </c>
      <c r="G1483" s="13">
        <v>6</v>
      </c>
      <c r="H1483" s="13">
        <v>131565</v>
      </c>
      <c r="I1483" s="13" t="s">
        <v>2345</v>
      </c>
      <c r="J1483" s="13">
        <v>140139</v>
      </c>
      <c r="K1483" s="13" t="s">
        <v>352</v>
      </c>
    </row>
    <row r="1484" spans="1:11" x14ac:dyDescent="0.3">
      <c r="A1484" s="13" t="s">
        <v>2357</v>
      </c>
      <c r="B1484" s="13">
        <v>650567</v>
      </c>
      <c r="C1484" s="13">
        <v>130612</v>
      </c>
      <c r="D1484" s="13" t="s">
        <v>2357</v>
      </c>
      <c r="E1484" s="13">
        <v>5282</v>
      </c>
      <c r="F1484" s="13">
        <v>650567</v>
      </c>
      <c r="G1484" s="13">
        <v>6</v>
      </c>
      <c r="H1484" s="13">
        <v>131566</v>
      </c>
      <c r="I1484" s="13" t="s">
        <v>2345</v>
      </c>
      <c r="J1484" s="13">
        <v>140139</v>
      </c>
      <c r="K1484" s="13" t="s">
        <v>352</v>
      </c>
    </row>
    <row r="1485" spans="1:11" x14ac:dyDescent="0.3">
      <c r="A1485" s="13" t="s">
        <v>2358</v>
      </c>
      <c r="B1485" s="13">
        <v>650568</v>
      </c>
      <c r="C1485" s="13">
        <v>130613</v>
      </c>
      <c r="D1485" s="13" t="s">
        <v>2358</v>
      </c>
      <c r="E1485" s="13">
        <v>7395</v>
      </c>
      <c r="F1485" s="13">
        <v>650569</v>
      </c>
      <c r="G1485" s="13">
        <v>6</v>
      </c>
      <c r="H1485" s="13">
        <v>131567</v>
      </c>
      <c r="I1485" s="13" t="s">
        <v>2345</v>
      </c>
      <c r="J1485" s="13">
        <v>140139</v>
      </c>
      <c r="K1485" s="13" t="s">
        <v>352</v>
      </c>
    </row>
    <row r="1486" spans="1:11" x14ac:dyDescent="0.3">
      <c r="A1486" s="13" t="s">
        <v>2359</v>
      </c>
      <c r="B1486" s="13">
        <v>650569</v>
      </c>
      <c r="C1486" s="13">
        <v>130614</v>
      </c>
      <c r="D1486" s="13" t="s">
        <v>2359</v>
      </c>
      <c r="E1486" s="13">
        <v>10354</v>
      </c>
      <c r="F1486" s="13">
        <v>650569</v>
      </c>
      <c r="G1486" s="13">
        <v>6</v>
      </c>
      <c r="H1486" s="13">
        <v>131568</v>
      </c>
      <c r="I1486" s="13" t="s">
        <v>2345</v>
      </c>
      <c r="J1486" s="13">
        <v>140139</v>
      </c>
      <c r="K1486" s="13" t="s">
        <v>352</v>
      </c>
    </row>
    <row r="1487" spans="1:11" x14ac:dyDescent="0.3">
      <c r="A1487" s="13" t="s">
        <v>2360</v>
      </c>
      <c r="B1487" s="13">
        <v>650570</v>
      </c>
      <c r="C1487" s="13">
        <v>130615</v>
      </c>
      <c r="D1487" s="13" t="s">
        <v>2360</v>
      </c>
      <c r="E1487" s="13">
        <v>14495</v>
      </c>
      <c r="F1487" s="13">
        <v>650571</v>
      </c>
      <c r="G1487" s="13">
        <v>6</v>
      </c>
      <c r="H1487" s="13">
        <v>131569</v>
      </c>
      <c r="I1487" s="13" t="s">
        <v>2361</v>
      </c>
      <c r="J1487" s="13">
        <v>140139</v>
      </c>
      <c r="K1487" s="13" t="s">
        <v>352</v>
      </c>
    </row>
    <row r="1488" spans="1:11" x14ac:dyDescent="0.3">
      <c r="A1488" s="13" t="s">
        <v>2362</v>
      </c>
      <c r="B1488" s="13">
        <v>650571</v>
      </c>
      <c r="C1488" s="13">
        <v>130701</v>
      </c>
      <c r="D1488" s="13" t="s">
        <v>2362</v>
      </c>
      <c r="E1488" s="13">
        <v>130</v>
      </c>
      <c r="F1488" s="13">
        <v>650572</v>
      </c>
      <c r="G1488" s="13">
        <v>2</v>
      </c>
      <c r="H1488" s="13">
        <v>131570</v>
      </c>
      <c r="I1488" s="13" t="s">
        <v>2361</v>
      </c>
      <c r="J1488" s="13">
        <v>140140</v>
      </c>
      <c r="K1488" s="13" t="s">
        <v>352</v>
      </c>
    </row>
    <row r="1489" spans="1:11" x14ac:dyDescent="0.3">
      <c r="A1489" s="13" t="s">
        <v>2363</v>
      </c>
      <c r="B1489" s="13">
        <v>650572</v>
      </c>
      <c r="C1489" s="13">
        <v>130702</v>
      </c>
      <c r="D1489" s="13" t="s">
        <v>2363</v>
      </c>
      <c r="E1489" s="13">
        <v>183</v>
      </c>
      <c r="F1489" s="13">
        <v>650573</v>
      </c>
      <c r="G1489" s="13">
        <v>2</v>
      </c>
      <c r="H1489" s="13">
        <v>131571</v>
      </c>
      <c r="I1489" s="13" t="s">
        <v>2361</v>
      </c>
      <c r="J1489" s="13">
        <v>140140</v>
      </c>
      <c r="K1489" s="13" t="s">
        <v>352</v>
      </c>
    </row>
    <row r="1490" spans="1:11" x14ac:dyDescent="0.3">
      <c r="A1490" s="13" t="s">
        <v>2364</v>
      </c>
      <c r="B1490" s="13">
        <v>650573</v>
      </c>
      <c r="C1490" s="13">
        <v>130703</v>
      </c>
      <c r="D1490" s="13" t="s">
        <v>2364</v>
      </c>
      <c r="E1490" s="13">
        <v>256</v>
      </c>
      <c r="F1490" s="13">
        <v>650573</v>
      </c>
      <c r="G1490" s="13">
        <v>3</v>
      </c>
      <c r="H1490" s="13">
        <v>131572</v>
      </c>
      <c r="I1490" s="13" t="s">
        <v>2361</v>
      </c>
      <c r="J1490" s="13">
        <v>140140</v>
      </c>
      <c r="K1490" s="13" t="s">
        <v>352</v>
      </c>
    </row>
    <row r="1491" spans="1:11" x14ac:dyDescent="0.3">
      <c r="A1491" s="13" t="s">
        <v>2365</v>
      </c>
      <c r="B1491" s="13">
        <v>650574</v>
      </c>
      <c r="C1491" s="13">
        <v>130704</v>
      </c>
      <c r="D1491" s="13" t="s">
        <v>2365</v>
      </c>
      <c r="E1491" s="13">
        <v>357</v>
      </c>
      <c r="F1491" s="13">
        <v>650575</v>
      </c>
      <c r="G1491" s="13">
        <v>3</v>
      </c>
      <c r="H1491" s="13">
        <v>131573</v>
      </c>
      <c r="I1491" s="13" t="s">
        <v>2361</v>
      </c>
      <c r="J1491" s="13">
        <v>140140</v>
      </c>
      <c r="K1491" s="13" t="s">
        <v>352</v>
      </c>
    </row>
    <row r="1492" spans="1:11" x14ac:dyDescent="0.3">
      <c r="A1492" s="13" t="s">
        <v>2366</v>
      </c>
      <c r="B1492" s="13">
        <v>650575</v>
      </c>
      <c r="C1492" s="13">
        <v>130705</v>
      </c>
      <c r="D1492" s="13" t="s">
        <v>2366</v>
      </c>
      <c r="E1492" s="13">
        <v>501</v>
      </c>
      <c r="F1492" s="13">
        <v>650575</v>
      </c>
      <c r="G1492" s="13">
        <v>4</v>
      </c>
      <c r="H1492" s="13">
        <v>131574</v>
      </c>
      <c r="I1492" s="13" t="s">
        <v>2361</v>
      </c>
      <c r="J1492" s="13">
        <v>140140</v>
      </c>
      <c r="K1492" s="13" t="s">
        <v>352</v>
      </c>
    </row>
    <row r="1493" spans="1:11" x14ac:dyDescent="0.3">
      <c r="A1493" s="13" t="s">
        <v>2367</v>
      </c>
      <c r="B1493" s="13">
        <v>650576</v>
      </c>
      <c r="C1493" s="13">
        <v>130706</v>
      </c>
      <c r="D1493" s="13" t="s">
        <v>2367</v>
      </c>
      <c r="E1493" s="13">
        <v>702</v>
      </c>
      <c r="F1493" s="13">
        <v>650577</v>
      </c>
      <c r="G1493" s="13">
        <v>4</v>
      </c>
      <c r="H1493" s="13">
        <v>131575</v>
      </c>
      <c r="I1493" s="13" t="s">
        <v>2361</v>
      </c>
      <c r="J1493" s="13">
        <v>140140</v>
      </c>
      <c r="K1493" s="13" t="s">
        <v>352</v>
      </c>
    </row>
    <row r="1494" spans="1:11" x14ac:dyDescent="0.3">
      <c r="A1494" s="13" t="s">
        <v>2368</v>
      </c>
      <c r="B1494" s="13">
        <v>650577</v>
      </c>
      <c r="C1494" s="13">
        <v>130707</v>
      </c>
      <c r="D1494" s="13" t="s">
        <v>2368</v>
      </c>
      <c r="E1494" s="13">
        <v>982</v>
      </c>
      <c r="F1494" s="13">
        <v>650578</v>
      </c>
      <c r="G1494" s="13">
        <v>5</v>
      </c>
      <c r="H1494" s="13">
        <v>131576</v>
      </c>
      <c r="I1494" s="13" t="s">
        <v>2361</v>
      </c>
      <c r="J1494" s="13">
        <v>140140</v>
      </c>
      <c r="K1494" s="13" t="s">
        <v>352</v>
      </c>
    </row>
    <row r="1495" spans="1:11" x14ac:dyDescent="0.3">
      <c r="A1495" s="13" t="s">
        <v>2369</v>
      </c>
      <c r="B1495" s="13">
        <v>650578</v>
      </c>
      <c r="C1495" s="13">
        <v>130708</v>
      </c>
      <c r="D1495" s="13" t="s">
        <v>2369</v>
      </c>
      <c r="E1495" s="13">
        <v>1375</v>
      </c>
      <c r="F1495" s="13">
        <v>650579</v>
      </c>
      <c r="G1495" s="13">
        <v>5</v>
      </c>
      <c r="H1495" s="13">
        <v>131577</v>
      </c>
      <c r="I1495" s="13" t="s">
        <v>2361</v>
      </c>
      <c r="J1495" s="13">
        <v>140139</v>
      </c>
      <c r="K1495" s="13" t="s">
        <v>352</v>
      </c>
    </row>
    <row r="1496" spans="1:11" x14ac:dyDescent="0.3">
      <c r="A1496" s="13" t="s">
        <v>2370</v>
      </c>
      <c r="B1496" s="13">
        <v>650579</v>
      </c>
      <c r="C1496" s="13">
        <v>130709</v>
      </c>
      <c r="D1496" s="13" t="s">
        <v>2370</v>
      </c>
      <c r="E1496" s="13">
        <v>1925</v>
      </c>
      <c r="F1496" s="13">
        <v>650580</v>
      </c>
      <c r="G1496" s="13">
        <v>6</v>
      </c>
      <c r="H1496" s="13">
        <v>131578</v>
      </c>
      <c r="I1496" s="13" t="s">
        <v>2361</v>
      </c>
      <c r="J1496" s="13">
        <v>140139</v>
      </c>
      <c r="K1496" s="13" t="s">
        <v>352</v>
      </c>
    </row>
    <row r="1497" spans="1:11" x14ac:dyDescent="0.3">
      <c r="A1497" s="13" t="s">
        <v>2371</v>
      </c>
      <c r="B1497" s="13">
        <v>650580</v>
      </c>
      <c r="C1497" s="13">
        <v>130710</v>
      </c>
      <c r="D1497" s="13" t="s">
        <v>2371</v>
      </c>
      <c r="E1497" s="13">
        <v>2695</v>
      </c>
      <c r="F1497" s="13">
        <v>650581</v>
      </c>
      <c r="G1497" s="13">
        <v>6</v>
      </c>
      <c r="H1497" s="13">
        <v>131579</v>
      </c>
      <c r="I1497" s="13" t="s">
        <v>2361</v>
      </c>
      <c r="J1497" s="13">
        <v>140139</v>
      </c>
      <c r="K1497" s="13" t="s">
        <v>352</v>
      </c>
    </row>
    <row r="1498" spans="1:11" x14ac:dyDescent="0.3">
      <c r="A1498" s="13" t="s">
        <v>2372</v>
      </c>
      <c r="B1498" s="13">
        <v>650581</v>
      </c>
      <c r="C1498" s="13">
        <v>130711</v>
      </c>
      <c r="D1498" s="13" t="s">
        <v>2372</v>
      </c>
      <c r="E1498" s="13">
        <v>3773</v>
      </c>
      <c r="F1498" s="13">
        <v>650581</v>
      </c>
      <c r="G1498" s="13">
        <v>6</v>
      </c>
      <c r="H1498" s="13">
        <v>131580</v>
      </c>
      <c r="I1498" s="13" t="s">
        <v>2361</v>
      </c>
      <c r="J1498" s="13">
        <v>140139</v>
      </c>
      <c r="K1498" s="13" t="s">
        <v>352</v>
      </c>
    </row>
    <row r="1499" spans="1:11" x14ac:dyDescent="0.3">
      <c r="A1499" s="13" t="s">
        <v>2373</v>
      </c>
      <c r="B1499" s="13">
        <v>650582</v>
      </c>
      <c r="C1499" s="13">
        <v>130712</v>
      </c>
      <c r="D1499" s="13" t="s">
        <v>2373</v>
      </c>
      <c r="E1499" s="13">
        <v>5282</v>
      </c>
      <c r="F1499" s="13">
        <v>650583</v>
      </c>
      <c r="G1499" s="13">
        <v>6</v>
      </c>
      <c r="H1499" s="13">
        <v>131581</v>
      </c>
      <c r="I1499" s="13" t="s">
        <v>2361</v>
      </c>
      <c r="J1499" s="13">
        <v>140139</v>
      </c>
      <c r="K1499" s="13" t="s">
        <v>352</v>
      </c>
    </row>
    <row r="1500" spans="1:11" x14ac:dyDescent="0.3">
      <c r="A1500" s="13" t="s">
        <v>2374</v>
      </c>
      <c r="B1500" s="13">
        <v>650583</v>
      </c>
      <c r="C1500" s="13">
        <v>130713</v>
      </c>
      <c r="D1500" s="13" t="s">
        <v>2374</v>
      </c>
      <c r="E1500" s="13">
        <v>7395</v>
      </c>
      <c r="F1500" s="13">
        <v>650584</v>
      </c>
      <c r="G1500" s="13">
        <v>6</v>
      </c>
      <c r="H1500" s="13">
        <v>131582</v>
      </c>
      <c r="I1500" s="13" t="s">
        <v>2361</v>
      </c>
      <c r="J1500" s="13">
        <v>140139</v>
      </c>
      <c r="K1500" s="13" t="s">
        <v>352</v>
      </c>
    </row>
    <row r="1501" spans="1:11" x14ac:dyDescent="0.3">
      <c r="A1501" s="13" t="s">
        <v>2375</v>
      </c>
      <c r="B1501" s="13">
        <v>650584</v>
      </c>
      <c r="C1501" s="13">
        <v>130714</v>
      </c>
      <c r="D1501" s="13" t="s">
        <v>2375</v>
      </c>
      <c r="E1501" s="13">
        <v>10354</v>
      </c>
      <c r="F1501" s="13">
        <v>650584</v>
      </c>
      <c r="G1501" s="13">
        <v>6</v>
      </c>
      <c r="H1501" s="13">
        <v>131583</v>
      </c>
      <c r="I1501" s="13" t="s">
        <v>2361</v>
      </c>
      <c r="J1501" s="13">
        <v>140139</v>
      </c>
      <c r="K1501" s="13" t="s">
        <v>352</v>
      </c>
    </row>
    <row r="1502" spans="1:11" x14ac:dyDescent="0.3">
      <c r="A1502" s="13" t="s">
        <v>2376</v>
      </c>
      <c r="B1502" s="13">
        <v>650585</v>
      </c>
      <c r="C1502" s="13">
        <v>130715</v>
      </c>
      <c r="D1502" s="13" t="s">
        <v>2376</v>
      </c>
      <c r="E1502" s="13">
        <v>14495</v>
      </c>
      <c r="F1502" s="13">
        <v>650586</v>
      </c>
      <c r="G1502" s="13">
        <v>6</v>
      </c>
      <c r="H1502" s="13">
        <v>131584</v>
      </c>
      <c r="I1502" s="13" t="s">
        <v>2377</v>
      </c>
      <c r="J1502" s="13">
        <v>140139</v>
      </c>
      <c r="K1502" s="13" t="s">
        <v>352</v>
      </c>
    </row>
    <row r="1503" spans="1:11" x14ac:dyDescent="0.3">
      <c r="A1503" s="13" t="s">
        <v>2378</v>
      </c>
      <c r="B1503" s="13">
        <v>650586</v>
      </c>
      <c r="C1503" s="13">
        <v>130801</v>
      </c>
      <c r="D1503" s="13" t="s">
        <v>2378</v>
      </c>
      <c r="E1503" s="13">
        <v>130</v>
      </c>
      <c r="F1503" s="13">
        <v>650587</v>
      </c>
      <c r="G1503" s="13">
        <v>2</v>
      </c>
      <c r="H1503" s="13">
        <v>131585</v>
      </c>
      <c r="I1503" s="13" t="s">
        <v>2377</v>
      </c>
      <c r="J1503" s="13">
        <v>140140</v>
      </c>
      <c r="K1503" s="13" t="s">
        <v>352</v>
      </c>
    </row>
    <row r="1504" spans="1:11" x14ac:dyDescent="0.3">
      <c r="A1504" s="13" t="s">
        <v>2379</v>
      </c>
      <c r="B1504" s="13">
        <v>650587</v>
      </c>
      <c r="C1504" s="13">
        <v>130802</v>
      </c>
      <c r="D1504" s="13" t="s">
        <v>2379</v>
      </c>
      <c r="E1504" s="13">
        <v>183</v>
      </c>
      <c r="F1504" s="13">
        <v>650588</v>
      </c>
      <c r="G1504" s="13">
        <v>2</v>
      </c>
      <c r="H1504" s="13">
        <v>131586</v>
      </c>
      <c r="I1504" s="13" t="s">
        <v>2377</v>
      </c>
      <c r="J1504" s="13">
        <v>140140</v>
      </c>
      <c r="K1504" s="13" t="s">
        <v>352</v>
      </c>
    </row>
    <row r="1505" spans="1:11" x14ac:dyDescent="0.3">
      <c r="A1505" s="13" t="s">
        <v>2380</v>
      </c>
      <c r="B1505" s="13">
        <v>650588</v>
      </c>
      <c r="C1505" s="13">
        <v>130803</v>
      </c>
      <c r="D1505" s="13" t="s">
        <v>2380</v>
      </c>
      <c r="E1505" s="13">
        <v>256</v>
      </c>
      <c r="F1505" s="13">
        <v>650588</v>
      </c>
      <c r="G1505" s="13">
        <v>3</v>
      </c>
      <c r="H1505" s="13">
        <v>131587</v>
      </c>
      <c r="I1505" s="13" t="s">
        <v>2377</v>
      </c>
      <c r="J1505" s="13">
        <v>140140</v>
      </c>
      <c r="K1505" s="13" t="s">
        <v>352</v>
      </c>
    </row>
    <row r="1506" spans="1:11" x14ac:dyDescent="0.3">
      <c r="A1506" s="13" t="s">
        <v>2381</v>
      </c>
      <c r="B1506" s="13">
        <v>650589</v>
      </c>
      <c r="C1506" s="13">
        <v>130804</v>
      </c>
      <c r="D1506" s="13" t="s">
        <v>2381</v>
      </c>
      <c r="E1506" s="13">
        <v>357</v>
      </c>
      <c r="F1506" s="13">
        <v>650589</v>
      </c>
      <c r="G1506" s="13">
        <v>3</v>
      </c>
      <c r="H1506" s="13">
        <v>131588</v>
      </c>
      <c r="I1506" s="13" t="s">
        <v>2377</v>
      </c>
      <c r="J1506" s="13">
        <v>140140</v>
      </c>
      <c r="K1506" s="13" t="s">
        <v>352</v>
      </c>
    </row>
    <row r="1507" spans="1:11" x14ac:dyDescent="0.3">
      <c r="A1507" s="13" t="s">
        <v>2382</v>
      </c>
      <c r="B1507" s="13">
        <v>650590</v>
      </c>
      <c r="C1507" s="13">
        <v>130805</v>
      </c>
      <c r="D1507" s="13" t="s">
        <v>2382</v>
      </c>
      <c r="E1507" s="13">
        <v>501</v>
      </c>
      <c r="F1507" s="13">
        <v>650591</v>
      </c>
      <c r="G1507" s="13">
        <v>4</v>
      </c>
      <c r="H1507" s="13">
        <v>131589</v>
      </c>
      <c r="I1507" s="13" t="s">
        <v>2377</v>
      </c>
      <c r="J1507" s="13">
        <v>140140</v>
      </c>
      <c r="K1507" s="13" t="s">
        <v>352</v>
      </c>
    </row>
    <row r="1508" spans="1:11" x14ac:dyDescent="0.3">
      <c r="A1508" s="13" t="s">
        <v>2383</v>
      </c>
      <c r="B1508" s="13">
        <v>650591</v>
      </c>
      <c r="C1508" s="13">
        <v>130806</v>
      </c>
      <c r="D1508" s="13" t="s">
        <v>2383</v>
      </c>
      <c r="E1508" s="13">
        <v>702</v>
      </c>
      <c r="F1508" s="13">
        <v>650591</v>
      </c>
      <c r="G1508" s="13">
        <v>4</v>
      </c>
      <c r="H1508" s="13">
        <v>131590</v>
      </c>
      <c r="I1508" s="13" t="s">
        <v>2377</v>
      </c>
      <c r="J1508" s="13">
        <v>140140</v>
      </c>
      <c r="K1508" s="13" t="s">
        <v>352</v>
      </c>
    </row>
    <row r="1509" spans="1:11" x14ac:dyDescent="0.3">
      <c r="A1509" s="13" t="s">
        <v>2384</v>
      </c>
      <c r="B1509" s="13">
        <v>650592</v>
      </c>
      <c r="C1509" s="13">
        <v>130807</v>
      </c>
      <c r="D1509" s="13" t="s">
        <v>2384</v>
      </c>
      <c r="E1509" s="13">
        <v>982</v>
      </c>
      <c r="F1509" s="13">
        <v>650593</v>
      </c>
      <c r="G1509" s="13">
        <v>5</v>
      </c>
      <c r="H1509" s="13">
        <v>131591</v>
      </c>
      <c r="I1509" s="13" t="s">
        <v>2377</v>
      </c>
      <c r="J1509" s="13">
        <v>140140</v>
      </c>
      <c r="K1509" s="13" t="s">
        <v>352</v>
      </c>
    </row>
    <row r="1510" spans="1:11" x14ac:dyDescent="0.3">
      <c r="A1510" s="13" t="s">
        <v>2385</v>
      </c>
      <c r="B1510" s="13">
        <v>650593</v>
      </c>
      <c r="C1510" s="13">
        <v>130808</v>
      </c>
      <c r="D1510" s="13" t="s">
        <v>2385</v>
      </c>
      <c r="E1510" s="13">
        <v>1375</v>
      </c>
      <c r="F1510" s="13">
        <v>650593</v>
      </c>
      <c r="G1510" s="13">
        <v>5</v>
      </c>
      <c r="H1510" s="13">
        <v>131592</v>
      </c>
      <c r="I1510" s="13" t="s">
        <v>2377</v>
      </c>
      <c r="J1510" s="13">
        <v>140139</v>
      </c>
      <c r="K1510" s="13" t="s">
        <v>352</v>
      </c>
    </row>
    <row r="1511" spans="1:11" x14ac:dyDescent="0.3">
      <c r="A1511" s="13" t="s">
        <v>2386</v>
      </c>
      <c r="B1511" s="13">
        <v>650594</v>
      </c>
      <c r="C1511" s="13">
        <v>130809</v>
      </c>
      <c r="D1511" s="13" t="s">
        <v>2386</v>
      </c>
      <c r="E1511" s="13">
        <v>1925</v>
      </c>
      <c r="F1511" s="13">
        <v>650595</v>
      </c>
      <c r="G1511" s="13">
        <v>6</v>
      </c>
      <c r="H1511" s="13">
        <v>131593</v>
      </c>
      <c r="I1511" s="13" t="s">
        <v>2377</v>
      </c>
      <c r="J1511" s="13">
        <v>140139</v>
      </c>
      <c r="K1511" s="13" t="s">
        <v>352</v>
      </c>
    </row>
    <row r="1512" spans="1:11" x14ac:dyDescent="0.3">
      <c r="A1512" s="13" t="s">
        <v>2387</v>
      </c>
      <c r="B1512" s="13">
        <v>650595</v>
      </c>
      <c r="C1512" s="13">
        <v>130810</v>
      </c>
      <c r="D1512" s="13" t="s">
        <v>2387</v>
      </c>
      <c r="E1512" s="13">
        <v>2695</v>
      </c>
      <c r="F1512" s="13">
        <v>650596</v>
      </c>
      <c r="G1512" s="13">
        <v>6</v>
      </c>
      <c r="H1512" s="13">
        <v>131594</v>
      </c>
      <c r="I1512" s="13" t="s">
        <v>2377</v>
      </c>
      <c r="J1512" s="13">
        <v>140139</v>
      </c>
      <c r="K1512" s="13" t="s">
        <v>352</v>
      </c>
    </row>
    <row r="1513" spans="1:11" x14ac:dyDescent="0.3">
      <c r="A1513" s="13" t="s">
        <v>2388</v>
      </c>
      <c r="B1513" s="13">
        <v>650596</v>
      </c>
      <c r="C1513" s="13">
        <v>130811</v>
      </c>
      <c r="D1513" s="13" t="s">
        <v>2388</v>
      </c>
      <c r="E1513" s="13">
        <v>3773</v>
      </c>
      <c r="F1513" s="13">
        <v>650596</v>
      </c>
      <c r="G1513" s="13">
        <v>6</v>
      </c>
      <c r="H1513" s="13">
        <v>131595</v>
      </c>
      <c r="I1513" s="13" t="s">
        <v>2377</v>
      </c>
      <c r="J1513" s="13">
        <v>140139</v>
      </c>
      <c r="K1513" s="13" t="s">
        <v>352</v>
      </c>
    </row>
    <row r="1514" spans="1:11" x14ac:dyDescent="0.3">
      <c r="A1514" s="13" t="s">
        <v>2389</v>
      </c>
      <c r="B1514" s="13">
        <v>650597</v>
      </c>
      <c r="C1514" s="13">
        <v>130812</v>
      </c>
      <c r="D1514" s="13" t="s">
        <v>2389</v>
      </c>
      <c r="E1514" s="13">
        <v>5282</v>
      </c>
      <c r="F1514" s="13">
        <v>650597</v>
      </c>
      <c r="G1514" s="13">
        <v>6</v>
      </c>
      <c r="H1514" s="13">
        <v>131596</v>
      </c>
      <c r="I1514" s="13" t="s">
        <v>2377</v>
      </c>
      <c r="J1514" s="13">
        <v>140139</v>
      </c>
      <c r="K1514" s="13" t="s">
        <v>352</v>
      </c>
    </row>
    <row r="1515" spans="1:11" x14ac:dyDescent="0.3">
      <c r="A1515" s="13" t="s">
        <v>2390</v>
      </c>
      <c r="B1515" s="13">
        <v>650598</v>
      </c>
      <c r="C1515" s="13">
        <v>130813</v>
      </c>
      <c r="D1515" s="13" t="s">
        <v>2390</v>
      </c>
      <c r="E1515" s="13">
        <v>7395</v>
      </c>
      <c r="F1515" s="13">
        <v>650599</v>
      </c>
      <c r="G1515" s="13">
        <v>6</v>
      </c>
      <c r="H1515" s="13">
        <v>131597</v>
      </c>
      <c r="I1515" s="13" t="s">
        <v>2377</v>
      </c>
      <c r="J1515" s="13">
        <v>140139</v>
      </c>
      <c r="K1515" s="13" t="s">
        <v>352</v>
      </c>
    </row>
    <row r="1516" spans="1:11" x14ac:dyDescent="0.3">
      <c r="A1516" s="13" t="s">
        <v>2391</v>
      </c>
      <c r="B1516" s="13">
        <v>650599</v>
      </c>
      <c r="C1516" s="13">
        <v>130814</v>
      </c>
      <c r="D1516" s="13" t="s">
        <v>2391</v>
      </c>
      <c r="E1516" s="13">
        <v>10354</v>
      </c>
      <c r="F1516" s="13">
        <v>650600</v>
      </c>
      <c r="G1516" s="13">
        <v>6</v>
      </c>
      <c r="H1516" s="13">
        <v>131598</v>
      </c>
      <c r="I1516" s="13" t="s">
        <v>2377</v>
      </c>
      <c r="J1516" s="13">
        <v>140139</v>
      </c>
      <c r="K1516" s="13" t="s">
        <v>352</v>
      </c>
    </row>
    <row r="1517" spans="1:11" x14ac:dyDescent="0.3">
      <c r="A1517" s="13" t="s">
        <v>2392</v>
      </c>
      <c r="B1517" s="13">
        <v>650600</v>
      </c>
      <c r="C1517" s="13">
        <v>130815</v>
      </c>
      <c r="D1517" s="13" t="s">
        <v>2392</v>
      </c>
      <c r="E1517" s="13">
        <v>14495</v>
      </c>
      <c r="F1517" s="13">
        <v>650600</v>
      </c>
      <c r="G1517" s="13">
        <v>6</v>
      </c>
      <c r="H1517" s="13">
        <v>131599</v>
      </c>
      <c r="I1517" s="13" t="s">
        <v>2393</v>
      </c>
      <c r="J1517" s="13">
        <v>140139</v>
      </c>
      <c r="K1517" s="13" t="s">
        <v>2394</v>
      </c>
    </row>
    <row r="1518" spans="1:11" x14ac:dyDescent="0.3">
      <c r="A1518" s="13" t="s">
        <v>2395</v>
      </c>
      <c r="B1518" s="13">
        <v>650601</v>
      </c>
      <c r="C1518" s="13">
        <v>130901</v>
      </c>
      <c r="D1518" s="13" t="s">
        <v>2395</v>
      </c>
      <c r="E1518" s="13">
        <v>130</v>
      </c>
      <c r="F1518" s="13">
        <v>655002</v>
      </c>
      <c r="G1518" s="13">
        <v>2</v>
      </c>
      <c r="H1518" s="13">
        <v>131600</v>
      </c>
      <c r="I1518" s="13" t="s">
        <v>2396</v>
      </c>
      <c r="J1518" s="13">
        <v>140140</v>
      </c>
      <c r="K1518" s="13" t="s">
        <v>2394</v>
      </c>
    </row>
    <row r="1519" spans="1:11" x14ac:dyDescent="0.3">
      <c r="A1519" s="13" t="s">
        <v>2397</v>
      </c>
      <c r="B1519" s="13">
        <v>650602</v>
      </c>
      <c r="C1519" s="13">
        <v>130902</v>
      </c>
      <c r="D1519" s="13" t="s">
        <v>2397</v>
      </c>
      <c r="E1519" s="13">
        <v>183</v>
      </c>
      <c r="F1519" s="13">
        <v>655003</v>
      </c>
      <c r="G1519" s="13">
        <v>2</v>
      </c>
      <c r="H1519" s="13">
        <v>131600</v>
      </c>
      <c r="I1519" s="13" t="s">
        <v>2398</v>
      </c>
      <c r="J1519" s="13">
        <v>140140</v>
      </c>
      <c r="K1519" s="13" t="s">
        <v>2399</v>
      </c>
    </row>
    <row r="1520" spans="1:11" x14ac:dyDescent="0.3">
      <c r="A1520" s="13" t="s">
        <v>2400</v>
      </c>
      <c r="B1520" s="13">
        <v>650603</v>
      </c>
      <c r="C1520" s="13">
        <v>130903</v>
      </c>
      <c r="D1520" s="13" t="s">
        <v>2400</v>
      </c>
      <c r="E1520" s="13">
        <v>256</v>
      </c>
      <c r="F1520" s="13">
        <v>655004</v>
      </c>
      <c r="G1520" s="13">
        <v>3</v>
      </c>
      <c r="H1520" s="13">
        <v>131600</v>
      </c>
      <c r="I1520" s="13" t="s">
        <v>2401</v>
      </c>
      <c r="J1520" s="13">
        <v>140140</v>
      </c>
      <c r="K1520" s="13" t="s">
        <v>2399</v>
      </c>
    </row>
    <row r="1521" spans="1:11" x14ac:dyDescent="0.3">
      <c r="A1521" s="13" t="s">
        <v>2402</v>
      </c>
      <c r="B1521" s="13">
        <v>650604</v>
      </c>
      <c r="C1521" s="13">
        <v>130904</v>
      </c>
      <c r="D1521" s="13" t="s">
        <v>2402</v>
      </c>
      <c r="E1521" s="13">
        <v>357</v>
      </c>
      <c r="F1521" s="13">
        <v>655005</v>
      </c>
      <c r="G1521" s="13">
        <v>3</v>
      </c>
      <c r="H1521" s="13">
        <v>131600</v>
      </c>
      <c r="I1521" s="13" t="s">
        <v>2403</v>
      </c>
      <c r="J1521" s="13">
        <v>140140</v>
      </c>
      <c r="K1521" s="13" t="s">
        <v>2399</v>
      </c>
    </row>
    <row r="1522" spans="1:11" x14ac:dyDescent="0.3">
      <c r="A1522" s="13" t="s">
        <v>2404</v>
      </c>
      <c r="B1522" s="13">
        <v>650605</v>
      </c>
      <c r="C1522" s="13">
        <v>130905</v>
      </c>
      <c r="D1522" s="13" t="s">
        <v>2404</v>
      </c>
      <c r="E1522" s="13">
        <v>501</v>
      </c>
      <c r="F1522" s="13">
        <v>655006</v>
      </c>
      <c r="G1522" s="13">
        <v>4</v>
      </c>
      <c r="H1522" s="13">
        <v>131600</v>
      </c>
      <c r="I1522" s="13" t="s">
        <v>2405</v>
      </c>
      <c r="J1522" s="13">
        <v>140140</v>
      </c>
      <c r="K1522" s="13" t="s">
        <v>2399</v>
      </c>
    </row>
    <row r="1523" spans="1:11" x14ac:dyDescent="0.3">
      <c r="A1523" s="13" t="s">
        <v>2406</v>
      </c>
      <c r="B1523" s="13">
        <v>650606</v>
      </c>
      <c r="C1523" s="13">
        <v>130906</v>
      </c>
      <c r="D1523" s="13" t="s">
        <v>2406</v>
      </c>
      <c r="E1523" s="13">
        <v>702</v>
      </c>
      <c r="F1523" s="13">
        <v>655007</v>
      </c>
      <c r="G1523" s="13">
        <v>4</v>
      </c>
      <c r="H1523" s="13">
        <v>131600</v>
      </c>
      <c r="I1523" s="13" t="s">
        <v>2407</v>
      </c>
      <c r="J1523" s="13">
        <v>140140</v>
      </c>
      <c r="K1523" s="13" t="s">
        <v>2408</v>
      </c>
    </row>
    <row r="1524" spans="1:11" x14ac:dyDescent="0.3">
      <c r="A1524" s="13" t="s">
        <v>2409</v>
      </c>
      <c r="B1524" s="13">
        <v>650607</v>
      </c>
      <c r="C1524" s="13">
        <v>130907</v>
      </c>
      <c r="D1524" s="13" t="s">
        <v>2409</v>
      </c>
      <c r="E1524" s="13">
        <v>982</v>
      </c>
      <c r="F1524" s="13">
        <v>655008</v>
      </c>
      <c r="G1524" s="13">
        <v>5</v>
      </c>
      <c r="H1524" s="13">
        <v>131600</v>
      </c>
      <c r="I1524" s="13" t="s">
        <v>2410</v>
      </c>
      <c r="J1524" s="13">
        <v>140140</v>
      </c>
      <c r="K1524" s="13" t="s">
        <v>2408</v>
      </c>
    </row>
    <row r="1525" spans="1:11" x14ac:dyDescent="0.3">
      <c r="A1525" s="13" t="s">
        <v>2411</v>
      </c>
      <c r="B1525" s="13">
        <v>650608</v>
      </c>
      <c r="C1525" s="13">
        <v>130908</v>
      </c>
      <c r="D1525" s="13" t="s">
        <v>2411</v>
      </c>
      <c r="E1525" s="13">
        <v>1375</v>
      </c>
      <c r="F1525" s="13">
        <v>655009</v>
      </c>
      <c r="G1525" s="13">
        <v>5</v>
      </c>
      <c r="H1525" s="13">
        <v>131600</v>
      </c>
      <c r="I1525" s="13" t="s">
        <v>2412</v>
      </c>
      <c r="J1525" s="13">
        <v>140139</v>
      </c>
      <c r="K1525" s="13" t="s">
        <v>2399</v>
      </c>
    </row>
    <row r="1526" spans="1:11" x14ac:dyDescent="0.3">
      <c r="A1526" s="13" t="s">
        <v>2413</v>
      </c>
      <c r="B1526" s="13">
        <v>650609</v>
      </c>
      <c r="C1526" s="13">
        <v>130909</v>
      </c>
      <c r="D1526" s="13" t="s">
        <v>2413</v>
      </c>
      <c r="E1526" s="13">
        <v>1925</v>
      </c>
      <c r="F1526" s="13">
        <v>655010</v>
      </c>
      <c r="G1526" s="13">
        <v>6</v>
      </c>
      <c r="H1526" s="13">
        <v>131600</v>
      </c>
      <c r="I1526" s="13" t="s">
        <v>2414</v>
      </c>
      <c r="J1526" s="13">
        <v>140139</v>
      </c>
      <c r="K1526" s="13" t="s">
        <v>2399</v>
      </c>
    </row>
    <row r="1527" spans="1:11" x14ac:dyDescent="0.3">
      <c r="A1527" s="13" t="s">
        <v>2415</v>
      </c>
      <c r="B1527" s="13">
        <v>650610</v>
      </c>
      <c r="C1527" s="13">
        <v>130910</v>
      </c>
      <c r="D1527" s="13" t="s">
        <v>2415</v>
      </c>
      <c r="E1527" s="13">
        <v>2695</v>
      </c>
      <c r="F1527" s="13">
        <v>655011</v>
      </c>
      <c r="G1527" s="13">
        <v>6</v>
      </c>
      <c r="H1527" s="13">
        <v>131600</v>
      </c>
      <c r="I1527" s="13" t="s">
        <v>2416</v>
      </c>
      <c r="J1527" s="13">
        <v>140139</v>
      </c>
      <c r="K1527" s="13" t="s">
        <v>2417</v>
      </c>
    </row>
    <row r="1528" spans="1:11" x14ac:dyDescent="0.3">
      <c r="A1528" s="13" t="s">
        <v>2418</v>
      </c>
      <c r="B1528" s="13">
        <v>650611</v>
      </c>
      <c r="C1528" s="13">
        <v>130911</v>
      </c>
      <c r="D1528" s="13" t="s">
        <v>2418</v>
      </c>
      <c r="E1528" s="13">
        <v>3773</v>
      </c>
      <c r="F1528" s="13">
        <v>655012</v>
      </c>
      <c r="G1528" s="13">
        <v>4</v>
      </c>
      <c r="H1528" s="13">
        <v>131600</v>
      </c>
      <c r="I1528" s="13" t="s">
        <v>2416</v>
      </c>
      <c r="J1528" s="13">
        <v>140140</v>
      </c>
      <c r="K1528" s="13" t="s">
        <v>2419</v>
      </c>
    </row>
    <row r="1529" spans="1:11" x14ac:dyDescent="0.3">
      <c r="A1529" s="13" t="s">
        <v>2420</v>
      </c>
      <c r="B1529" s="13">
        <v>650612</v>
      </c>
      <c r="C1529" s="13">
        <v>130912</v>
      </c>
      <c r="D1529" s="13" t="s">
        <v>2420</v>
      </c>
      <c r="E1529" s="13">
        <v>5282</v>
      </c>
      <c r="F1529" s="13">
        <v>655013</v>
      </c>
      <c r="G1529" s="13">
        <v>5</v>
      </c>
      <c r="H1529" s="13">
        <v>131600</v>
      </c>
      <c r="I1529" s="13" t="s">
        <v>2416</v>
      </c>
      <c r="J1529" s="13">
        <v>140140</v>
      </c>
      <c r="K1529" s="13" t="s">
        <v>2419</v>
      </c>
    </row>
    <row r="1530" spans="1:11" x14ac:dyDescent="0.3">
      <c r="A1530" s="13" t="s">
        <v>2421</v>
      </c>
      <c r="B1530" s="13">
        <v>650613</v>
      </c>
      <c r="C1530" s="13">
        <v>130913</v>
      </c>
      <c r="D1530" s="13" t="s">
        <v>2421</v>
      </c>
      <c r="E1530" s="13">
        <v>7395</v>
      </c>
      <c r="F1530" s="13">
        <v>655014</v>
      </c>
      <c r="G1530" s="13">
        <v>5</v>
      </c>
      <c r="H1530" s="13">
        <v>131600</v>
      </c>
      <c r="I1530" s="13" t="s">
        <v>2422</v>
      </c>
      <c r="J1530" s="13">
        <v>140139</v>
      </c>
      <c r="K1530" s="13" t="s">
        <v>2423</v>
      </c>
    </row>
    <row r="1531" spans="1:11" x14ac:dyDescent="0.3">
      <c r="A1531" s="13" t="s">
        <v>2424</v>
      </c>
      <c r="B1531" s="13">
        <v>650614</v>
      </c>
      <c r="C1531" s="13">
        <v>130914</v>
      </c>
      <c r="D1531" s="13" t="s">
        <v>2424</v>
      </c>
      <c r="E1531" s="13">
        <v>10354</v>
      </c>
      <c r="F1531" s="13">
        <v>655015</v>
      </c>
      <c r="G1531" s="13">
        <v>6</v>
      </c>
      <c r="H1531" s="13">
        <v>131600</v>
      </c>
      <c r="I1531" s="13" t="e">
        <v>#N/A</v>
      </c>
      <c r="J1531" s="13">
        <v>140139</v>
      </c>
      <c r="K1531" s="13" t="e">
        <v>#N/A</v>
      </c>
    </row>
    <row r="1532" spans="1:11" x14ac:dyDescent="0.3">
      <c r="A1532" s="13" t="s">
        <v>2425</v>
      </c>
      <c r="B1532" s="13">
        <v>650615</v>
      </c>
      <c r="C1532" s="13">
        <v>130915</v>
      </c>
      <c r="D1532" s="13" t="s">
        <v>2425</v>
      </c>
      <c r="E1532" s="13">
        <v>14495</v>
      </c>
      <c r="F1532" s="13">
        <v>655101</v>
      </c>
      <c r="G1532" s="13">
        <v>6</v>
      </c>
      <c r="H1532" s="13">
        <v>131600</v>
      </c>
      <c r="I1532" s="13" t="s">
        <v>2426</v>
      </c>
      <c r="J1532" s="13">
        <v>140139</v>
      </c>
      <c r="K1532" s="13" t="s">
        <v>337</v>
      </c>
    </row>
    <row r="1533" spans="1:11" x14ac:dyDescent="0.3">
      <c r="A1533" s="13" t="s">
        <v>2427</v>
      </c>
      <c r="B1533" s="13">
        <v>650616</v>
      </c>
      <c r="C1533" s="13">
        <v>130916</v>
      </c>
      <c r="D1533" s="13" t="s">
        <v>2427</v>
      </c>
      <c r="E1533" s="13">
        <v>130</v>
      </c>
      <c r="F1533" s="13">
        <v>655102</v>
      </c>
      <c r="G1533" s="13">
        <v>2</v>
      </c>
      <c r="H1533" s="13">
        <v>131601</v>
      </c>
      <c r="I1533" s="13" t="s">
        <v>2428</v>
      </c>
      <c r="J1533" s="13">
        <v>140140</v>
      </c>
      <c r="K1533" s="13" t="s">
        <v>337</v>
      </c>
    </row>
    <row r="1534" spans="1:11" x14ac:dyDescent="0.3">
      <c r="A1534" s="13" t="s">
        <v>2429</v>
      </c>
      <c r="B1534" s="13">
        <v>650617</v>
      </c>
      <c r="C1534" s="13">
        <v>130917</v>
      </c>
      <c r="D1534" s="13" t="s">
        <v>2429</v>
      </c>
      <c r="E1534" s="13">
        <v>183</v>
      </c>
      <c r="F1534" s="13">
        <v>655103</v>
      </c>
      <c r="G1534" s="13">
        <v>2</v>
      </c>
      <c r="H1534" s="13">
        <v>131601</v>
      </c>
      <c r="I1534" s="13" t="s">
        <v>2430</v>
      </c>
      <c r="J1534" s="13">
        <v>140140</v>
      </c>
      <c r="K1534" s="13" t="s">
        <v>337</v>
      </c>
    </row>
    <row r="1535" spans="1:11" x14ac:dyDescent="0.3">
      <c r="A1535" s="13" t="s">
        <v>2431</v>
      </c>
      <c r="B1535" s="13">
        <v>650618</v>
      </c>
      <c r="C1535" s="13">
        <v>130918</v>
      </c>
      <c r="D1535" s="13" t="s">
        <v>2431</v>
      </c>
      <c r="E1535" s="13">
        <v>256</v>
      </c>
      <c r="F1535" s="13">
        <v>655104</v>
      </c>
      <c r="G1535" s="13">
        <v>3</v>
      </c>
      <c r="H1535" s="13">
        <v>131601</v>
      </c>
      <c r="I1535" s="13" t="s">
        <v>2432</v>
      </c>
      <c r="J1535" s="13">
        <v>140140</v>
      </c>
      <c r="K1535" s="13" t="s">
        <v>337</v>
      </c>
    </row>
    <row r="1536" spans="1:11" x14ac:dyDescent="0.3">
      <c r="A1536" s="13" t="s">
        <v>2433</v>
      </c>
      <c r="B1536" s="13">
        <v>650619</v>
      </c>
      <c r="C1536" s="13">
        <v>130919</v>
      </c>
      <c r="D1536" s="13" t="s">
        <v>2433</v>
      </c>
      <c r="E1536" s="13">
        <v>357</v>
      </c>
      <c r="F1536" s="13">
        <v>655105</v>
      </c>
      <c r="G1536" s="13">
        <v>3</v>
      </c>
      <c r="H1536" s="13">
        <v>131601</v>
      </c>
      <c r="I1536" s="13" t="s">
        <v>2434</v>
      </c>
      <c r="J1536" s="13">
        <v>140140</v>
      </c>
      <c r="K1536" s="13" t="s">
        <v>337</v>
      </c>
    </row>
    <row r="1537" spans="1:11" x14ac:dyDescent="0.3">
      <c r="A1537" s="13" t="s">
        <v>2435</v>
      </c>
      <c r="B1537" s="13">
        <v>650620</v>
      </c>
      <c r="C1537" s="13">
        <v>130920</v>
      </c>
      <c r="D1537" s="13" t="s">
        <v>2435</v>
      </c>
      <c r="E1537" s="13">
        <v>501</v>
      </c>
      <c r="F1537" s="13">
        <v>655106</v>
      </c>
      <c r="G1537" s="13">
        <v>4</v>
      </c>
      <c r="H1537" s="13">
        <v>131601</v>
      </c>
      <c r="I1537" s="13" t="s">
        <v>2436</v>
      </c>
      <c r="J1537" s="13">
        <v>140140</v>
      </c>
      <c r="K1537" s="13" t="s">
        <v>337</v>
      </c>
    </row>
    <row r="1538" spans="1:11" x14ac:dyDescent="0.3">
      <c r="A1538" s="13" t="s">
        <v>2437</v>
      </c>
      <c r="B1538" s="13">
        <v>650621</v>
      </c>
      <c r="C1538" s="13">
        <v>130921</v>
      </c>
      <c r="D1538" s="13" t="s">
        <v>2437</v>
      </c>
      <c r="E1538" s="13">
        <v>702</v>
      </c>
      <c r="F1538" s="13">
        <v>650621</v>
      </c>
      <c r="G1538" s="13">
        <v>4</v>
      </c>
      <c r="H1538" s="13">
        <v>131601</v>
      </c>
      <c r="I1538" s="13" t="s">
        <v>2438</v>
      </c>
      <c r="J1538" s="13">
        <v>140140</v>
      </c>
      <c r="K1538" s="13" t="s">
        <v>337</v>
      </c>
    </row>
    <row r="1539" spans="1:11" x14ac:dyDescent="0.3">
      <c r="A1539" s="13" t="s">
        <v>2439</v>
      </c>
      <c r="B1539" s="13">
        <v>650622</v>
      </c>
      <c r="C1539" s="13">
        <v>130922</v>
      </c>
      <c r="D1539" s="13" t="s">
        <v>2439</v>
      </c>
      <c r="E1539" s="13">
        <v>982</v>
      </c>
      <c r="F1539" s="13">
        <v>655108</v>
      </c>
      <c r="G1539" s="13">
        <v>5</v>
      </c>
      <c r="H1539" s="13">
        <v>131601</v>
      </c>
      <c r="I1539" s="13" t="s">
        <v>2440</v>
      </c>
      <c r="J1539" s="13">
        <v>140140</v>
      </c>
      <c r="K1539" s="13" t="s">
        <v>337</v>
      </c>
    </row>
    <row r="1540" spans="1:11" x14ac:dyDescent="0.3">
      <c r="A1540" s="13" t="s">
        <v>2441</v>
      </c>
      <c r="B1540" s="13">
        <v>650623</v>
      </c>
      <c r="C1540" s="13">
        <v>130923</v>
      </c>
      <c r="D1540" s="13" t="s">
        <v>2441</v>
      </c>
      <c r="E1540" s="13">
        <v>1375</v>
      </c>
      <c r="F1540" s="13">
        <v>655109</v>
      </c>
      <c r="G1540" s="13">
        <v>5</v>
      </c>
      <c r="H1540" s="13">
        <v>131601</v>
      </c>
      <c r="I1540" s="13" t="s">
        <v>2442</v>
      </c>
      <c r="J1540" s="13">
        <v>140139</v>
      </c>
      <c r="K1540" s="13" t="s">
        <v>337</v>
      </c>
    </row>
    <row r="1541" spans="1:11" x14ac:dyDescent="0.3">
      <c r="A1541" s="13" t="s">
        <v>2443</v>
      </c>
      <c r="B1541" s="13">
        <v>650624</v>
      </c>
      <c r="C1541" s="13">
        <v>130924</v>
      </c>
      <c r="D1541" s="13" t="s">
        <v>2443</v>
      </c>
      <c r="E1541" s="13">
        <v>1925</v>
      </c>
      <c r="F1541" s="13">
        <v>655110</v>
      </c>
      <c r="G1541" s="13">
        <v>6</v>
      </c>
      <c r="H1541" s="13">
        <v>131601</v>
      </c>
      <c r="I1541" s="13" t="s">
        <v>2444</v>
      </c>
      <c r="J1541" s="13">
        <v>140139</v>
      </c>
      <c r="K1541" s="13" t="s">
        <v>337</v>
      </c>
    </row>
    <row r="1542" spans="1:11" x14ac:dyDescent="0.3">
      <c r="A1542" s="13" t="s">
        <v>2445</v>
      </c>
      <c r="B1542" s="13">
        <v>650625</v>
      </c>
      <c r="C1542" s="13">
        <v>130925</v>
      </c>
      <c r="D1542" s="13" t="s">
        <v>2445</v>
      </c>
      <c r="E1542" s="13">
        <v>2695</v>
      </c>
      <c r="F1542" s="13">
        <v>650625</v>
      </c>
      <c r="G1542" s="13">
        <v>6</v>
      </c>
      <c r="H1542" s="13">
        <v>131601</v>
      </c>
      <c r="I1542" s="13" t="s">
        <v>2446</v>
      </c>
      <c r="J1542" s="13">
        <v>140139</v>
      </c>
      <c r="K1542" s="13" t="s">
        <v>22</v>
      </c>
    </row>
    <row r="1543" spans="1:11" x14ac:dyDescent="0.3">
      <c r="A1543" s="13" t="s">
        <v>2447</v>
      </c>
      <c r="B1543" s="13">
        <v>650626</v>
      </c>
      <c r="C1543" s="13">
        <v>130926</v>
      </c>
      <c r="D1543" s="13" t="s">
        <v>2447</v>
      </c>
      <c r="E1543" s="13">
        <v>3773</v>
      </c>
      <c r="F1543" s="13">
        <v>655112</v>
      </c>
      <c r="G1543" s="13">
        <v>4</v>
      </c>
      <c r="H1543" s="13">
        <v>131601</v>
      </c>
      <c r="I1543" s="13" t="s">
        <v>2448</v>
      </c>
      <c r="J1543" s="13">
        <v>140140</v>
      </c>
      <c r="K1543" s="13" t="s">
        <v>22</v>
      </c>
    </row>
    <row r="1544" spans="1:11" x14ac:dyDescent="0.3">
      <c r="A1544" s="13" t="s">
        <v>2449</v>
      </c>
      <c r="B1544" s="13">
        <v>650627</v>
      </c>
      <c r="C1544" s="13">
        <v>130927</v>
      </c>
      <c r="D1544" s="13" t="s">
        <v>2449</v>
      </c>
      <c r="E1544" s="13">
        <v>5282</v>
      </c>
      <c r="F1544" s="13">
        <v>655177</v>
      </c>
      <c r="G1544" s="13">
        <v>5</v>
      </c>
      <c r="H1544" s="13">
        <v>131601</v>
      </c>
      <c r="I1544" s="13" t="s">
        <v>2450</v>
      </c>
      <c r="J1544" s="13">
        <v>140140</v>
      </c>
      <c r="K1544" s="13" t="s">
        <v>2451</v>
      </c>
    </row>
    <row r="1545" spans="1:11" x14ac:dyDescent="0.3">
      <c r="A1545" s="13" t="s">
        <v>2452</v>
      </c>
      <c r="B1545" s="13">
        <v>650628</v>
      </c>
      <c r="C1545" s="13">
        <v>130928</v>
      </c>
      <c r="D1545" s="13" t="s">
        <v>2452</v>
      </c>
      <c r="E1545" s="13">
        <v>7395</v>
      </c>
      <c r="F1545" s="13">
        <v>655178</v>
      </c>
      <c r="G1545" s="13">
        <v>5</v>
      </c>
      <c r="H1545" s="13">
        <v>131601</v>
      </c>
      <c r="I1545" s="13" t="s">
        <v>2453</v>
      </c>
      <c r="J1545" s="13">
        <v>140139</v>
      </c>
      <c r="K1545" s="13" t="s">
        <v>2454</v>
      </c>
    </row>
    <row r="1546" spans="1:11" x14ac:dyDescent="0.3">
      <c r="A1546" s="13" t="s">
        <v>2455</v>
      </c>
      <c r="B1546" s="13">
        <v>650629</v>
      </c>
      <c r="C1546" s="13">
        <v>130929</v>
      </c>
      <c r="D1546" s="13" t="s">
        <v>2455</v>
      </c>
      <c r="E1546" s="13">
        <v>10354</v>
      </c>
      <c r="F1546" s="13">
        <v>655179</v>
      </c>
      <c r="G1546" s="13">
        <v>6</v>
      </c>
      <c r="H1546" s="13">
        <v>131601</v>
      </c>
      <c r="I1546" s="13" t="s">
        <v>2456</v>
      </c>
      <c r="J1546" s="13">
        <v>140139</v>
      </c>
      <c r="K1546" s="13" t="s">
        <v>22</v>
      </c>
    </row>
    <row r="1547" spans="1:11" x14ac:dyDescent="0.3">
      <c r="A1547" s="13" t="s">
        <v>2457</v>
      </c>
      <c r="B1547" s="13">
        <v>650630</v>
      </c>
      <c r="C1547" s="13">
        <v>130930</v>
      </c>
      <c r="D1547" s="13" t="s">
        <v>2457</v>
      </c>
      <c r="E1547" s="13">
        <v>14495</v>
      </c>
      <c r="F1547" s="13">
        <v>655180</v>
      </c>
      <c r="G1547" s="13">
        <v>6</v>
      </c>
      <c r="H1547" s="13">
        <v>131601</v>
      </c>
      <c r="I1547" s="13" t="s">
        <v>2458</v>
      </c>
      <c r="J1547" s="13">
        <v>140139</v>
      </c>
      <c r="K1547" s="13" t="s">
        <v>2454</v>
      </c>
    </row>
    <row r="1548" spans="1:11" x14ac:dyDescent="0.3">
      <c r="A1548" s="13" t="s">
        <v>2459</v>
      </c>
      <c r="B1548" s="13">
        <v>650631</v>
      </c>
      <c r="C1548" s="13">
        <v>130931</v>
      </c>
      <c r="D1548" s="13" t="s">
        <v>2459</v>
      </c>
      <c r="E1548" s="13">
        <v>130</v>
      </c>
      <c r="F1548" s="13">
        <v>655199</v>
      </c>
      <c r="G1548" s="13">
        <v>2</v>
      </c>
      <c r="H1548" s="13">
        <v>131602</v>
      </c>
      <c r="I1548" s="13" t="s">
        <v>2460</v>
      </c>
      <c r="J1548" s="13">
        <v>140140</v>
      </c>
      <c r="K1548" s="13" t="s">
        <v>22</v>
      </c>
    </row>
    <row r="1549" spans="1:11" x14ac:dyDescent="0.3">
      <c r="A1549" s="13" t="s">
        <v>2461</v>
      </c>
      <c r="B1549" s="13">
        <v>650632</v>
      </c>
      <c r="C1549" s="13">
        <v>130932</v>
      </c>
      <c r="D1549" s="13" t="s">
        <v>2461</v>
      </c>
      <c r="E1549" s="13">
        <v>183</v>
      </c>
      <c r="F1549" s="13">
        <v>655200</v>
      </c>
      <c r="G1549" s="13">
        <v>2</v>
      </c>
      <c r="H1549" s="13">
        <v>131602</v>
      </c>
      <c r="I1549" s="13" t="s">
        <v>2462</v>
      </c>
      <c r="J1549" s="13">
        <v>140140</v>
      </c>
      <c r="K1549" s="13" t="s">
        <v>76</v>
      </c>
    </row>
    <row r="1550" spans="1:11" x14ac:dyDescent="0.3">
      <c r="A1550" s="13" t="s">
        <v>2463</v>
      </c>
      <c r="B1550" s="13">
        <v>650633</v>
      </c>
      <c r="C1550" s="13">
        <v>130933</v>
      </c>
      <c r="D1550" s="13" t="s">
        <v>2463</v>
      </c>
      <c r="E1550" s="13">
        <v>256</v>
      </c>
      <c r="F1550" s="13">
        <v>655201</v>
      </c>
      <c r="G1550" s="13">
        <v>3</v>
      </c>
      <c r="H1550" s="13">
        <v>131602</v>
      </c>
      <c r="I1550" s="13" t="s">
        <v>2464</v>
      </c>
      <c r="J1550" s="13">
        <v>140140</v>
      </c>
      <c r="K1550" s="13" t="e">
        <v>#N/A</v>
      </c>
    </row>
    <row r="1551" spans="1:11" x14ac:dyDescent="0.3">
      <c r="A1551" s="13" t="s">
        <v>2465</v>
      </c>
      <c r="B1551" s="13">
        <v>650634</v>
      </c>
      <c r="C1551" s="13">
        <v>130934</v>
      </c>
      <c r="D1551" s="13" t="s">
        <v>2465</v>
      </c>
      <c r="E1551" s="13">
        <v>357</v>
      </c>
      <c r="F1551" s="13">
        <v>655202</v>
      </c>
      <c r="G1551" s="13">
        <v>3</v>
      </c>
      <c r="H1551" s="13">
        <v>131602</v>
      </c>
      <c r="I1551" s="13" t="s">
        <v>2466</v>
      </c>
      <c r="J1551" s="13">
        <v>140140</v>
      </c>
      <c r="K1551" s="13" t="e">
        <v>#N/A</v>
      </c>
    </row>
    <row r="1552" spans="1:11" x14ac:dyDescent="0.3">
      <c r="A1552" s="13" t="s">
        <v>2467</v>
      </c>
      <c r="B1552" s="13">
        <v>650635</v>
      </c>
      <c r="C1552" s="13">
        <v>130935</v>
      </c>
      <c r="D1552" s="13" t="s">
        <v>2467</v>
      </c>
      <c r="E1552" s="13">
        <v>501</v>
      </c>
      <c r="F1552" s="13">
        <v>655203</v>
      </c>
      <c r="G1552" s="13">
        <v>4</v>
      </c>
      <c r="H1552" s="13">
        <v>131602</v>
      </c>
      <c r="I1552" s="13" t="s">
        <v>2468</v>
      </c>
      <c r="J1552" s="13">
        <v>140140</v>
      </c>
      <c r="K1552" s="13" t="e">
        <v>#N/A</v>
      </c>
    </row>
    <row r="1553" spans="1:11" x14ac:dyDescent="0.3">
      <c r="A1553" s="13" t="s">
        <v>2469</v>
      </c>
      <c r="B1553" s="13">
        <v>650636</v>
      </c>
      <c r="C1553" s="13">
        <v>130936</v>
      </c>
      <c r="D1553" s="13" t="s">
        <v>2469</v>
      </c>
      <c r="E1553" s="13">
        <v>702</v>
      </c>
      <c r="F1553" s="13">
        <v>655204</v>
      </c>
      <c r="G1553" s="13">
        <v>4</v>
      </c>
      <c r="H1553" s="13">
        <v>131602</v>
      </c>
      <c r="I1553" s="13" t="s">
        <v>2470</v>
      </c>
      <c r="J1553" s="13">
        <v>140140</v>
      </c>
      <c r="K1553" s="13" t="e">
        <v>#N/A</v>
      </c>
    </row>
    <row r="1554" spans="1:11" x14ac:dyDescent="0.3">
      <c r="A1554" s="13" t="s">
        <v>2471</v>
      </c>
      <c r="B1554" s="13">
        <v>650637</v>
      </c>
      <c r="C1554" s="13">
        <v>130937</v>
      </c>
      <c r="D1554" s="13" t="s">
        <v>2471</v>
      </c>
      <c r="E1554" s="13">
        <v>982</v>
      </c>
      <c r="F1554" s="13">
        <v>650637</v>
      </c>
      <c r="G1554" s="13">
        <v>5</v>
      </c>
      <c r="H1554" s="13">
        <v>131602</v>
      </c>
      <c r="I1554" s="13" t="s">
        <v>2472</v>
      </c>
      <c r="J1554" s="13">
        <v>140140</v>
      </c>
      <c r="K1554" s="13" t="e">
        <v>#N/A</v>
      </c>
    </row>
    <row r="1555" spans="1:11" x14ac:dyDescent="0.3">
      <c r="A1555" s="13" t="s">
        <v>2473</v>
      </c>
      <c r="B1555" s="13">
        <v>650638</v>
      </c>
      <c r="C1555" s="13">
        <v>130938</v>
      </c>
      <c r="D1555" s="13" t="s">
        <v>2473</v>
      </c>
      <c r="E1555" s="13">
        <v>1375</v>
      </c>
      <c r="F1555" s="13">
        <v>655206</v>
      </c>
      <c r="G1555" s="13">
        <v>5</v>
      </c>
      <c r="H1555" s="13">
        <v>131602</v>
      </c>
      <c r="I1555" s="13" t="s">
        <v>2474</v>
      </c>
      <c r="J1555" s="13">
        <v>140139</v>
      </c>
      <c r="K1555" s="13" t="e">
        <v>#N/A</v>
      </c>
    </row>
    <row r="1556" spans="1:11" x14ac:dyDescent="0.3">
      <c r="A1556" s="13" t="s">
        <v>2475</v>
      </c>
      <c r="B1556" s="13">
        <v>650639</v>
      </c>
      <c r="C1556" s="13">
        <v>130939</v>
      </c>
      <c r="D1556" s="13" t="s">
        <v>2475</v>
      </c>
      <c r="E1556" s="13">
        <v>1925</v>
      </c>
      <c r="F1556" s="13">
        <v>655207</v>
      </c>
      <c r="G1556" s="13">
        <v>6</v>
      </c>
      <c r="H1556" s="13">
        <v>131602</v>
      </c>
      <c r="I1556" s="13" t="s">
        <v>2476</v>
      </c>
      <c r="J1556" s="13">
        <v>140139</v>
      </c>
      <c r="K1556" s="13" t="e">
        <v>#N/A</v>
      </c>
    </row>
    <row r="1557" spans="1:11" x14ac:dyDescent="0.3">
      <c r="A1557" s="13" t="s">
        <v>2477</v>
      </c>
      <c r="B1557" s="13">
        <v>650640</v>
      </c>
      <c r="C1557" s="13">
        <v>130940</v>
      </c>
      <c r="D1557" s="13" t="s">
        <v>2477</v>
      </c>
      <c r="E1557" s="13">
        <v>2695</v>
      </c>
      <c r="F1557" s="13">
        <v>655301</v>
      </c>
      <c r="G1557" s="13">
        <v>6</v>
      </c>
      <c r="H1557" s="13">
        <v>131602</v>
      </c>
      <c r="I1557" s="13" t="s">
        <v>2426</v>
      </c>
      <c r="J1557" s="13">
        <v>140139</v>
      </c>
      <c r="K1557" s="13" t="s">
        <v>22</v>
      </c>
    </row>
    <row r="1558" spans="1:11" x14ac:dyDescent="0.3">
      <c r="A1558" s="13" t="s">
        <v>2478</v>
      </c>
      <c r="B1558" s="13">
        <v>650641</v>
      </c>
      <c r="C1558" s="13">
        <v>130941</v>
      </c>
      <c r="D1558" s="13" t="s">
        <v>2478</v>
      </c>
      <c r="E1558" s="13">
        <v>3773</v>
      </c>
      <c r="F1558" s="13">
        <v>650641</v>
      </c>
      <c r="G1558" s="13">
        <v>4</v>
      </c>
      <c r="H1558" s="13">
        <v>131602</v>
      </c>
      <c r="I1558" s="13" t="s">
        <v>2428</v>
      </c>
      <c r="J1558" s="13">
        <v>140140</v>
      </c>
      <c r="K1558" s="13" t="s">
        <v>22</v>
      </c>
    </row>
    <row r="1559" spans="1:11" x14ac:dyDescent="0.3">
      <c r="A1559" s="13" t="s">
        <v>2479</v>
      </c>
      <c r="B1559" s="13">
        <v>650642</v>
      </c>
      <c r="C1559" s="13">
        <v>130942</v>
      </c>
      <c r="D1559" s="13" t="s">
        <v>2479</v>
      </c>
      <c r="E1559" s="13">
        <v>5282</v>
      </c>
      <c r="F1559" s="13">
        <v>655303</v>
      </c>
      <c r="G1559" s="13">
        <v>5</v>
      </c>
      <c r="H1559" s="13">
        <v>131602</v>
      </c>
      <c r="I1559" s="13" t="s">
        <v>2430</v>
      </c>
      <c r="J1559" s="13">
        <v>140140</v>
      </c>
      <c r="K1559" s="13" t="s">
        <v>22</v>
      </c>
    </row>
    <row r="1560" spans="1:11" x14ac:dyDescent="0.3">
      <c r="A1560" s="13" t="s">
        <v>2480</v>
      </c>
      <c r="B1560" s="13">
        <v>650643</v>
      </c>
      <c r="C1560" s="13">
        <v>130943</v>
      </c>
      <c r="D1560" s="13" t="s">
        <v>2480</v>
      </c>
      <c r="E1560" s="13">
        <v>7395</v>
      </c>
      <c r="F1560" s="13">
        <v>655304</v>
      </c>
      <c r="G1560" s="13">
        <v>5</v>
      </c>
      <c r="H1560" s="13">
        <v>131602</v>
      </c>
      <c r="I1560" s="13" t="s">
        <v>2432</v>
      </c>
      <c r="J1560" s="13">
        <v>140139</v>
      </c>
      <c r="K1560" s="13" t="s">
        <v>22</v>
      </c>
    </row>
    <row r="1561" spans="1:11" x14ac:dyDescent="0.3">
      <c r="A1561" s="13" t="s">
        <v>2481</v>
      </c>
      <c r="B1561" s="13">
        <v>650644</v>
      </c>
      <c r="C1561" s="13">
        <v>130944</v>
      </c>
      <c r="D1561" s="13" t="s">
        <v>2481</v>
      </c>
      <c r="E1561" s="13">
        <v>10354</v>
      </c>
      <c r="F1561" s="13">
        <v>655305</v>
      </c>
      <c r="G1561" s="13">
        <v>6</v>
      </c>
      <c r="H1561" s="13">
        <v>131602</v>
      </c>
      <c r="I1561" s="13" t="s">
        <v>2434</v>
      </c>
      <c r="J1561" s="13">
        <v>140139</v>
      </c>
      <c r="K1561" s="13" t="s">
        <v>22</v>
      </c>
    </row>
    <row r="1562" spans="1:11" x14ac:dyDescent="0.3">
      <c r="A1562" s="13" t="s">
        <v>2482</v>
      </c>
      <c r="B1562" s="13">
        <v>650645</v>
      </c>
      <c r="C1562" s="13">
        <v>130945</v>
      </c>
      <c r="D1562" s="13" t="s">
        <v>2482</v>
      </c>
      <c r="E1562" s="13">
        <v>14495</v>
      </c>
      <c r="F1562" s="13">
        <v>655306</v>
      </c>
      <c r="G1562" s="13">
        <v>6</v>
      </c>
      <c r="H1562" s="13">
        <v>131602</v>
      </c>
      <c r="I1562" s="13" t="s">
        <v>2436</v>
      </c>
      <c r="J1562" s="13">
        <v>140139</v>
      </c>
      <c r="K1562" s="13" t="s">
        <v>22</v>
      </c>
    </row>
    <row r="1563" spans="1:11" x14ac:dyDescent="0.3">
      <c r="A1563" s="13" t="s">
        <v>2483</v>
      </c>
      <c r="B1563" s="13">
        <v>650646</v>
      </c>
      <c r="C1563" s="13">
        <v>130946</v>
      </c>
      <c r="D1563" s="13" t="s">
        <v>2483</v>
      </c>
      <c r="E1563" s="13">
        <v>130</v>
      </c>
      <c r="F1563" s="13">
        <v>655307</v>
      </c>
      <c r="G1563" s="13">
        <v>2</v>
      </c>
      <c r="H1563" s="13">
        <v>131603</v>
      </c>
      <c r="I1563" s="13" t="s">
        <v>2438</v>
      </c>
      <c r="J1563" s="13">
        <v>140140</v>
      </c>
      <c r="K1563" s="13" t="s">
        <v>22</v>
      </c>
    </row>
    <row r="1564" spans="1:11" x14ac:dyDescent="0.3">
      <c r="A1564" s="13" t="s">
        <v>2484</v>
      </c>
      <c r="B1564" s="13">
        <v>650647</v>
      </c>
      <c r="C1564" s="13">
        <v>130947</v>
      </c>
      <c r="D1564" s="13" t="s">
        <v>2484</v>
      </c>
      <c r="E1564" s="13">
        <v>183</v>
      </c>
      <c r="F1564" s="13">
        <v>655308</v>
      </c>
      <c r="G1564" s="13">
        <v>2</v>
      </c>
      <c r="H1564" s="13">
        <v>131603</v>
      </c>
      <c r="I1564" s="13" t="s">
        <v>2440</v>
      </c>
      <c r="J1564" s="13">
        <v>140140</v>
      </c>
      <c r="K1564" s="13" t="s">
        <v>22</v>
      </c>
    </row>
    <row r="1565" spans="1:11" x14ac:dyDescent="0.3">
      <c r="A1565" s="13" t="s">
        <v>2485</v>
      </c>
      <c r="B1565" s="13">
        <v>650648</v>
      </c>
      <c r="C1565" s="13">
        <v>130948</v>
      </c>
      <c r="D1565" s="13" t="s">
        <v>2485</v>
      </c>
      <c r="E1565" s="13">
        <v>256</v>
      </c>
      <c r="F1565" s="13">
        <v>655309</v>
      </c>
      <c r="G1565" s="13">
        <v>3</v>
      </c>
      <c r="H1565" s="13">
        <v>131603</v>
      </c>
      <c r="I1565" s="13" t="s">
        <v>2442</v>
      </c>
      <c r="J1565" s="13">
        <v>140140</v>
      </c>
      <c r="K1565" s="13" t="s">
        <v>22</v>
      </c>
    </row>
    <row r="1566" spans="1:11" x14ac:dyDescent="0.3">
      <c r="A1566" s="13" t="s">
        <v>2486</v>
      </c>
      <c r="B1566" s="13">
        <v>650649</v>
      </c>
      <c r="C1566" s="13">
        <v>130949</v>
      </c>
      <c r="D1566" s="13" t="s">
        <v>2486</v>
      </c>
      <c r="E1566" s="13">
        <v>357</v>
      </c>
      <c r="F1566" s="13">
        <v>655310</v>
      </c>
      <c r="G1566" s="13">
        <v>3</v>
      </c>
      <c r="H1566" s="13">
        <v>131603</v>
      </c>
      <c r="I1566" s="13" t="s">
        <v>2444</v>
      </c>
      <c r="J1566" s="13">
        <v>140140</v>
      </c>
      <c r="K1566" s="13" t="s">
        <v>22</v>
      </c>
    </row>
    <row r="1567" spans="1:11" x14ac:dyDescent="0.3">
      <c r="A1567" s="13" t="s">
        <v>2487</v>
      </c>
      <c r="B1567" s="13">
        <v>650650</v>
      </c>
      <c r="C1567" s="13">
        <v>130950</v>
      </c>
      <c r="D1567" s="13" t="s">
        <v>2487</v>
      </c>
      <c r="E1567" s="13">
        <v>501</v>
      </c>
      <c r="F1567" s="13">
        <v>655311</v>
      </c>
      <c r="G1567" s="13">
        <v>4</v>
      </c>
      <c r="H1567" s="13">
        <v>131603</v>
      </c>
      <c r="I1567" s="13" t="s">
        <v>2446</v>
      </c>
      <c r="J1567" s="13">
        <v>140140</v>
      </c>
      <c r="K1567" s="13" t="s">
        <v>22</v>
      </c>
    </row>
    <row r="1568" spans="1:11" x14ac:dyDescent="0.3">
      <c r="A1568" s="13" t="s">
        <v>2488</v>
      </c>
      <c r="B1568" s="13">
        <v>650651</v>
      </c>
      <c r="C1568" s="13">
        <v>130951</v>
      </c>
      <c r="D1568" s="13" t="s">
        <v>2488</v>
      </c>
      <c r="E1568" s="13">
        <v>702</v>
      </c>
      <c r="F1568" s="13">
        <v>655312</v>
      </c>
      <c r="G1568" s="13">
        <v>4</v>
      </c>
      <c r="H1568" s="13">
        <v>131603</v>
      </c>
      <c r="I1568" s="13" t="s">
        <v>2448</v>
      </c>
      <c r="J1568" s="13">
        <v>140140</v>
      </c>
      <c r="K1568" s="13" t="s">
        <v>22</v>
      </c>
    </row>
    <row r="1569" spans="1:11" x14ac:dyDescent="0.3">
      <c r="A1569" s="13" t="s">
        <v>2489</v>
      </c>
      <c r="B1569" s="13">
        <v>650652</v>
      </c>
      <c r="C1569" s="13">
        <v>130952</v>
      </c>
      <c r="D1569" s="13" t="s">
        <v>2489</v>
      </c>
      <c r="E1569" s="13">
        <v>982</v>
      </c>
      <c r="F1569" s="13">
        <v>655801</v>
      </c>
      <c r="G1569" s="13">
        <v>5</v>
      </c>
      <c r="H1569" s="13">
        <v>131603</v>
      </c>
      <c r="I1569" s="13" t="s">
        <v>2490</v>
      </c>
      <c r="J1569" s="13">
        <v>140140</v>
      </c>
      <c r="K1569" s="13" t="s">
        <v>2491</v>
      </c>
    </row>
    <row r="1570" spans="1:11" x14ac:dyDescent="0.3">
      <c r="A1570" s="13" t="s">
        <v>2492</v>
      </c>
      <c r="B1570" s="13">
        <v>650653</v>
      </c>
      <c r="C1570" s="13">
        <v>130953</v>
      </c>
      <c r="D1570" s="13" t="s">
        <v>2492</v>
      </c>
      <c r="E1570" s="13">
        <v>1375</v>
      </c>
      <c r="F1570" s="13">
        <v>650653</v>
      </c>
      <c r="G1570" s="13">
        <v>5</v>
      </c>
      <c r="H1570" s="13">
        <v>131603</v>
      </c>
      <c r="I1570" s="13" t="s">
        <v>2493</v>
      </c>
      <c r="J1570" s="13">
        <v>140139</v>
      </c>
      <c r="K1570" s="13" t="s">
        <v>2494</v>
      </c>
    </row>
    <row r="1571" spans="1:11" x14ac:dyDescent="0.3">
      <c r="A1571" s="13" t="s">
        <v>2495</v>
      </c>
      <c r="B1571" s="13">
        <v>650654</v>
      </c>
      <c r="C1571" s="13">
        <v>130954</v>
      </c>
      <c r="D1571" s="13" t="s">
        <v>2495</v>
      </c>
      <c r="E1571" s="13">
        <v>1925</v>
      </c>
      <c r="F1571" s="13">
        <v>500114</v>
      </c>
      <c r="G1571" s="13">
        <v>6</v>
      </c>
      <c r="H1571" s="13">
        <v>131603</v>
      </c>
      <c r="I1571" s="13" t="s">
        <v>2496</v>
      </c>
      <c r="J1571" s="13">
        <v>140139</v>
      </c>
      <c r="K1571" s="13" t="s">
        <v>352</v>
      </c>
    </row>
    <row r="1572" spans="1:11" x14ac:dyDescent="0.3">
      <c r="A1572" s="13" t="s">
        <v>2497</v>
      </c>
      <c r="B1572" s="13">
        <v>650655</v>
      </c>
      <c r="C1572" s="13">
        <v>130955</v>
      </c>
      <c r="D1572" s="13" t="s">
        <v>2497</v>
      </c>
      <c r="E1572" s="13">
        <v>2695</v>
      </c>
      <c r="F1572" s="13">
        <v>500115</v>
      </c>
      <c r="G1572" s="13">
        <v>6</v>
      </c>
      <c r="H1572" s="13">
        <v>131603</v>
      </c>
      <c r="I1572" s="13" t="s">
        <v>2498</v>
      </c>
      <c r="J1572" s="13">
        <v>140139</v>
      </c>
      <c r="K1572" s="13" t="s">
        <v>352</v>
      </c>
    </row>
    <row r="1573" spans="1:11" x14ac:dyDescent="0.3">
      <c r="A1573" s="13" t="s">
        <v>2499</v>
      </c>
      <c r="B1573" s="13">
        <v>650656</v>
      </c>
      <c r="C1573" s="13">
        <v>130956</v>
      </c>
      <c r="D1573" s="13" t="s">
        <v>2499</v>
      </c>
      <c r="E1573" s="13">
        <v>3773</v>
      </c>
      <c r="F1573" s="13">
        <v>500116</v>
      </c>
      <c r="G1573" s="13">
        <v>4</v>
      </c>
      <c r="H1573" s="13">
        <v>131603</v>
      </c>
      <c r="I1573" s="13" t="s">
        <v>2500</v>
      </c>
      <c r="J1573" s="13">
        <v>140140</v>
      </c>
      <c r="K1573" s="13" t="s">
        <v>352</v>
      </c>
    </row>
    <row r="1574" spans="1:11" x14ac:dyDescent="0.3">
      <c r="A1574" s="13" t="s">
        <v>2501</v>
      </c>
      <c r="B1574" s="13">
        <v>650657</v>
      </c>
      <c r="C1574" s="13">
        <v>130957</v>
      </c>
      <c r="D1574" s="13" t="s">
        <v>2501</v>
      </c>
      <c r="E1574" s="13">
        <v>5282</v>
      </c>
      <c r="F1574" s="13">
        <v>650657</v>
      </c>
      <c r="G1574" s="13">
        <v>5</v>
      </c>
      <c r="H1574" s="13">
        <v>131603</v>
      </c>
      <c r="I1574" s="13" t="s">
        <v>2502</v>
      </c>
      <c r="J1574" s="13">
        <v>140140</v>
      </c>
      <c r="K1574" s="13" t="s">
        <v>352</v>
      </c>
    </row>
    <row r="1575" spans="1:11" x14ac:dyDescent="0.3">
      <c r="A1575" s="13" t="s">
        <v>2503</v>
      </c>
      <c r="B1575" s="13">
        <v>650658</v>
      </c>
      <c r="C1575" s="13">
        <v>130958</v>
      </c>
      <c r="D1575" s="13" t="s">
        <v>2503</v>
      </c>
      <c r="E1575" s="13">
        <v>7395</v>
      </c>
      <c r="F1575" s="13">
        <v>500118</v>
      </c>
      <c r="G1575" s="13">
        <v>5</v>
      </c>
      <c r="H1575" s="13">
        <v>131603</v>
      </c>
      <c r="I1575" s="13" t="s">
        <v>2504</v>
      </c>
      <c r="J1575" s="13">
        <v>140139</v>
      </c>
      <c r="K1575" s="13" t="s">
        <v>352</v>
      </c>
    </row>
    <row r="1576" spans="1:11" x14ac:dyDescent="0.3">
      <c r="A1576" s="13" t="s">
        <v>2505</v>
      </c>
      <c r="B1576" s="13">
        <v>650659</v>
      </c>
      <c r="C1576" s="13">
        <v>130959</v>
      </c>
      <c r="D1576" s="13" t="s">
        <v>2505</v>
      </c>
      <c r="E1576" s="13">
        <v>10354</v>
      </c>
      <c r="F1576" s="13">
        <v>500119</v>
      </c>
      <c r="G1576" s="13">
        <v>6</v>
      </c>
      <c r="H1576" s="13">
        <v>131603</v>
      </c>
      <c r="I1576" s="13" t="s">
        <v>2506</v>
      </c>
      <c r="J1576" s="13">
        <v>140139</v>
      </c>
      <c r="K1576" s="13" t="s">
        <v>352</v>
      </c>
    </row>
    <row r="1577" spans="1:11" x14ac:dyDescent="0.3">
      <c r="A1577" s="13" t="s">
        <v>2507</v>
      </c>
      <c r="B1577" s="13">
        <v>650660</v>
      </c>
      <c r="C1577" s="13">
        <v>130960</v>
      </c>
      <c r="D1577" s="13" t="s">
        <v>2507</v>
      </c>
      <c r="E1577" s="13">
        <v>14495</v>
      </c>
      <c r="F1577" s="13">
        <v>500120</v>
      </c>
      <c r="G1577" s="13">
        <v>6</v>
      </c>
      <c r="H1577" s="13">
        <v>131603</v>
      </c>
      <c r="I1577" s="13" t="s">
        <v>2508</v>
      </c>
      <c r="J1577" s="13">
        <v>140139</v>
      </c>
      <c r="K1577" s="13" t="s">
        <v>352</v>
      </c>
    </row>
    <row r="1578" spans="1:11" x14ac:dyDescent="0.3">
      <c r="A1578" s="13" t="s">
        <v>2509</v>
      </c>
      <c r="B1578" s="13">
        <v>655001</v>
      </c>
      <c r="C1578" s="13">
        <v>132001</v>
      </c>
      <c r="D1578" s="13" t="s">
        <v>2510</v>
      </c>
      <c r="E1578" s="13">
        <v>20</v>
      </c>
      <c r="F1578" s="13">
        <v>700000</v>
      </c>
      <c r="G1578" s="13">
        <v>4</v>
      </c>
      <c r="H1578" s="13">
        <v>145052</v>
      </c>
      <c r="I1578" s="13" t="s">
        <v>2511</v>
      </c>
      <c r="J1578" s="13">
        <v>140052</v>
      </c>
      <c r="K1578" s="13" t="s">
        <v>895</v>
      </c>
    </row>
    <row r="1579" spans="1:11" x14ac:dyDescent="0.3">
      <c r="A1579" s="13" t="s">
        <v>2512</v>
      </c>
      <c r="B1579" s="13">
        <v>655002</v>
      </c>
      <c r="C1579" s="13">
        <v>132002</v>
      </c>
      <c r="D1579" s="13" t="s">
        <v>2513</v>
      </c>
      <c r="E1579" s="13">
        <v>20</v>
      </c>
      <c r="F1579" s="13">
        <v>700001</v>
      </c>
      <c r="G1579" s="13">
        <v>4</v>
      </c>
      <c r="H1579" s="13">
        <v>145053</v>
      </c>
      <c r="I1579" s="13" t="s">
        <v>2514</v>
      </c>
      <c r="J1579" s="13">
        <v>140053</v>
      </c>
      <c r="K1579" s="13" t="s">
        <v>22</v>
      </c>
    </row>
    <row r="1580" spans="1:11" x14ac:dyDescent="0.3">
      <c r="A1580" s="13" t="s">
        <v>2515</v>
      </c>
      <c r="B1580" s="13">
        <v>655003</v>
      </c>
      <c r="C1580" s="13">
        <v>132003</v>
      </c>
      <c r="D1580" s="13" t="s">
        <v>2516</v>
      </c>
      <c r="E1580" s="13">
        <v>20</v>
      </c>
      <c r="F1580" s="13">
        <v>750000</v>
      </c>
      <c r="G1580" s="13">
        <v>4</v>
      </c>
      <c r="H1580" s="13">
        <v>145054</v>
      </c>
      <c r="I1580" s="13" t="s">
        <v>2517</v>
      </c>
      <c r="J1580" s="13">
        <v>140054</v>
      </c>
      <c r="K1580" s="13" t="s">
        <v>1234</v>
      </c>
    </row>
    <row r="1581" spans="1:11" x14ac:dyDescent="0.3">
      <c r="A1581" s="13" t="s">
        <v>2518</v>
      </c>
      <c r="B1581" s="13">
        <v>655004</v>
      </c>
      <c r="C1581" s="13">
        <v>132004</v>
      </c>
      <c r="D1581" s="13" t="s">
        <v>2519</v>
      </c>
      <c r="E1581" s="13">
        <v>20</v>
      </c>
      <c r="F1581" s="13">
        <v>750001</v>
      </c>
      <c r="G1581" s="13">
        <v>4</v>
      </c>
      <c r="H1581" s="13">
        <v>145055</v>
      </c>
      <c r="I1581" s="13" t="s">
        <v>2520</v>
      </c>
      <c r="J1581" s="13">
        <v>140055</v>
      </c>
      <c r="K1581" s="13" t="s">
        <v>1234</v>
      </c>
    </row>
    <row r="1582" spans="1:11" x14ac:dyDescent="0.3">
      <c r="A1582" s="13" t="s">
        <v>2521</v>
      </c>
      <c r="B1582" s="13">
        <v>655005</v>
      </c>
      <c r="C1582" s="13">
        <v>132005</v>
      </c>
      <c r="D1582" s="13" t="s">
        <v>2522</v>
      </c>
      <c r="E1582" s="13">
        <v>20</v>
      </c>
      <c r="F1582" s="13">
        <v>750002</v>
      </c>
      <c r="G1582" s="13">
        <v>4</v>
      </c>
      <c r="H1582" s="13">
        <v>145056</v>
      </c>
      <c r="I1582" s="13" t="s">
        <v>2523</v>
      </c>
      <c r="J1582" s="13">
        <v>140056</v>
      </c>
      <c r="K1582" s="13" t="s">
        <v>1234</v>
      </c>
    </row>
    <row r="1583" spans="1:11" x14ac:dyDescent="0.3">
      <c r="A1583" s="13" t="s">
        <v>2524</v>
      </c>
      <c r="B1583" s="13">
        <v>655006</v>
      </c>
      <c r="C1583" s="13">
        <v>132006</v>
      </c>
      <c r="D1583" s="13" t="s">
        <v>2525</v>
      </c>
      <c r="E1583" s="13">
        <v>20</v>
      </c>
      <c r="F1583" s="13">
        <v>750003</v>
      </c>
      <c r="G1583" s="13">
        <v>4</v>
      </c>
      <c r="H1583" s="13">
        <v>145057</v>
      </c>
      <c r="I1583" s="13" t="s">
        <v>2526</v>
      </c>
      <c r="J1583" s="13">
        <v>140057</v>
      </c>
      <c r="K1583" s="13" t="s">
        <v>1324</v>
      </c>
    </row>
    <row r="1584" spans="1:11" x14ac:dyDescent="0.3">
      <c r="A1584" s="13" t="s">
        <v>2527</v>
      </c>
      <c r="B1584" s="13">
        <v>655007</v>
      </c>
      <c r="C1584" s="13">
        <v>132007</v>
      </c>
      <c r="D1584" s="13" t="s">
        <v>2528</v>
      </c>
      <c r="E1584" s="13">
        <v>20</v>
      </c>
      <c r="F1584" s="13">
        <v>750004</v>
      </c>
      <c r="G1584" s="13">
        <v>4</v>
      </c>
      <c r="H1584" s="13">
        <v>145058</v>
      </c>
      <c r="I1584" s="13" t="s">
        <v>2529</v>
      </c>
      <c r="J1584" s="13">
        <v>140058</v>
      </c>
      <c r="K1584" s="13" t="s">
        <v>1324</v>
      </c>
    </row>
    <row r="1585" spans="1:11" x14ac:dyDescent="0.3">
      <c r="A1585" s="13" t="s">
        <v>2530</v>
      </c>
      <c r="B1585" s="13">
        <v>655008</v>
      </c>
      <c r="C1585" s="13">
        <v>131995</v>
      </c>
      <c r="D1585" s="13" t="s">
        <v>2531</v>
      </c>
      <c r="E1585" s="13">
        <v>20</v>
      </c>
      <c r="F1585" s="13">
        <v>750005</v>
      </c>
      <c r="G1585" s="13">
        <v>4</v>
      </c>
      <c r="H1585" s="13">
        <v>145059</v>
      </c>
      <c r="I1585" s="13" t="s">
        <v>2532</v>
      </c>
      <c r="J1585" s="13">
        <v>140059</v>
      </c>
      <c r="K1585" s="13" t="s">
        <v>1324</v>
      </c>
    </row>
    <row r="1586" spans="1:11" x14ac:dyDescent="0.3">
      <c r="A1586" s="13" t="s">
        <v>2533</v>
      </c>
      <c r="B1586" s="13">
        <v>655009</v>
      </c>
      <c r="C1586" s="13">
        <v>131998</v>
      </c>
      <c r="D1586" s="13" t="s">
        <v>2534</v>
      </c>
      <c r="E1586" s="13">
        <v>20</v>
      </c>
      <c r="F1586" s="13">
        <v>655009</v>
      </c>
      <c r="G1586" s="13">
        <v>4</v>
      </c>
      <c r="H1586" s="13">
        <v>145060</v>
      </c>
      <c r="I1586" s="13" t="s">
        <v>2535</v>
      </c>
      <c r="J1586" s="13">
        <v>140060</v>
      </c>
      <c r="K1586" s="13" t="s">
        <v>1164</v>
      </c>
    </row>
    <row r="1587" spans="1:11" x14ac:dyDescent="0.3">
      <c r="A1587" s="13" t="s">
        <v>2536</v>
      </c>
      <c r="B1587" s="13">
        <v>655010</v>
      </c>
      <c r="C1587" s="13">
        <v>131992</v>
      </c>
      <c r="D1587" s="13" t="s">
        <v>2537</v>
      </c>
      <c r="E1587" s="13">
        <v>20</v>
      </c>
      <c r="F1587" s="13">
        <v>750007</v>
      </c>
      <c r="G1587" s="13">
        <v>4</v>
      </c>
      <c r="H1587" s="13">
        <v>145061</v>
      </c>
      <c r="I1587" s="13" t="s">
        <v>2538</v>
      </c>
      <c r="J1587" s="13">
        <v>140061</v>
      </c>
      <c r="K1587" s="13" t="s">
        <v>1164</v>
      </c>
    </row>
    <row r="1588" spans="1:11" x14ac:dyDescent="0.3">
      <c r="A1588" s="13" t="s">
        <v>2539</v>
      </c>
      <c r="B1588" s="13">
        <v>655011</v>
      </c>
      <c r="C1588" s="13">
        <v>103100</v>
      </c>
      <c r="D1588" s="13" t="s">
        <v>2540</v>
      </c>
      <c r="E1588" s="13">
        <v>10</v>
      </c>
      <c r="F1588" s="13">
        <v>750008</v>
      </c>
      <c r="G1588" s="13">
        <v>4</v>
      </c>
      <c r="H1588" s="13">
        <v>103200</v>
      </c>
      <c r="I1588" s="13" t="s">
        <v>2541</v>
      </c>
      <c r="J1588" s="13">
        <v>145131</v>
      </c>
      <c r="K1588" s="13" t="s">
        <v>1164</v>
      </c>
    </row>
    <row r="1589" spans="1:11" x14ac:dyDescent="0.3">
      <c r="A1589" s="13" t="s">
        <v>2542</v>
      </c>
      <c r="B1589" s="13">
        <v>655012</v>
      </c>
      <c r="C1589" s="13">
        <v>103101</v>
      </c>
      <c r="D1589" s="13" t="s">
        <v>2543</v>
      </c>
      <c r="E1589" s="13">
        <v>30</v>
      </c>
      <c r="F1589" s="13">
        <v>880001</v>
      </c>
      <c r="G1589" s="13">
        <v>4</v>
      </c>
      <c r="H1589" s="13">
        <v>103201</v>
      </c>
      <c r="I1589" s="13" t="s">
        <v>2544</v>
      </c>
      <c r="J1589" s="13">
        <v>145132</v>
      </c>
      <c r="K1589" s="13" t="e">
        <v>#N/A</v>
      </c>
    </row>
    <row r="1590" spans="1:11" x14ac:dyDescent="0.3">
      <c r="A1590" s="13" t="s">
        <v>2545</v>
      </c>
      <c r="B1590" s="13">
        <v>655013</v>
      </c>
      <c r="C1590" s="13">
        <v>103102</v>
      </c>
      <c r="D1590" s="13" t="s">
        <v>2546</v>
      </c>
      <c r="E1590" s="13">
        <v>90</v>
      </c>
      <c r="F1590" s="13">
        <v>655013</v>
      </c>
      <c r="G1590" s="13">
        <v>5</v>
      </c>
      <c r="H1590" s="13">
        <v>103202</v>
      </c>
      <c r="I1590" s="13" t="s">
        <v>2544</v>
      </c>
      <c r="J1590" s="13">
        <v>145133</v>
      </c>
      <c r="K1590" s="13" t="e">
        <v>#N/A</v>
      </c>
    </row>
    <row r="1591" spans="1:11" x14ac:dyDescent="0.3">
      <c r="A1591" s="13" t="s">
        <v>2547</v>
      </c>
      <c r="B1591" s="13">
        <v>655014</v>
      </c>
      <c r="C1591" s="13">
        <v>132008</v>
      </c>
      <c r="D1591" s="13" t="s">
        <v>2548</v>
      </c>
      <c r="E1591" s="13">
        <v>20</v>
      </c>
      <c r="F1591" s="13">
        <v>880003</v>
      </c>
      <c r="G1591" s="13">
        <v>4</v>
      </c>
      <c r="H1591" s="13">
        <v>145134</v>
      </c>
      <c r="I1591" s="13" t="s">
        <v>2549</v>
      </c>
      <c r="J1591" s="13">
        <v>140324</v>
      </c>
      <c r="K1591" s="13" t="s">
        <v>411</v>
      </c>
    </row>
    <row r="1592" spans="1:11" x14ac:dyDescent="0.3">
      <c r="A1592" s="13" t="s">
        <v>2550</v>
      </c>
      <c r="B1592" s="13">
        <v>655015</v>
      </c>
      <c r="C1592" s="13">
        <v>132009</v>
      </c>
      <c r="D1592" s="13" t="s">
        <v>2551</v>
      </c>
      <c r="E1592" s="13">
        <v>20</v>
      </c>
      <c r="F1592" s="13">
        <v>880004</v>
      </c>
      <c r="G1592" s="13">
        <v>4</v>
      </c>
      <c r="H1592" s="13">
        <v>145135</v>
      </c>
      <c r="I1592" s="13" t="s">
        <v>2549</v>
      </c>
      <c r="J1592" s="13">
        <v>140329</v>
      </c>
      <c r="K1592" s="13" t="s">
        <v>411</v>
      </c>
    </row>
    <row r="1593" spans="1:11" x14ac:dyDescent="0.3">
      <c r="A1593" s="13" t="s">
        <v>2552</v>
      </c>
      <c r="B1593" s="13">
        <v>655016</v>
      </c>
      <c r="C1593" s="13">
        <v>132010</v>
      </c>
      <c r="D1593" s="13" t="s">
        <v>2553</v>
      </c>
      <c r="E1593" s="13">
        <v>20</v>
      </c>
      <c r="F1593" s="13">
        <v>880005</v>
      </c>
      <c r="G1593" s="13">
        <v>4</v>
      </c>
      <c r="H1593" s="13">
        <v>145138</v>
      </c>
      <c r="I1593" s="13" t="s">
        <v>2549</v>
      </c>
      <c r="J1593" s="13">
        <v>140330</v>
      </c>
      <c r="K1593" s="13" t="s">
        <v>2554</v>
      </c>
    </row>
    <row r="1594" spans="1:11" x14ac:dyDescent="0.3">
      <c r="A1594" s="13" t="s">
        <v>2555</v>
      </c>
      <c r="B1594" s="13">
        <v>655101</v>
      </c>
      <c r="C1594" s="13">
        <v>132101</v>
      </c>
      <c r="D1594" s="13" t="s">
        <v>2556</v>
      </c>
      <c r="E1594" s="13">
        <v>467</v>
      </c>
      <c r="F1594" s="13">
        <v>880006</v>
      </c>
      <c r="G1594" s="13">
        <v>5</v>
      </c>
      <c r="H1594" s="13">
        <v>145062</v>
      </c>
      <c r="I1594" s="13" t="s">
        <v>2549</v>
      </c>
      <c r="J1594" s="13">
        <v>140062</v>
      </c>
      <c r="K1594" s="13" t="s">
        <v>2554</v>
      </c>
    </row>
    <row r="1595" spans="1:11" x14ac:dyDescent="0.3">
      <c r="A1595" s="13" t="s">
        <v>2557</v>
      </c>
      <c r="B1595" s="13">
        <v>655102</v>
      </c>
      <c r="C1595" s="13">
        <v>132102</v>
      </c>
      <c r="D1595" s="13" t="s">
        <v>2558</v>
      </c>
      <c r="E1595" s="13">
        <v>467</v>
      </c>
      <c r="F1595" s="13">
        <v>880007</v>
      </c>
      <c r="G1595" s="13">
        <v>5</v>
      </c>
      <c r="H1595" s="13">
        <v>145063</v>
      </c>
      <c r="I1595" s="13" t="s">
        <v>2549</v>
      </c>
      <c r="J1595" s="13">
        <v>140063</v>
      </c>
      <c r="K1595" s="13" t="s">
        <v>2554</v>
      </c>
    </row>
    <row r="1596" spans="1:11" x14ac:dyDescent="0.3">
      <c r="A1596" s="13" t="s">
        <v>2559</v>
      </c>
      <c r="B1596" s="13">
        <v>655103</v>
      </c>
      <c r="C1596" s="13">
        <v>132103</v>
      </c>
      <c r="D1596" s="13" t="s">
        <v>2560</v>
      </c>
      <c r="E1596" s="13">
        <v>467</v>
      </c>
      <c r="F1596" s="13">
        <v>880008</v>
      </c>
      <c r="G1596" s="13">
        <v>5</v>
      </c>
      <c r="H1596" s="13">
        <v>145064</v>
      </c>
      <c r="I1596" s="13" t="s">
        <v>2544</v>
      </c>
      <c r="J1596" s="13">
        <v>140064</v>
      </c>
      <c r="K1596" s="13" t="s">
        <v>2544</v>
      </c>
    </row>
    <row r="1597" spans="1:11" x14ac:dyDescent="0.3">
      <c r="A1597" s="13" t="s">
        <v>2561</v>
      </c>
      <c r="B1597" s="13">
        <v>655104</v>
      </c>
      <c r="C1597" s="13">
        <v>132104</v>
      </c>
      <c r="D1597" s="13" t="s">
        <v>2562</v>
      </c>
      <c r="E1597" s="13">
        <v>467</v>
      </c>
      <c r="F1597" s="13">
        <v>880009</v>
      </c>
      <c r="G1597" s="13">
        <v>5</v>
      </c>
      <c r="H1597" s="13">
        <v>145065</v>
      </c>
      <c r="I1597" s="13" t="s">
        <v>2549</v>
      </c>
      <c r="J1597" s="13">
        <v>140065</v>
      </c>
      <c r="K1597" s="13" t="s">
        <v>22</v>
      </c>
    </row>
    <row r="1598" spans="1:11" x14ac:dyDescent="0.3">
      <c r="A1598" s="13" t="s">
        <v>2563</v>
      </c>
      <c r="B1598" s="13">
        <v>655105</v>
      </c>
      <c r="C1598" s="13">
        <v>132105</v>
      </c>
      <c r="D1598" s="13" t="s">
        <v>2564</v>
      </c>
      <c r="E1598" s="13">
        <v>467</v>
      </c>
      <c r="F1598" s="13">
        <v>880010</v>
      </c>
      <c r="G1598" s="13">
        <v>5</v>
      </c>
      <c r="H1598" s="13">
        <v>145066</v>
      </c>
      <c r="I1598" s="13" t="s">
        <v>2549</v>
      </c>
      <c r="J1598" s="13">
        <v>140066</v>
      </c>
      <c r="K1598" s="13" t="s">
        <v>22</v>
      </c>
    </row>
    <row r="1599" spans="1:11" x14ac:dyDescent="0.3">
      <c r="A1599" s="13" t="s">
        <v>2565</v>
      </c>
      <c r="B1599" s="13">
        <v>655106</v>
      </c>
      <c r="C1599" s="13">
        <v>132106</v>
      </c>
      <c r="D1599" s="13" t="s">
        <v>2566</v>
      </c>
      <c r="E1599" s="13">
        <v>467</v>
      </c>
      <c r="F1599" s="13">
        <v>880011</v>
      </c>
      <c r="G1599" s="13">
        <v>5</v>
      </c>
      <c r="H1599" s="13">
        <v>145067</v>
      </c>
      <c r="I1599" s="13" t="s">
        <v>2549</v>
      </c>
      <c r="J1599" s="13">
        <v>140067</v>
      </c>
      <c r="K1599" s="13" t="s">
        <v>22</v>
      </c>
    </row>
    <row r="1600" spans="1:11" x14ac:dyDescent="0.3">
      <c r="A1600" s="13" t="s">
        <v>2567</v>
      </c>
      <c r="B1600" s="13">
        <v>655107</v>
      </c>
      <c r="C1600" s="13">
        <v>132107</v>
      </c>
      <c r="D1600" s="13" t="s">
        <v>2568</v>
      </c>
      <c r="E1600" s="13">
        <v>467</v>
      </c>
      <c r="F1600" s="13">
        <v>880012</v>
      </c>
      <c r="G1600" s="13">
        <v>5</v>
      </c>
      <c r="H1600" s="13">
        <v>145068</v>
      </c>
      <c r="I1600" s="13" t="s">
        <v>2549</v>
      </c>
      <c r="J1600" s="13">
        <v>140068</v>
      </c>
      <c r="K1600" s="13" t="s">
        <v>22</v>
      </c>
    </row>
    <row r="1601" spans="1:11" x14ac:dyDescent="0.3">
      <c r="A1601" s="13" t="s">
        <v>2569</v>
      </c>
      <c r="B1601" s="13">
        <v>655108</v>
      </c>
      <c r="C1601" s="13">
        <v>131996</v>
      </c>
      <c r="D1601" s="13" t="s">
        <v>2570</v>
      </c>
      <c r="E1601" s="13">
        <v>467</v>
      </c>
      <c r="F1601" s="13">
        <v>880013</v>
      </c>
      <c r="G1601" s="13">
        <v>5</v>
      </c>
      <c r="H1601" s="13">
        <v>145069</v>
      </c>
      <c r="I1601" s="13" t="s">
        <v>2549</v>
      </c>
      <c r="J1601" s="13">
        <v>140069</v>
      </c>
      <c r="K1601" s="13" t="s">
        <v>22</v>
      </c>
    </row>
    <row r="1602" spans="1:11" x14ac:dyDescent="0.3">
      <c r="A1602" s="13" t="s">
        <v>2571</v>
      </c>
      <c r="B1602" s="13">
        <v>655109</v>
      </c>
      <c r="C1602" s="13">
        <v>131999</v>
      </c>
      <c r="D1602" s="13" t="s">
        <v>2572</v>
      </c>
      <c r="E1602" s="13">
        <v>467</v>
      </c>
      <c r="F1602" s="13">
        <v>655109</v>
      </c>
      <c r="G1602" s="13">
        <v>5</v>
      </c>
      <c r="H1602" s="13">
        <v>145070</v>
      </c>
      <c r="I1602" s="13" t="e">
        <v>#N/A</v>
      </c>
      <c r="J1602" s="13">
        <v>140070</v>
      </c>
      <c r="K1602" s="13" t="s">
        <v>440</v>
      </c>
    </row>
    <row r="1603" spans="1:11" x14ac:dyDescent="0.3">
      <c r="A1603" s="13" t="s">
        <v>2573</v>
      </c>
      <c r="B1603" s="13">
        <v>655110</v>
      </c>
      <c r="C1603" s="13">
        <v>131993</v>
      </c>
      <c r="D1603" s="13" t="s">
        <v>2574</v>
      </c>
      <c r="E1603" s="13">
        <v>467</v>
      </c>
      <c r="F1603" s="13">
        <v>880015</v>
      </c>
      <c r="G1603" s="13">
        <v>5</v>
      </c>
      <c r="H1603" s="13">
        <v>145071</v>
      </c>
      <c r="I1603" s="13" t="e">
        <v>#N/A</v>
      </c>
      <c r="J1603" s="13">
        <v>140071</v>
      </c>
      <c r="K1603" s="13" t="s">
        <v>440</v>
      </c>
    </row>
    <row r="1604" spans="1:11" x14ac:dyDescent="0.3">
      <c r="A1604" s="13" t="s">
        <v>2575</v>
      </c>
      <c r="B1604" s="13">
        <v>655111</v>
      </c>
      <c r="C1604" s="13">
        <v>132108</v>
      </c>
      <c r="D1604" s="13" t="s">
        <v>2576</v>
      </c>
      <c r="E1604" s="13">
        <v>523</v>
      </c>
      <c r="F1604" s="13">
        <v>880016</v>
      </c>
      <c r="G1604" s="13">
        <v>5</v>
      </c>
      <c r="H1604" s="13">
        <v>145130</v>
      </c>
      <c r="I1604" s="13" t="e">
        <v>#N/A</v>
      </c>
      <c r="J1604" s="13">
        <v>140109</v>
      </c>
      <c r="K1604" s="13" t="s">
        <v>440</v>
      </c>
    </row>
    <row r="1605" spans="1:11" x14ac:dyDescent="0.3">
      <c r="A1605" s="13" t="s">
        <v>2577</v>
      </c>
      <c r="B1605" s="13">
        <v>655112</v>
      </c>
      <c r="C1605" s="13">
        <v>103103</v>
      </c>
      <c r="D1605" s="13" t="s">
        <v>2578</v>
      </c>
      <c r="E1605" s="13">
        <v>523</v>
      </c>
      <c r="F1605" s="13">
        <v>880017</v>
      </c>
      <c r="G1605" s="13">
        <v>5</v>
      </c>
      <c r="H1605" s="13">
        <v>103203</v>
      </c>
      <c r="I1605" s="13" t="e">
        <v>#N/A</v>
      </c>
      <c r="J1605" s="13">
        <v>140109</v>
      </c>
      <c r="K1605" s="13" t="s">
        <v>440</v>
      </c>
    </row>
    <row r="1606" spans="1:11" x14ac:dyDescent="0.3">
      <c r="A1606" s="13" t="s">
        <v>2579</v>
      </c>
      <c r="B1606" s="13">
        <v>655113</v>
      </c>
      <c r="C1606" s="13">
        <v>132110</v>
      </c>
      <c r="D1606" s="13" t="s">
        <v>2580</v>
      </c>
      <c r="E1606" s="13">
        <v>467</v>
      </c>
      <c r="F1606" s="13">
        <v>655113</v>
      </c>
      <c r="G1606" s="13">
        <v>5</v>
      </c>
      <c r="H1606" s="13">
        <v>133325</v>
      </c>
      <c r="I1606" s="13" t="s">
        <v>2581</v>
      </c>
      <c r="J1606" s="13">
        <v>140331</v>
      </c>
      <c r="K1606" s="13" t="s">
        <v>22</v>
      </c>
    </row>
    <row r="1607" spans="1:11" x14ac:dyDescent="0.3">
      <c r="A1607" s="13" t="s">
        <v>2582</v>
      </c>
      <c r="B1607" s="13">
        <v>655177</v>
      </c>
      <c r="C1607" s="13">
        <v>170200</v>
      </c>
      <c r="D1607" s="13" t="s">
        <v>2583</v>
      </c>
      <c r="E1607" s="13">
        <v>30</v>
      </c>
      <c r="F1607" s="13">
        <v>880019</v>
      </c>
      <c r="G1607" s="13">
        <v>5</v>
      </c>
      <c r="H1607" s="13">
        <v>170300</v>
      </c>
      <c r="I1607" s="13" t="s">
        <v>2584</v>
      </c>
      <c r="J1607" s="13">
        <v>170400</v>
      </c>
      <c r="K1607" s="13" t="s">
        <v>2585</v>
      </c>
    </row>
    <row r="1608" spans="1:11" x14ac:dyDescent="0.3">
      <c r="A1608" s="13" t="s">
        <v>2586</v>
      </c>
      <c r="B1608" s="13">
        <v>655178</v>
      </c>
      <c r="C1608" s="13">
        <v>170201</v>
      </c>
      <c r="D1608" s="13" t="s">
        <v>2587</v>
      </c>
      <c r="E1608" s="13">
        <v>100</v>
      </c>
      <c r="F1608" s="13">
        <v>880020</v>
      </c>
      <c r="G1608" s="13">
        <v>6</v>
      </c>
      <c r="H1608" s="13">
        <v>170301</v>
      </c>
      <c r="I1608" s="13" t="s">
        <v>2588</v>
      </c>
      <c r="J1608" s="13">
        <v>170401</v>
      </c>
      <c r="K1608" s="13" t="s">
        <v>2585</v>
      </c>
    </row>
    <row r="1609" spans="1:11" x14ac:dyDescent="0.3">
      <c r="A1609" s="13" t="s">
        <v>2589</v>
      </c>
      <c r="B1609" s="13">
        <v>655179</v>
      </c>
      <c r="C1609" s="13">
        <v>170202</v>
      </c>
      <c r="D1609" s="13" t="s">
        <v>2590</v>
      </c>
      <c r="E1609" s="13">
        <v>30</v>
      </c>
      <c r="F1609" s="13">
        <v>880021</v>
      </c>
      <c r="G1609" s="13">
        <v>5</v>
      </c>
      <c r="H1609" s="13">
        <v>170302</v>
      </c>
      <c r="I1609" s="13" t="s">
        <v>2591</v>
      </c>
      <c r="J1609" s="13">
        <v>170402</v>
      </c>
      <c r="K1609" s="13" t="s">
        <v>2585</v>
      </c>
    </row>
    <row r="1610" spans="1:11" x14ac:dyDescent="0.3">
      <c r="A1610" s="13" t="s">
        <v>2592</v>
      </c>
      <c r="B1610" s="13">
        <v>655180</v>
      </c>
      <c r="C1610" s="13">
        <v>170203</v>
      </c>
      <c r="D1610" s="13" t="s">
        <v>2593</v>
      </c>
      <c r="E1610" s="13">
        <v>100</v>
      </c>
      <c r="F1610" s="13">
        <v>880022</v>
      </c>
      <c r="G1610" s="13">
        <v>6</v>
      </c>
      <c r="H1610" s="13">
        <v>170303</v>
      </c>
      <c r="I1610" s="13" t="e">
        <v>#N/A</v>
      </c>
      <c r="J1610" s="13">
        <v>170403</v>
      </c>
      <c r="K1610" s="13" t="s">
        <v>22</v>
      </c>
    </row>
    <row r="1611" spans="1:11" x14ac:dyDescent="0.3">
      <c r="A1611" s="13" t="s">
        <v>2594</v>
      </c>
      <c r="B1611" s="13">
        <v>655199</v>
      </c>
      <c r="C1611" s="13">
        <v>123021</v>
      </c>
      <c r="D1611" s="13" t="s">
        <v>2595</v>
      </c>
      <c r="E1611" s="13">
        <v>20</v>
      </c>
      <c r="F1611" s="13">
        <v>880023</v>
      </c>
      <c r="G1611" s="13">
        <v>6</v>
      </c>
      <c r="H1611" s="13">
        <v>123511</v>
      </c>
      <c r="I1611" s="13" t="e">
        <v>#N/A</v>
      </c>
      <c r="J1611" s="13">
        <v>600572</v>
      </c>
      <c r="K1611" s="13" t="s">
        <v>22</v>
      </c>
    </row>
    <row r="1612" spans="1:11" x14ac:dyDescent="0.3">
      <c r="A1612" s="13" t="s">
        <v>2596</v>
      </c>
      <c r="B1612" s="13">
        <v>655200</v>
      </c>
      <c r="C1612" s="13">
        <v>123001</v>
      </c>
      <c r="D1612" s="13" t="s">
        <v>2597</v>
      </c>
      <c r="E1612" s="13">
        <v>10</v>
      </c>
      <c r="F1612" s="13">
        <v>880024</v>
      </c>
      <c r="G1612" s="13">
        <v>4</v>
      </c>
      <c r="H1612" s="13">
        <v>145128</v>
      </c>
      <c r="I1612" s="13" t="e">
        <v>#N/A</v>
      </c>
      <c r="J1612" s="13">
        <v>140321</v>
      </c>
      <c r="K1612" s="13" t="s">
        <v>22</v>
      </c>
    </row>
    <row r="1613" spans="1:11" x14ac:dyDescent="0.3">
      <c r="A1613" s="13" t="s">
        <v>2598</v>
      </c>
      <c r="B1613" s="13">
        <v>655201</v>
      </c>
      <c r="C1613" s="13">
        <v>132201</v>
      </c>
      <c r="D1613" s="13" t="s">
        <v>2598</v>
      </c>
      <c r="E1613" s="13" t="s">
        <v>10</v>
      </c>
      <c r="F1613" s="13">
        <v>880025</v>
      </c>
      <c r="G1613" s="13">
        <v>4</v>
      </c>
      <c r="H1613" s="13">
        <v>133201</v>
      </c>
      <c r="I1613" s="13" t="e">
        <v>#N/A</v>
      </c>
      <c r="J1613" s="13">
        <v>0</v>
      </c>
      <c r="K1613" s="13" t="s">
        <v>22</v>
      </c>
    </row>
    <row r="1614" spans="1:11" x14ac:dyDescent="0.3">
      <c r="A1614" s="13" t="s">
        <v>2599</v>
      </c>
      <c r="B1614" s="13">
        <v>655202</v>
      </c>
      <c r="C1614" s="13">
        <v>132202</v>
      </c>
      <c r="D1614" s="13" t="s">
        <v>2599</v>
      </c>
      <c r="E1614" s="13" t="s">
        <v>10</v>
      </c>
      <c r="F1614" s="13">
        <v>880026</v>
      </c>
      <c r="G1614" s="13">
        <v>4</v>
      </c>
      <c r="H1614" s="13">
        <v>133202</v>
      </c>
      <c r="I1614" s="13" t="e">
        <v>#N/A</v>
      </c>
      <c r="J1614" s="13">
        <v>0</v>
      </c>
      <c r="K1614" s="13" t="s">
        <v>22</v>
      </c>
    </row>
    <row r="1615" spans="1:11" x14ac:dyDescent="0.3">
      <c r="A1615" s="13" t="s">
        <v>2600</v>
      </c>
      <c r="B1615" s="13">
        <v>655203</v>
      </c>
      <c r="C1615" s="13">
        <v>132203</v>
      </c>
      <c r="D1615" s="13" t="s">
        <v>2600</v>
      </c>
      <c r="E1615" s="13" t="s">
        <v>10</v>
      </c>
      <c r="F1615" s="13">
        <v>880027</v>
      </c>
      <c r="G1615" s="13">
        <v>4</v>
      </c>
      <c r="H1615" s="13">
        <v>133203</v>
      </c>
      <c r="I1615" s="13" t="e">
        <v>#N/A</v>
      </c>
      <c r="J1615" s="13">
        <v>0</v>
      </c>
      <c r="K1615" s="13" t="s">
        <v>22</v>
      </c>
    </row>
    <row r="1616" spans="1:11" x14ac:dyDescent="0.3">
      <c r="A1616" s="13" t="s">
        <v>2601</v>
      </c>
      <c r="B1616" s="13">
        <v>655204</v>
      </c>
      <c r="C1616" s="13">
        <v>132204</v>
      </c>
      <c r="D1616" s="13" t="s">
        <v>2601</v>
      </c>
      <c r="E1616" s="13" t="s">
        <v>10</v>
      </c>
      <c r="F1616" s="13">
        <v>880028</v>
      </c>
      <c r="G1616" s="13">
        <v>4</v>
      </c>
      <c r="H1616" s="13">
        <v>133204</v>
      </c>
      <c r="I1616" s="13" t="e">
        <v>#N/A</v>
      </c>
      <c r="J1616" s="13">
        <v>0</v>
      </c>
      <c r="K1616" s="13" t="s">
        <v>22</v>
      </c>
    </row>
    <row r="1617" spans="1:11" x14ac:dyDescent="0.3">
      <c r="A1617" s="13" t="s">
        <v>2602</v>
      </c>
      <c r="B1617" s="13">
        <v>655205</v>
      </c>
      <c r="C1617" s="13">
        <v>132205</v>
      </c>
      <c r="D1617" s="13" t="s">
        <v>2602</v>
      </c>
      <c r="E1617" s="13" t="s">
        <v>10</v>
      </c>
      <c r="F1617" s="13">
        <v>880029</v>
      </c>
      <c r="G1617" s="13">
        <v>4</v>
      </c>
      <c r="H1617" s="13">
        <v>133205</v>
      </c>
      <c r="I1617" s="13" t="e">
        <v>#N/A</v>
      </c>
      <c r="J1617" s="13">
        <v>0</v>
      </c>
      <c r="K1617" s="13" t="s">
        <v>22</v>
      </c>
    </row>
    <row r="1618" spans="1:11" x14ac:dyDescent="0.3">
      <c r="A1618" s="13" t="s">
        <v>2603</v>
      </c>
      <c r="B1618" s="13">
        <v>655206</v>
      </c>
      <c r="C1618" s="13">
        <v>132206</v>
      </c>
      <c r="D1618" s="13" t="s">
        <v>2603</v>
      </c>
      <c r="E1618" s="13" t="s">
        <v>10</v>
      </c>
      <c r="F1618" s="13">
        <v>655206</v>
      </c>
      <c r="G1618" s="13">
        <v>4</v>
      </c>
      <c r="H1618" s="13">
        <v>133206</v>
      </c>
      <c r="I1618" s="13" t="e">
        <v>#N/A</v>
      </c>
      <c r="J1618" s="13">
        <v>0</v>
      </c>
      <c r="K1618" s="13" t="s">
        <v>22</v>
      </c>
    </row>
    <row r="1619" spans="1:11" x14ac:dyDescent="0.3">
      <c r="A1619" s="13" t="s">
        <v>2604</v>
      </c>
      <c r="B1619" s="13">
        <v>655207</v>
      </c>
      <c r="C1619" s="13">
        <v>132207</v>
      </c>
      <c r="D1619" s="13" t="s">
        <v>2604</v>
      </c>
      <c r="E1619" s="13" t="s">
        <v>10</v>
      </c>
      <c r="F1619" s="13">
        <v>880031</v>
      </c>
      <c r="G1619" s="13">
        <v>4</v>
      </c>
      <c r="H1619" s="13">
        <v>133207</v>
      </c>
      <c r="I1619" s="13" t="e">
        <v>#N/A</v>
      </c>
      <c r="J1619" s="13">
        <v>0</v>
      </c>
      <c r="K1619" s="13" t="s">
        <v>22</v>
      </c>
    </row>
    <row r="1620" spans="1:11" x14ac:dyDescent="0.3">
      <c r="A1620" s="13" t="s">
        <v>2605</v>
      </c>
      <c r="B1620" s="13">
        <v>655301</v>
      </c>
      <c r="C1620" s="13">
        <v>132301</v>
      </c>
      <c r="D1620" s="13" t="s">
        <v>2606</v>
      </c>
      <c r="E1620" s="13">
        <v>2562</v>
      </c>
      <c r="F1620" s="13">
        <v>880032</v>
      </c>
      <c r="G1620" s="13">
        <v>6</v>
      </c>
      <c r="H1620" s="13">
        <v>145072</v>
      </c>
      <c r="I1620" s="13" t="e">
        <v>#N/A</v>
      </c>
      <c r="J1620" s="13">
        <v>140109</v>
      </c>
      <c r="K1620" s="13" t="s">
        <v>22</v>
      </c>
    </row>
    <row r="1621" spans="1:11" x14ac:dyDescent="0.3">
      <c r="A1621" s="13" t="s">
        <v>2607</v>
      </c>
      <c r="B1621" s="13">
        <v>655302</v>
      </c>
      <c r="C1621" s="13">
        <v>132302</v>
      </c>
      <c r="D1621" s="13" t="s">
        <v>2608</v>
      </c>
      <c r="E1621" s="13">
        <v>2562</v>
      </c>
      <c r="F1621" s="13">
        <v>880033</v>
      </c>
      <c r="G1621" s="13">
        <v>6</v>
      </c>
      <c r="H1621" s="13">
        <v>145063</v>
      </c>
      <c r="I1621" s="13" t="e">
        <v>#N/A</v>
      </c>
      <c r="J1621" s="13">
        <v>140109</v>
      </c>
      <c r="K1621" s="13" t="s">
        <v>22</v>
      </c>
    </row>
    <row r="1622" spans="1:11" x14ac:dyDescent="0.3">
      <c r="A1622" s="13" t="s">
        <v>2609</v>
      </c>
      <c r="B1622" s="13">
        <v>655303</v>
      </c>
      <c r="C1622" s="13">
        <v>132303</v>
      </c>
      <c r="D1622" s="13" t="s">
        <v>2610</v>
      </c>
      <c r="E1622" s="13">
        <v>2562</v>
      </c>
      <c r="F1622" s="13">
        <v>655303</v>
      </c>
      <c r="G1622" s="13">
        <v>6</v>
      </c>
      <c r="H1622" s="13">
        <v>145064</v>
      </c>
      <c r="I1622" s="13" t="e">
        <v>#N/A</v>
      </c>
      <c r="J1622" s="13">
        <v>140109</v>
      </c>
      <c r="K1622" s="13" t="s">
        <v>22</v>
      </c>
    </row>
    <row r="1623" spans="1:11" x14ac:dyDescent="0.3">
      <c r="A1623" s="13" t="s">
        <v>2611</v>
      </c>
      <c r="B1623" s="13">
        <v>655304</v>
      </c>
      <c r="C1623" s="13">
        <v>132304</v>
      </c>
      <c r="D1623" s="13" t="s">
        <v>2612</v>
      </c>
      <c r="E1623" s="13">
        <v>2562</v>
      </c>
      <c r="F1623" s="13">
        <v>880035</v>
      </c>
      <c r="G1623" s="13">
        <v>6</v>
      </c>
      <c r="H1623" s="13">
        <v>145065</v>
      </c>
      <c r="I1623" s="13" t="e">
        <v>#N/A</v>
      </c>
      <c r="J1623" s="13">
        <v>140109</v>
      </c>
      <c r="K1623" s="13" t="s">
        <v>22</v>
      </c>
    </row>
    <row r="1624" spans="1:11" x14ac:dyDescent="0.3">
      <c r="A1624" s="13" t="s">
        <v>2613</v>
      </c>
      <c r="B1624" s="13">
        <v>655305</v>
      </c>
      <c r="C1624" s="13">
        <v>132305</v>
      </c>
      <c r="D1624" s="13" t="s">
        <v>2614</v>
      </c>
      <c r="E1624" s="13">
        <v>2562</v>
      </c>
      <c r="F1624" s="13">
        <v>880036</v>
      </c>
      <c r="G1624" s="13">
        <v>6</v>
      </c>
      <c r="H1624" s="13">
        <v>145066</v>
      </c>
      <c r="I1624" s="13" t="e">
        <v>#N/A</v>
      </c>
      <c r="J1624" s="13">
        <v>140109</v>
      </c>
      <c r="K1624" s="13" t="s">
        <v>22</v>
      </c>
    </row>
    <row r="1625" spans="1:11" x14ac:dyDescent="0.3">
      <c r="A1625" s="13" t="s">
        <v>2615</v>
      </c>
      <c r="B1625" s="13">
        <v>655306</v>
      </c>
      <c r="C1625" s="13">
        <v>132306</v>
      </c>
      <c r="D1625" s="13" t="s">
        <v>2616</v>
      </c>
      <c r="E1625" s="13">
        <v>2562</v>
      </c>
      <c r="F1625" s="13">
        <v>880037</v>
      </c>
      <c r="G1625" s="13">
        <v>6</v>
      </c>
      <c r="H1625" s="13">
        <v>145067</v>
      </c>
      <c r="I1625" s="13" t="e">
        <v>#N/A</v>
      </c>
      <c r="J1625" s="13">
        <v>140109</v>
      </c>
      <c r="K1625" s="13" t="s">
        <v>22</v>
      </c>
    </row>
    <row r="1626" spans="1:11" x14ac:dyDescent="0.3">
      <c r="A1626" s="13" t="s">
        <v>2617</v>
      </c>
      <c r="B1626" s="13">
        <v>655307</v>
      </c>
      <c r="C1626" s="13">
        <v>132307</v>
      </c>
      <c r="D1626" s="13" t="s">
        <v>2618</v>
      </c>
      <c r="E1626" s="13">
        <v>2562</v>
      </c>
      <c r="F1626" s="13">
        <v>880038</v>
      </c>
      <c r="G1626" s="13">
        <v>6</v>
      </c>
      <c r="H1626" s="13">
        <v>145068</v>
      </c>
      <c r="I1626" s="13" t="e">
        <v>#N/A</v>
      </c>
      <c r="J1626" s="13">
        <v>140109</v>
      </c>
      <c r="K1626" s="13" t="s">
        <v>22</v>
      </c>
    </row>
    <row r="1627" spans="1:11" x14ac:dyDescent="0.3">
      <c r="A1627" s="13" t="s">
        <v>2619</v>
      </c>
      <c r="B1627" s="13">
        <v>655308</v>
      </c>
      <c r="C1627" s="13">
        <v>131997</v>
      </c>
      <c r="D1627" s="13" t="s">
        <v>2620</v>
      </c>
      <c r="E1627" s="13">
        <v>2562</v>
      </c>
      <c r="F1627" s="13">
        <v>880039</v>
      </c>
      <c r="G1627" s="13">
        <v>6</v>
      </c>
      <c r="H1627" s="13">
        <v>145069</v>
      </c>
      <c r="I1627" s="13" t="e">
        <v>#N/A</v>
      </c>
      <c r="J1627" s="13">
        <v>140109</v>
      </c>
      <c r="K1627" s="13" t="s">
        <v>22</v>
      </c>
    </row>
    <row r="1628" spans="1:11" x14ac:dyDescent="0.3">
      <c r="A1628" s="13" t="s">
        <v>2621</v>
      </c>
      <c r="B1628" s="13">
        <v>655309</v>
      </c>
      <c r="C1628" s="13">
        <v>132000</v>
      </c>
      <c r="D1628" s="13" t="s">
        <v>2622</v>
      </c>
      <c r="E1628" s="13">
        <v>2562</v>
      </c>
      <c r="F1628" s="13">
        <v>880040</v>
      </c>
      <c r="G1628" s="13">
        <v>6</v>
      </c>
      <c r="H1628" s="13">
        <v>145070</v>
      </c>
      <c r="I1628" s="13" t="e">
        <v>#N/A</v>
      </c>
      <c r="J1628" s="13">
        <v>140109</v>
      </c>
      <c r="K1628" s="13" t="s">
        <v>22</v>
      </c>
    </row>
    <row r="1629" spans="1:11" x14ac:dyDescent="0.3">
      <c r="A1629" s="13" t="s">
        <v>2623</v>
      </c>
      <c r="B1629" s="13">
        <v>655310</v>
      </c>
      <c r="C1629" s="13">
        <v>131994</v>
      </c>
      <c r="D1629" s="13" t="s">
        <v>2624</v>
      </c>
      <c r="E1629" s="13">
        <v>2562</v>
      </c>
      <c r="F1629" s="13">
        <v>880041</v>
      </c>
      <c r="G1629" s="13">
        <v>6</v>
      </c>
      <c r="H1629" s="13">
        <v>145071</v>
      </c>
      <c r="I1629" s="13" t="e">
        <v>#N/A</v>
      </c>
      <c r="J1629" s="13">
        <v>140109</v>
      </c>
      <c r="K1629" s="13" t="s">
        <v>22</v>
      </c>
    </row>
    <row r="1630" spans="1:11" x14ac:dyDescent="0.3">
      <c r="A1630" s="13" t="s">
        <v>2625</v>
      </c>
      <c r="B1630" s="13">
        <v>655311</v>
      </c>
      <c r="C1630" s="13">
        <v>132109</v>
      </c>
      <c r="D1630" s="13" t="s">
        <v>2603</v>
      </c>
      <c r="E1630" s="13">
        <v>1128</v>
      </c>
      <c r="F1630" s="13">
        <v>880042</v>
      </c>
      <c r="G1630" s="13">
        <v>6</v>
      </c>
      <c r="H1630" s="13">
        <v>145130</v>
      </c>
      <c r="I1630" s="13" t="e">
        <v>#N/A</v>
      </c>
      <c r="J1630" s="13">
        <v>140109</v>
      </c>
      <c r="K1630" s="13" t="s">
        <v>22</v>
      </c>
    </row>
    <row r="1631" spans="1:11" x14ac:dyDescent="0.3">
      <c r="A1631" s="13" t="s">
        <v>2626</v>
      </c>
      <c r="B1631" s="13">
        <v>655312</v>
      </c>
      <c r="C1631" s="13">
        <v>103104</v>
      </c>
      <c r="D1631" s="13" t="s">
        <v>2627</v>
      </c>
      <c r="E1631" s="13">
        <v>1128</v>
      </c>
      <c r="F1631" s="13">
        <v>880043</v>
      </c>
      <c r="G1631" s="13">
        <v>6</v>
      </c>
      <c r="H1631" s="13">
        <v>103204</v>
      </c>
      <c r="I1631" s="13" t="e">
        <v>#N/A</v>
      </c>
      <c r="J1631" s="13">
        <v>140109</v>
      </c>
      <c r="K1631" s="13" t="s">
        <v>22</v>
      </c>
    </row>
    <row r="1632" spans="1:11" x14ac:dyDescent="0.3">
      <c r="A1632" s="13" t="s">
        <v>2628</v>
      </c>
      <c r="B1632" s="13">
        <v>655313</v>
      </c>
      <c r="C1632" s="13">
        <v>132300</v>
      </c>
      <c r="D1632" s="13" t="s">
        <v>2629</v>
      </c>
      <c r="E1632" s="13">
        <v>2562</v>
      </c>
      <c r="F1632" s="13">
        <v>880044</v>
      </c>
      <c r="G1632" s="13">
        <v>6</v>
      </c>
      <c r="H1632" s="13">
        <v>133326</v>
      </c>
      <c r="I1632" s="13" t="e">
        <v>#N/A</v>
      </c>
      <c r="J1632" s="13">
        <v>140332</v>
      </c>
      <c r="K1632" s="13" t="s">
        <v>22</v>
      </c>
    </row>
    <row r="1633" spans="1:11" x14ac:dyDescent="0.3">
      <c r="A1633" s="13" t="s">
        <v>2630</v>
      </c>
      <c r="B1633" s="13">
        <v>655801</v>
      </c>
      <c r="C1633" s="13">
        <v>132308</v>
      </c>
      <c r="D1633" s="13" t="s">
        <v>2631</v>
      </c>
      <c r="E1633" s="13">
        <v>10</v>
      </c>
      <c r="F1633" s="13">
        <v>880045</v>
      </c>
      <c r="G1633" s="13">
        <v>4</v>
      </c>
      <c r="H1633" s="13">
        <v>145082</v>
      </c>
      <c r="I1633" s="13" t="e">
        <v>#N/A</v>
      </c>
      <c r="J1633" s="13">
        <v>140082</v>
      </c>
      <c r="K1633" s="13" t="s">
        <v>22</v>
      </c>
    </row>
    <row r="1634" spans="1:11" x14ac:dyDescent="0.3">
      <c r="A1634" s="13" t="s">
        <v>2632</v>
      </c>
      <c r="B1634" s="13">
        <v>655802</v>
      </c>
      <c r="C1634" s="13">
        <v>132309</v>
      </c>
      <c r="D1634" s="13" t="s">
        <v>2633</v>
      </c>
      <c r="E1634" s="13">
        <v>10</v>
      </c>
      <c r="F1634" s="13">
        <v>655802</v>
      </c>
      <c r="G1634" s="13">
        <v>4</v>
      </c>
      <c r="H1634" s="13">
        <v>145083</v>
      </c>
      <c r="I1634" s="13" t="e">
        <v>#N/A</v>
      </c>
      <c r="J1634" s="13">
        <v>140083</v>
      </c>
      <c r="K1634" s="13" t="s">
        <v>22</v>
      </c>
    </row>
    <row r="1635" spans="1:11" x14ac:dyDescent="0.3">
      <c r="A1635" s="13" t="s">
        <v>2634</v>
      </c>
      <c r="B1635" s="13">
        <v>500114</v>
      </c>
      <c r="C1635" s="13">
        <v>400684</v>
      </c>
      <c r="D1635" s="13" t="s">
        <v>2634</v>
      </c>
      <c r="E1635" s="13">
        <v>30</v>
      </c>
      <c r="F1635" s="13">
        <v>880047</v>
      </c>
      <c r="G1635" s="13">
        <v>4</v>
      </c>
      <c r="H1635" s="13">
        <v>139314</v>
      </c>
      <c r="I1635" s="13" t="e">
        <v>#N/A</v>
      </c>
      <c r="J1635" s="13">
        <v>140139</v>
      </c>
      <c r="K1635" s="13" t="s">
        <v>22</v>
      </c>
    </row>
    <row r="1636" spans="1:11" x14ac:dyDescent="0.3">
      <c r="A1636" s="13" t="s">
        <v>2635</v>
      </c>
      <c r="B1636" s="13">
        <v>500115</v>
      </c>
      <c r="C1636" s="13">
        <v>400685</v>
      </c>
      <c r="D1636" s="13" t="s">
        <v>2635</v>
      </c>
      <c r="E1636" s="13">
        <v>30</v>
      </c>
      <c r="F1636" s="13">
        <v>880048</v>
      </c>
      <c r="G1636" s="13">
        <v>4</v>
      </c>
      <c r="H1636" s="13">
        <v>139315</v>
      </c>
      <c r="I1636" s="13" t="e">
        <v>#N/A</v>
      </c>
      <c r="J1636" s="13">
        <v>140139</v>
      </c>
      <c r="K1636" s="13" t="s">
        <v>22</v>
      </c>
    </row>
    <row r="1637" spans="1:11" x14ac:dyDescent="0.3">
      <c r="A1637" s="13" t="s">
        <v>2636</v>
      </c>
      <c r="B1637" s="13">
        <v>500116</v>
      </c>
      <c r="C1637" s="13">
        <v>400686</v>
      </c>
      <c r="D1637" s="13" t="s">
        <v>2636</v>
      </c>
      <c r="E1637" s="13">
        <v>30</v>
      </c>
      <c r="F1637" s="13">
        <v>880049</v>
      </c>
      <c r="G1637" s="13">
        <v>4</v>
      </c>
      <c r="H1637" s="13">
        <v>139316</v>
      </c>
      <c r="I1637" s="13" t="e">
        <v>#N/A</v>
      </c>
      <c r="J1637" s="13">
        <v>140139</v>
      </c>
      <c r="K1637" s="13" t="s">
        <v>22</v>
      </c>
    </row>
    <row r="1638" spans="1:11" x14ac:dyDescent="0.3">
      <c r="A1638" s="13" t="s">
        <v>2637</v>
      </c>
      <c r="B1638" s="13">
        <v>500117</v>
      </c>
      <c r="C1638" s="13">
        <v>400687</v>
      </c>
      <c r="D1638" s="13" t="s">
        <v>2637</v>
      </c>
      <c r="E1638" s="13">
        <v>30</v>
      </c>
      <c r="F1638" s="13">
        <v>500117</v>
      </c>
      <c r="G1638" s="13">
        <v>4</v>
      </c>
      <c r="H1638" s="13">
        <v>139317</v>
      </c>
      <c r="I1638" s="13" t="e">
        <v>#N/A</v>
      </c>
      <c r="J1638" s="13">
        <v>140139</v>
      </c>
      <c r="K1638" s="13" t="s">
        <v>22</v>
      </c>
    </row>
    <row r="1639" spans="1:11" x14ac:dyDescent="0.3">
      <c r="A1639" s="13" t="s">
        <v>2638</v>
      </c>
      <c r="B1639" s="13">
        <v>500118</v>
      </c>
      <c r="C1639" s="13">
        <v>400688</v>
      </c>
      <c r="D1639" s="13" t="s">
        <v>2638</v>
      </c>
      <c r="E1639" s="13">
        <v>30</v>
      </c>
      <c r="F1639" s="13">
        <v>880051</v>
      </c>
      <c r="G1639" s="13">
        <v>4</v>
      </c>
      <c r="H1639" s="13">
        <v>139318</v>
      </c>
      <c r="I1639" s="13" t="e">
        <v>#N/A</v>
      </c>
      <c r="J1639" s="13">
        <v>140139</v>
      </c>
      <c r="K1639" s="13" t="s">
        <v>22</v>
      </c>
    </row>
    <row r="1640" spans="1:11" x14ac:dyDescent="0.3">
      <c r="A1640" s="13" t="s">
        <v>2639</v>
      </c>
      <c r="B1640" s="13">
        <v>500119</v>
      </c>
      <c r="C1640" s="13">
        <v>400689</v>
      </c>
      <c r="D1640" s="13" t="s">
        <v>2639</v>
      </c>
      <c r="E1640" s="13">
        <v>30</v>
      </c>
      <c r="F1640" s="13">
        <v>880052</v>
      </c>
      <c r="G1640" s="13">
        <v>4</v>
      </c>
      <c r="H1640" s="13">
        <v>139319</v>
      </c>
      <c r="I1640" s="13" t="e">
        <v>#N/A</v>
      </c>
      <c r="J1640" s="13">
        <v>140139</v>
      </c>
      <c r="K1640" s="13" t="s">
        <v>22</v>
      </c>
    </row>
    <row r="1641" spans="1:11" x14ac:dyDescent="0.3">
      <c r="A1641" s="13" t="s">
        <v>2640</v>
      </c>
      <c r="B1641" s="13">
        <v>500120</v>
      </c>
      <c r="C1641" s="13">
        <v>400690</v>
      </c>
      <c r="D1641" s="13" t="s">
        <v>2640</v>
      </c>
      <c r="E1641" s="13">
        <v>30</v>
      </c>
      <c r="F1641" s="13">
        <v>880053</v>
      </c>
      <c r="G1641" s="13">
        <v>4</v>
      </c>
      <c r="H1641" s="13">
        <v>139320</v>
      </c>
      <c r="I1641" s="13" t="e">
        <v>#N/A</v>
      </c>
      <c r="J1641" s="13">
        <v>140139</v>
      </c>
      <c r="K1641" s="13" t="s">
        <v>22</v>
      </c>
    </row>
    <row r="1642" spans="1:11" x14ac:dyDescent="0.3">
      <c r="A1642" s="13" t="s">
        <v>2641</v>
      </c>
      <c r="B1642" s="13">
        <v>500121</v>
      </c>
      <c r="C1642" s="13">
        <v>400691</v>
      </c>
      <c r="D1642" s="13" t="s">
        <v>2641</v>
      </c>
      <c r="E1642" s="13">
        <v>30</v>
      </c>
      <c r="F1642" s="13">
        <v>880054</v>
      </c>
      <c r="G1642" s="13">
        <v>4</v>
      </c>
      <c r="H1642" s="13">
        <v>139328</v>
      </c>
      <c r="I1642" s="13" t="e">
        <v>#N/A</v>
      </c>
      <c r="J1642" s="13">
        <v>140139</v>
      </c>
      <c r="K1642" s="13" t="s">
        <v>22</v>
      </c>
    </row>
    <row r="1643" spans="1:11" x14ac:dyDescent="0.3">
      <c r="A1643" s="13" t="s">
        <v>2642</v>
      </c>
      <c r="B1643" s="13">
        <v>700000</v>
      </c>
      <c r="C1643" s="13">
        <v>100027</v>
      </c>
      <c r="D1643" s="13" t="s">
        <v>2643</v>
      </c>
      <c r="E1643" s="13">
        <v>10</v>
      </c>
      <c r="F1643" s="13">
        <v>880055</v>
      </c>
      <c r="G1643" s="13">
        <v>4</v>
      </c>
      <c r="H1643" s="13">
        <v>100028</v>
      </c>
      <c r="I1643" s="13" t="e">
        <v>#N/A</v>
      </c>
      <c r="J1643" s="13">
        <v>140312</v>
      </c>
      <c r="K1643" s="13" t="s">
        <v>22</v>
      </c>
    </row>
    <row r="1644" spans="1:11" x14ac:dyDescent="0.3">
      <c r="A1644" s="13" t="s">
        <v>2644</v>
      </c>
      <c r="B1644" s="13">
        <v>700001</v>
      </c>
      <c r="C1644" s="13">
        <v>160500</v>
      </c>
      <c r="D1644" s="13" t="s">
        <v>2645</v>
      </c>
      <c r="E1644" s="13">
        <v>10</v>
      </c>
      <c r="F1644" s="13">
        <v>880056</v>
      </c>
      <c r="G1644" s="13">
        <v>4</v>
      </c>
      <c r="H1644" s="13">
        <v>160501</v>
      </c>
      <c r="I1644" s="13" t="e">
        <v>#N/A</v>
      </c>
      <c r="J1644" s="13">
        <v>114048</v>
      </c>
      <c r="K1644" s="13" t="s">
        <v>22</v>
      </c>
    </row>
    <row r="1645" spans="1:11" x14ac:dyDescent="0.3">
      <c r="A1645" s="13" t="s">
        <v>2646</v>
      </c>
      <c r="B1645" s="13">
        <v>750000</v>
      </c>
      <c r="C1645" s="13">
        <v>812094</v>
      </c>
      <c r="D1645" s="13" t="s">
        <v>2647</v>
      </c>
      <c r="E1645" s="13" t="s">
        <v>10</v>
      </c>
      <c r="F1645" s="13">
        <v>880057</v>
      </c>
      <c r="G1645" s="13">
        <v>4</v>
      </c>
      <c r="H1645" s="13">
        <v>812106</v>
      </c>
      <c r="I1645" s="13" t="e">
        <v>#N/A</v>
      </c>
      <c r="J1645" s="13">
        <v>812103</v>
      </c>
      <c r="K1645" s="13" t="s">
        <v>22</v>
      </c>
    </row>
    <row r="1646" spans="1:11" x14ac:dyDescent="0.3">
      <c r="A1646" s="13" t="s">
        <v>2648</v>
      </c>
      <c r="B1646" s="13">
        <v>750001</v>
      </c>
      <c r="C1646" s="13">
        <v>812100</v>
      </c>
      <c r="D1646" s="13" t="s">
        <v>2649</v>
      </c>
      <c r="E1646" s="13" t="s">
        <v>10</v>
      </c>
      <c r="F1646" s="13">
        <v>880058</v>
      </c>
      <c r="G1646" s="13">
        <v>4</v>
      </c>
      <c r="H1646" s="13">
        <v>812107</v>
      </c>
      <c r="I1646" s="13" t="e">
        <v>#N/A</v>
      </c>
      <c r="J1646" s="13">
        <v>812103</v>
      </c>
      <c r="K1646" s="13" t="s">
        <v>22</v>
      </c>
    </row>
    <row r="1647" spans="1:11" x14ac:dyDescent="0.3">
      <c r="A1647" s="13" t="s">
        <v>2650</v>
      </c>
      <c r="B1647" s="13">
        <v>750002</v>
      </c>
      <c r="C1647" s="13">
        <v>812097</v>
      </c>
      <c r="D1647" s="13" t="s">
        <v>2651</v>
      </c>
      <c r="E1647" s="13" t="s">
        <v>10</v>
      </c>
      <c r="F1647" s="13">
        <v>880059</v>
      </c>
      <c r="G1647" s="13">
        <v>4</v>
      </c>
      <c r="H1647" s="13">
        <v>812108</v>
      </c>
      <c r="I1647" s="13" t="e">
        <v>#N/A</v>
      </c>
      <c r="J1647" s="13">
        <v>812103</v>
      </c>
      <c r="K1647" s="13" t="s">
        <v>22</v>
      </c>
    </row>
    <row r="1648" spans="1:11" x14ac:dyDescent="0.3">
      <c r="A1648" s="13" t="s">
        <v>2652</v>
      </c>
      <c r="B1648" s="13">
        <v>750003</v>
      </c>
      <c r="C1648" s="13">
        <v>812095</v>
      </c>
      <c r="D1648" s="13" t="s">
        <v>2653</v>
      </c>
      <c r="E1648" s="13" t="s">
        <v>10</v>
      </c>
      <c r="F1648" s="13">
        <v>880060</v>
      </c>
      <c r="G1648" s="13">
        <v>5</v>
      </c>
      <c r="H1648" s="13">
        <v>812109</v>
      </c>
      <c r="I1648" s="13" t="e">
        <v>#N/A</v>
      </c>
      <c r="J1648" s="13">
        <v>812104</v>
      </c>
      <c r="K1648" s="13" t="s">
        <v>22</v>
      </c>
    </row>
    <row r="1649" spans="1:11" x14ac:dyDescent="0.3">
      <c r="A1649" s="13" t="s">
        <v>2654</v>
      </c>
      <c r="B1649" s="13">
        <v>750004</v>
      </c>
      <c r="C1649" s="13">
        <v>812101</v>
      </c>
      <c r="D1649" s="13" t="s">
        <v>2655</v>
      </c>
      <c r="E1649" s="13" t="s">
        <v>10</v>
      </c>
      <c r="F1649" s="13">
        <v>880061</v>
      </c>
      <c r="G1649" s="13">
        <v>5</v>
      </c>
      <c r="H1649" s="13">
        <v>812110</v>
      </c>
      <c r="I1649" s="13" t="e">
        <v>#N/A</v>
      </c>
      <c r="J1649" s="13">
        <v>812104</v>
      </c>
      <c r="K1649" s="13" t="s">
        <v>22</v>
      </c>
    </row>
    <row r="1650" spans="1:11" x14ac:dyDescent="0.3">
      <c r="A1650" s="13" t="s">
        <v>2656</v>
      </c>
      <c r="B1650" s="13">
        <v>750005</v>
      </c>
      <c r="C1650" s="13">
        <v>812098</v>
      </c>
      <c r="D1650" s="13" t="s">
        <v>2657</v>
      </c>
      <c r="E1650" s="13" t="s">
        <v>10</v>
      </c>
      <c r="F1650" s="13">
        <v>750005</v>
      </c>
      <c r="G1650" s="13">
        <v>5</v>
      </c>
      <c r="H1650" s="13">
        <v>812111</v>
      </c>
      <c r="I1650" s="13" t="e">
        <v>#N/A</v>
      </c>
      <c r="J1650" s="13">
        <v>812104</v>
      </c>
      <c r="K1650" s="13" t="s">
        <v>22</v>
      </c>
    </row>
    <row r="1651" spans="1:11" x14ac:dyDescent="0.3">
      <c r="A1651" s="13" t="s">
        <v>2658</v>
      </c>
      <c r="B1651" s="13">
        <v>750006</v>
      </c>
      <c r="C1651" s="13">
        <v>812096</v>
      </c>
      <c r="D1651" s="13" t="s">
        <v>2659</v>
      </c>
      <c r="E1651" s="13" t="s">
        <v>10</v>
      </c>
      <c r="F1651" s="13">
        <v>880063</v>
      </c>
      <c r="G1651" s="13">
        <v>6</v>
      </c>
      <c r="H1651" s="13">
        <v>812112</v>
      </c>
      <c r="I1651" s="13" t="e">
        <v>#N/A</v>
      </c>
      <c r="J1651" s="13">
        <v>812105</v>
      </c>
      <c r="K1651" s="13" t="s">
        <v>22</v>
      </c>
    </row>
    <row r="1652" spans="1:11" x14ac:dyDescent="0.3">
      <c r="A1652" s="13" t="s">
        <v>2660</v>
      </c>
      <c r="B1652" s="13">
        <v>750007</v>
      </c>
      <c r="C1652" s="13">
        <v>812102</v>
      </c>
      <c r="D1652" s="13" t="s">
        <v>2661</v>
      </c>
      <c r="E1652" s="13" t="s">
        <v>10</v>
      </c>
      <c r="F1652" s="13">
        <v>880064</v>
      </c>
      <c r="G1652" s="13">
        <v>6</v>
      </c>
      <c r="H1652" s="13">
        <v>812113</v>
      </c>
      <c r="I1652" s="13" t="s">
        <v>2662</v>
      </c>
      <c r="J1652" s="13">
        <v>812105</v>
      </c>
      <c r="K1652" s="13" t="s">
        <v>2663</v>
      </c>
    </row>
    <row r="1653" spans="1:11" x14ac:dyDescent="0.3">
      <c r="A1653" s="13" t="s">
        <v>2664</v>
      </c>
      <c r="B1653" s="13">
        <v>750008</v>
      </c>
      <c r="C1653" s="13">
        <v>812099</v>
      </c>
      <c r="D1653" s="13" t="s">
        <v>2665</v>
      </c>
      <c r="E1653" s="13" t="s">
        <v>10</v>
      </c>
      <c r="F1653" s="13">
        <v>880065</v>
      </c>
      <c r="G1653" s="13">
        <v>6</v>
      </c>
      <c r="H1653" s="13">
        <v>812114</v>
      </c>
      <c r="I1653" s="13" t="s">
        <v>2666</v>
      </c>
      <c r="J1653" s="13">
        <v>812105</v>
      </c>
      <c r="K1653" s="13" t="s">
        <v>2663</v>
      </c>
    </row>
    <row r="1654" spans="1:11" x14ac:dyDescent="0.3">
      <c r="A1654" s="13" t="s">
        <v>2667</v>
      </c>
      <c r="B1654" s="13">
        <v>880001</v>
      </c>
      <c r="C1654" s="13">
        <v>136528</v>
      </c>
      <c r="D1654" s="13" t="s">
        <v>2667</v>
      </c>
      <c r="E1654" s="13" t="s">
        <v>10</v>
      </c>
      <c r="F1654" s="13">
        <v>880001</v>
      </c>
      <c r="G1654" s="13">
        <v>4</v>
      </c>
      <c r="H1654" s="13">
        <v>895028</v>
      </c>
      <c r="I1654" s="13" t="s">
        <v>2668</v>
      </c>
      <c r="J1654" s="13">
        <v>895029</v>
      </c>
      <c r="K1654" s="13" t="s">
        <v>2663</v>
      </c>
    </row>
    <row r="1655" spans="1:11" x14ac:dyDescent="0.3">
      <c r="A1655" s="13" t="s">
        <v>2669</v>
      </c>
      <c r="B1655" s="13">
        <v>880002</v>
      </c>
      <c r="C1655" s="13">
        <v>110002</v>
      </c>
      <c r="D1655" s="13" t="s">
        <v>2669</v>
      </c>
      <c r="E1655" s="13">
        <v>5000</v>
      </c>
      <c r="F1655" s="13">
        <v>880067</v>
      </c>
      <c r="G1655" s="13">
        <v>4</v>
      </c>
      <c r="H1655" s="13">
        <v>895028</v>
      </c>
      <c r="I1655" s="13" t="s">
        <v>2670</v>
      </c>
      <c r="J1655" s="13">
        <v>895029</v>
      </c>
      <c r="K1655" s="13" t="s">
        <v>2663</v>
      </c>
    </row>
    <row r="1656" spans="1:11" x14ac:dyDescent="0.3">
      <c r="A1656" s="13" t="s">
        <v>2671</v>
      </c>
      <c r="B1656" s="13">
        <v>880003</v>
      </c>
      <c r="C1656" s="13">
        <v>880003</v>
      </c>
      <c r="D1656" s="13" t="s">
        <v>2671</v>
      </c>
      <c r="E1656" s="13" t="s">
        <v>10</v>
      </c>
      <c r="F1656" s="13">
        <v>880068</v>
      </c>
      <c r="G1656" s="13">
        <v>4</v>
      </c>
      <c r="H1656" s="13">
        <v>100539</v>
      </c>
      <c r="I1656" s="13" t="s">
        <v>2672</v>
      </c>
      <c r="J1656" s="13">
        <v>140266</v>
      </c>
      <c r="K1656" s="13" t="s">
        <v>2663</v>
      </c>
    </row>
    <row r="1657" spans="1:11" x14ac:dyDescent="0.3">
      <c r="A1657" s="13" t="s">
        <v>2673</v>
      </c>
      <c r="B1657" s="13">
        <v>880004</v>
      </c>
      <c r="C1657" s="13">
        <v>880004</v>
      </c>
      <c r="D1657" s="13" t="s">
        <v>2673</v>
      </c>
      <c r="E1657" s="13" t="s">
        <v>10</v>
      </c>
      <c r="F1657" s="13">
        <v>880069</v>
      </c>
      <c r="G1657" s="13">
        <v>4</v>
      </c>
      <c r="H1657" s="13">
        <v>100539</v>
      </c>
      <c r="I1657" s="13" t="s">
        <v>2672</v>
      </c>
      <c r="J1657" s="13">
        <v>140266</v>
      </c>
      <c r="K1657" s="13" t="s">
        <v>2544</v>
      </c>
    </row>
    <row r="1658" spans="1:11" x14ac:dyDescent="0.3">
      <c r="A1658" s="13" t="s">
        <v>2674</v>
      </c>
      <c r="B1658" s="13">
        <v>880005</v>
      </c>
      <c r="C1658" s="13">
        <v>100940</v>
      </c>
      <c r="D1658" s="13" t="s">
        <v>2675</v>
      </c>
      <c r="E1658" s="13" t="s">
        <v>10</v>
      </c>
      <c r="F1658" s="13">
        <v>880070</v>
      </c>
      <c r="G1658" s="13">
        <v>4</v>
      </c>
      <c r="H1658" s="13">
        <v>100539</v>
      </c>
      <c r="I1658" s="13" t="s">
        <v>2672</v>
      </c>
      <c r="J1658" s="13">
        <v>100943</v>
      </c>
      <c r="K1658" s="13" t="s">
        <v>2676</v>
      </c>
    </row>
    <row r="1659" spans="1:11" x14ac:dyDescent="0.3">
      <c r="A1659" s="13" t="s">
        <v>2677</v>
      </c>
      <c r="B1659" s="13">
        <v>880006</v>
      </c>
      <c r="C1659" s="13">
        <v>100941</v>
      </c>
      <c r="D1659" s="13" t="s">
        <v>2678</v>
      </c>
      <c r="E1659" s="13" t="s">
        <v>10</v>
      </c>
      <c r="F1659" s="13">
        <v>880071</v>
      </c>
      <c r="G1659" s="13">
        <v>4</v>
      </c>
      <c r="H1659" s="13">
        <v>100539</v>
      </c>
      <c r="I1659" s="13" t="s">
        <v>2672</v>
      </c>
      <c r="J1659" s="13">
        <v>100943</v>
      </c>
      <c r="K1659" s="13" t="s">
        <v>2679</v>
      </c>
    </row>
    <row r="1660" spans="1:11" x14ac:dyDescent="0.3">
      <c r="A1660" s="13" t="s">
        <v>2680</v>
      </c>
      <c r="B1660" s="13">
        <v>880007</v>
      </c>
      <c r="C1660" s="13">
        <v>100942</v>
      </c>
      <c r="D1660" s="13" t="s">
        <v>2681</v>
      </c>
      <c r="E1660" s="13" t="s">
        <v>10</v>
      </c>
      <c r="F1660" s="13">
        <v>880072</v>
      </c>
      <c r="G1660" s="13">
        <v>4</v>
      </c>
      <c r="H1660" s="13">
        <v>100539</v>
      </c>
      <c r="I1660" s="13" t="s">
        <v>2672</v>
      </c>
      <c r="J1660" s="13">
        <v>100943</v>
      </c>
      <c r="K1660" s="13" t="s">
        <v>2679</v>
      </c>
    </row>
    <row r="1661" spans="1:11" x14ac:dyDescent="0.3">
      <c r="A1661" s="13" t="s">
        <v>2682</v>
      </c>
      <c r="B1661" s="13">
        <v>880008</v>
      </c>
      <c r="C1661" s="13">
        <v>805029</v>
      </c>
      <c r="D1661" s="13" t="s">
        <v>2683</v>
      </c>
      <c r="E1661" s="13" t="s">
        <v>10</v>
      </c>
      <c r="F1661" s="13">
        <v>880073</v>
      </c>
      <c r="G1661" s="13">
        <v>4</v>
      </c>
      <c r="H1661" s="13">
        <v>895028</v>
      </c>
      <c r="I1661" s="13" t="s">
        <v>2672</v>
      </c>
      <c r="J1661" s="13">
        <v>895028</v>
      </c>
      <c r="K1661" s="13" t="s">
        <v>2684</v>
      </c>
    </row>
    <row r="1662" spans="1:11" x14ac:dyDescent="0.3">
      <c r="A1662" s="13" t="s">
        <v>2685</v>
      </c>
      <c r="B1662" s="13">
        <v>880009</v>
      </c>
      <c r="C1662" s="13">
        <v>100944</v>
      </c>
      <c r="D1662" s="13" t="s">
        <v>2685</v>
      </c>
      <c r="E1662" s="13" t="s">
        <v>10</v>
      </c>
      <c r="F1662" s="13">
        <v>880074</v>
      </c>
      <c r="G1662" s="13">
        <v>4</v>
      </c>
      <c r="H1662" s="13">
        <v>100539</v>
      </c>
      <c r="I1662" s="13" t="s">
        <v>2672</v>
      </c>
      <c r="J1662" s="13">
        <v>114048</v>
      </c>
      <c r="K1662" s="13" t="s">
        <v>2684</v>
      </c>
    </row>
    <row r="1663" spans="1:11" x14ac:dyDescent="0.3">
      <c r="A1663" s="13" t="s">
        <v>2686</v>
      </c>
      <c r="B1663" s="13">
        <v>880010</v>
      </c>
      <c r="C1663" s="13">
        <v>100945</v>
      </c>
      <c r="D1663" s="13" t="s">
        <v>2686</v>
      </c>
      <c r="E1663" s="13" t="s">
        <v>10</v>
      </c>
      <c r="F1663" s="13">
        <v>880075</v>
      </c>
      <c r="G1663" s="13">
        <v>4</v>
      </c>
      <c r="H1663" s="13">
        <v>100539</v>
      </c>
      <c r="I1663" s="13" t="s">
        <v>2672</v>
      </c>
      <c r="J1663" s="13">
        <v>114048</v>
      </c>
      <c r="K1663" s="13" t="s">
        <v>2684</v>
      </c>
    </row>
    <row r="1664" spans="1:11" x14ac:dyDescent="0.3">
      <c r="A1664" s="13" t="s">
        <v>2687</v>
      </c>
      <c r="B1664" s="13">
        <v>880011</v>
      </c>
      <c r="C1664" s="13">
        <v>100946</v>
      </c>
      <c r="D1664" s="13" t="s">
        <v>2687</v>
      </c>
      <c r="E1664" s="13" t="s">
        <v>10</v>
      </c>
      <c r="F1664" s="13">
        <v>880076</v>
      </c>
      <c r="G1664" s="13">
        <v>4</v>
      </c>
      <c r="H1664" s="13">
        <v>100539</v>
      </c>
      <c r="I1664" s="13" t="s">
        <v>2672</v>
      </c>
      <c r="J1664" s="13">
        <v>114048</v>
      </c>
      <c r="K1664" s="13" t="s">
        <v>2679</v>
      </c>
    </row>
    <row r="1665" spans="1:11" x14ac:dyDescent="0.3">
      <c r="A1665" s="13" t="s">
        <v>2688</v>
      </c>
      <c r="B1665" s="13">
        <v>880012</v>
      </c>
      <c r="C1665" s="13">
        <v>100947</v>
      </c>
      <c r="D1665" s="13" t="s">
        <v>2688</v>
      </c>
      <c r="E1665" s="13" t="s">
        <v>10</v>
      </c>
      <c r="F1665" s="13">
        <v>880077</v>
      </c>
      <c r="G1665" s="13">
        <v>4</v>
      </c>
      <c r="H1665" s="13">
        <v>100539</v>
      </c>
      <c r="I1665" s="13" t="s">
        <v>2672</v>
      </c>
      <c r="J1665" s="13">
        <v>114048</v>
      </c>
      <c r="K1665" s="13" t="s">
        <v>2679</v>
      </c>
    </row>
    <row r="1666" spans="1:11" x14ac:dyDescent="0.3">
      <c r="A1666" s="13" t="s">
        <v>2689</v>
      </c>
      <c r="B1666" s="13">
        <v>880013</v>
      </c>
      <c r="C1666" s="13">
        <v>100948</v>
      </c>
      <c r="D1666" s="13" t="s">
        <v>2689</v>
      </c>
      <c r="E1666" s="13" t="s">
        <v>10</v>
      </c>
      <c r="F1666" s="13">
        <v>880013</v>
      </c>
      <c r="G1666" s="13">
        <v>4</v>
      </c>
      <c r="H1666" s="13">
        <v>100539</v>
      </c>
      <c r="I1666" s="13" t="s">
        <v>2672</v>
      </c>
      <c r="J1666" s="13">
        <v>114048</v>
      </c>
      <c r="K1666" s="13" t="s">
        <v>2679</v>
      </c>
    </row>
    <row r="1667" spans="1:11" x14ac:dyDescent="0.3">
      <c r="A1667" s="13" t="s">
        <v>2690</v>
      </c>
      <c r="B1667" s="13">
        <v>880014</v>
      </c>
      <c r="C1667" s="13">
        <v>895034</v>
      </c>
      <c r="D1667" s="13" t="s">
        <v>2691</v>
      </c>
      <c r="E1667" s="13" t="s">
        <v>10</v>
      </c>
      <c r="F1667" s="13">
        <v>880079</v>
      </c>
      <c r="G1667" s="13">
        <v>4</v>
      </c>
      <c r="H1667" s="13">
        <v>0</v>
      </c>
      <c r="I1667" s="13" t="s">
        <v>2672</v>
      </c>
      <c r="J1667" s="13">
        <v>140281</v>
      </c>
      <c r="K1667" s="13" t="s">
        <v>2679</v>
      </c>
    </row>
    <row r="1668" spans="1:11" x14ac:dyDescent="0.3">
      <c r="A1668" s="13" t="s">
        <v>2692</v>
      </c>
      <c r="B1668" s="13">
        <v>880015</v>
      </c>
      <c r="C1668" s="13">
        <v>895035</v>
      </c>
      <c r="D1668" s="13" t="s">
        <v>2693</v>
      </c>
      <c r="E1668" s="13" t="s">
        <v>10</v>
      </c>
      <c r="F1668" s="13">
        <v>880080</v>
      </c>
      <c r="G1668" s="13">
        <v>4</v>
      </c>
      <c r="H1668" s="13">
        <v>0</v>
      </c>
      <c r="I1668" s="13" t="s">
        <v>2672</v>
      </c>
      <c r="J1668" s="13">
        <v>140281</v>
      </c>
      <c r="K1668" s="13" t="s">
        <v>2679</v>
      </c>
    </row>
    <row r="1669" spans="1:11" x14ac:dyDescent="0.3">
      <c r="A1669" s="13" t="s">
        <v>2694</v>
      </c>
      <c r="B1669" s="13">
        <v>880016</v>
      </c>
      <c r="C1669" s="13">
        <v>895036</v>
      </c>
      <c r="D1669" s="13" t="s">
        <v>2695</v>
      </c>
      <c r="E1669" s="13" t="s">
        <v>10</v>
      </c>
      <c r="F1669" s="13">
        <v>880081</v>
      </c>
      <c r="G1669" s="13">
        <v>4</v>
      </c>
      <c r="H1669" s="13">
        <v>0</v>
      </c>
      <c r="I1669" s="13" t="s">
        <v>2672</v>
      </c>
      <c r="J1669" s="13">
        <v>140281</v>
      </c>
      <c r="K1669" s="13" t="s">
        <v>2679</v>
      </c>
    </row>
    <row r="1670" spans="1:11" x14ac:dyDescent="0.3">
      <c r="A1670" s="13" t="s">
        <v>2696</v>
      </c>
      <c r="B1670" s="13">
        <v>880017</v>
      </c>
      <c r="C1670" s="13">
        <v>895037</v>
      </c>
      <c r="D1670" s="13" t="s">
        <v>2697</v>
      </c>
      <c r="E1670" s="13" t="s">
        <v>10</v>
      </c>
      <c r="F1670" s="13">
        <v>880082</v>
      </c>
      <c r="G1670" s="13">
        <v>4</v>
      </c>
      <c r="H1670" s="13">
        <v>0</v>
      </c>
      <c r="I1670" s="13" t="s">
        <v>2672</v>
      </c>
      <c r="J1670" s="13">
        <v>140281</v>
      </c>
      <c r="K1670" s="13" t="s">
        <v>2679</v>
      </c>
    </row>
    <row r="1671" spans="1:11" x14ac:dyDescent="0.3">
      <c r="A1671" s="13" t="s">
        <v>2698</v>
      </c>
      <c r="B1671" s="13">
        <v>880018</v>
      </c>
      <c r="C1671" s="13">
        <v>100949</v>
      </c>
      <c r="D1671" s="13" t="s">
        <v>2699</v>
      </c>
      <c r="E1671" s="13" t="s">
        <v>10</v>
      </c>
      <c r="F1671" s="13">
        <v>880083</v>
      </c>
      <c r="G1671" s="13">
        <v>4</v>
      </c>
      <c r="H1671" s="13">
        <v>100679</v>
      </c>
      <c r="I1671" s="13" t="s">
        <v>2672</v>
      </c>
      <c r="J1671" s="13">
        <v>114048</v>
      </c>
      <c r="K1671" s="13" t="s">
        <v>2679</v>
      </c>
    </row>
    <row r="1672" spans="1:11" x14ac:dyDescent="0.3">
      <c r="A1672" s="13" t="s">
        <v>2700</v>
      </c>
      <c r="B1672" s="13">
        <v>880019</v>
      </c>
      <c r="C1672" s="13">
        <v>895047</v>
      </c>
      <c r="D1672" s="13" t="s">
        <v>2701</v>
      </c>
      <c r="E1672" s="13">
        <v>120</v>
      </c>
      <c r="F1672" s="13">
        <v>880084</v>
      </c>
      <c r="G1672" s="13">
        <v>4</v>
      </c>
      <c r="H1672" s="13">
        <v>895050</v>
      </c>
      <c r="I1672" s="13" t="s">
        <v>2672</v>
      </c>
      <c r="J1672" s="13">
        <v>140292</v>
      </c>
      <c r="K1672" s="13" t="s">
        <v>2679</v>
      </c>
    </row>
    <row r="1673" spans="1:11" x14ac:dyDescent="0.3">
      <c r="A1673" s="13" t="s">
        <v>2702</v>
      </c>
      <c r="B1673" s="13">
        <v>880020</v>
      </c>
      <c r="C1673" s="13">
        <v>895048</v>
      </c>
      <c r="D1673" s="13" t="s">
        <v>2703</v>
      </c>
      <c r="E1673" s="13">
        <v>120</v>
      </c>
      <c r="F1673" s="13">
        <v>880020</v>
      </c>
      <c r="G1673" s="13">
        <v>4</v>
      </c>
      <c r="H1673" s="13">
        <v>895051</v>
      </c>
      <c r="I1673" s="13" t="s">
        <v>2672</v>
      </c>
      <c r="J1673" s="13">
        <v>140294</v>
      </c>
      <c r="K1673" s="13" t="s">
        <v>2679</v>
      </c>
    </row>
    <row r="1674" spans="1:11" x14ac:dyDescent="0.3">
      <c r="A1674" s="13" t="s">
        <v>2704</v>
      </c>
      <c r="B1674" s="13">
        <v>880021</v>
      </c>
      <c r="C1674" s="13">
        <v>895049</v>
      </c>
      <c r="D1674" s="13" t="s">
        <v>2705</v>
      </c>
      <c r="E1674" s="13">
        <v>120</v>
      </c>
      <c r="F1674" s="13">
        <v>880086</v>
      </c>
      <c r="G1674" s="13">
        <v>4</v>
      </c>
      <c r="H1674" s="13">
        <v>895052</v>
      </c>
      <c r="I1674" s="13" t="s">
        <v>2672</v>
      </c>
      <c r="J1674" s="13">
        <v>140293</v>
      </c>
      <c r="K1674" s="13" t="s">
        <v>2679</v>
      </c>
    </row>
    <row r="1675" spans="1:11" x14ac:dyDescent="0.3">
      <c r="A1675" s="13" t="s">
        <v>2706</v>
      </c>
      <c r="B1675" s="13">
        <v>880022</v>
      </c>
      <c r="C1675" s="13">
        <v>100950</v>
      </c>
      <c r="D1675" s="13" t="s">
        <v>2707</v>
      </c>
      <c r="E1675" s="13" t="s">
        <v>10</v>
      </c>
      <c r="F1675" s="13">
        <v>880087</v>
      </c>
      <c r="G1675" s="13">
        <v>4</v>
      </c>
      <c r="H1675" s="13">
        <v>0</v>
      </c>
      <c r="I1675" s="13" t="s">
        <v>2672</v>
      </c>
      <c r="J1675" s="13">
        <v>114048</v>
      </c>
      <c r="K1675" s="13" t="s">
        <v>2679</v>
      </c>
    </row>
    <row r="1676" spans="1:11" x14ac:dyDescent="0.3">
      <c r="A1676" s="13" t="s">
        <v>2708</v>
      </c>
      <c r="B1676" s="13">
        <v>880023</v>
      </c>
      <c r="C1676" s="13">
        <v>100950</v>
      </c>
      <c r="D1676" s="13" t="s">
        <v>2707</v>
      </c>
      <c r="E1676" s="13" t="s">
        <v>10</v>
      </c>
      <c r="F1676" s="13">
        <v>880088</v>
      </c>
      <c r="G1676" s="13">
        <v>4</v>
      </c>
      <c r="H1676" s="13">
        <v>0</v>
      </c>
      <c r="I1676" s="13" t="s">
        <v>2672</v>
      </c>
      <c r="J1676" s="13">
        <v>114048</v>
      </c>
      <c r="K1676" s="13" t="s">
        <v>2679</v>
      </c>
    </row>
    <row r="1677" spans="1:11" x14ac:dyDescent="0.3">
      <c r="A1677" s="13" t="s">
        <v>2709</v>
      </c>
      <c r="B1677" s="13">
        <v>880024</v>
      </c>
      <c r="C1677" s="13">
        <v>100952</v>
      </c>
      <c r="D1677" s="13" t="s">
        <v>2710</v>
      </c>
      <c r="E1677" s="13" t="s">
        <v>10</v>
      </c>
      <c r="F1677" s="13">
        <v>880089</v>
      </c>
      <c r="G1677" s="13">
        <v>4</v>
      </c>
      <c r="H1677" s="13">
        <v>0</v>
      </c>
      <c r="I1677" s="13" t="s">
        <v>2672</v>
      </c>
      <c r="J1677" s="13">
        <v>114048</v>
      </c>
      <c r="K1677" s="13" t="s">
        <v>22</v>
      </c>
    </row>
    <row r="1678" spans="1:11" x14ac:dyDescent="0.3">
      <c r="A1678" s="13" t="s">
        <v>2711</v>
      </c>
      <c r="B1678" s="13">
        <v>880025</v>
      </c>
      <c r="C1678" s="13">
        <v>108000</v>
      </c>
      <c r="D1678" s="13" t="s">
        <v>2712</v>
      </c>
      <c r="E1678" s="13" t="s">
        <v>10</v>
      </c>
      <c r="F1678" s="13">
        <v>880090</v>
      </c>
      <c r="G1678" s="13">
        <v>4</v>
      </c>
      <c r="H1678" s="13">
        <v>0</v>
      </c>
      <c r="I1678" s="13" t="s">
        <v>2672</v>
      </c>
      <c r="J1678" s="13">
        <v>114048</v>
      </c>
      <c r="K1678" s="13" t="s">
        <v>22</v>
      </c>
    </row>
    <row r="1679" spans="1:11" x14ac:dyDescent="0.3">
      <c r="A1679" s="13" t="s">
        <v>2713</v>
      </c>
      <c r="B1679" s="13">
        <v>880026</v>
      </c>
      <c r="C1679" s="13">
        <v>100953</v>
      </c>
      <c r="D1679" s="13" t="s">
        <v>2714</v>
      </c>
      <c r="E1679" s="13" t="s">
        <v>10</v>
      </c>
      <c r="F1679" s="13">
        <v>880091</v>
      </c>
      <c r="G1679" s="13">
        <v>4</v>
      </c>
      <c r="H1679" s="13">
        <v>0</v>
      </c>
      <c r="I1679" s="13" t="s">
        <v>2672</v>
      </c>
      <c r="J1679" s="13">
        <v>114048</v>
      </c>
      <c r="K1679" s="13" t="s">
        <v>22</v>
      </c>
    </row>
    <row r="1680" spans="1:11" x14ac:dyDescent="0.3">
      <c r="A1680" s="13" t="s">
        <v>2715</v>
      </c>
      <c r="B1680" s="13">
        <v>880027</v>
      </c>
      <c r="C1680" s="13">
        <v>108001</v>
      </c>
      <c r="D1680" s="13" t="s">
        <v>2716</v>
      </c>
      <c r="E1680" s="13" t="s">
        <v>10</v>
      </c>
      <c r="F1680" s="13">
        <v>880092</v>
      </c>
      <c r="G1680" s="13">
        <v>4</v>
      </c>
      <c r="H1680" s="13">
        <v>0</v>
      </c>
      <c r="I1680" s="13" t="s">
        <v>2672</v>
      </c>
      <c r="J1680" s="13">
        <v>114048</v>
      </c>
      <c r="K1680" s="13" t="s">
        <v>22</v>
      </c>
    </row>
    <row r="1681" spans="1:11" x14ac:dyDescent="0.3">
      <c r="A1681" s="13" t="s">
        <v>2717</v>
      </c>
      <c r="B1681" s="13">
        <v>880028</v>
      </c>
      <c r="C1681" s="13">
        <v>100954</v>
      </c>
      <c r="D1681" s="13" t="s">
        <v>2718</v>
      </c>
      <c r="E1681" s="13" t="s">
        <v>10</v>
      </c>
      <c r="F1681" s="13">
        <v>880028</v>
      </c>
      <c r="G1681" s="13">
        <v>4</v>
      </c>
      <c r="H1681" s="13">
        <v>0</v>
      </c>
      <c r="I1681" s="13" t="s">
        <v>2672</v>
      </c>
      <c r="J1681" s="13">
        <v>114048</v>
      </c>
      <c r="K1681" s="13" t="s">
        <v>22</v>
      </c>
    </row>
    <row r="1682" spans="1:11" x14ac:dyDescent="0.3">
      <c r="A1682" s="13" t="s">
        <v>2719</v>
      </c>
      <c r="B1682" s="13">
        <v>880029</v>
      </c>
      <c r="C1682" s="13">
        <v>108002</v>
      </c>
      <c r="D1682" s="13" t="s">
        <v>2720</v>
      </c>
      <c r="E1682" s="13" t="s">
        <v>10</v>
      </c>
      <c r="F1682" s="13">
        <v>880094</v>
      </c>
      <c r="G1682" s="13">
        <v>4</v>
      </c>
      <c r="H1682" s="13">
        <v>0</v>
      </c>
      <c r="I1682" s="13" t="s">
        <v>2672</v>
      </c>
      <c r="J1682" s="13">
        <v>114048</v>
      </c>
      <c r="K1682" s="13" t="s">
        <v>22</v>
      </c>
    </row>
    <row r="1683" spans="1:11" x14ac:dyDescent="0.3">
      <c r="A1683" s="13" t="s">
        <v>2721</v>
      </c>
      <c r="B1683" s="13">
        <v>880030</v>
      </c>
      <c r="C1683" s="13">
        <v>100955</v>
      </c>
      <c r="D1683" s="13" t="s">
        <v>2722</v>
      </c>
      <c r="E1683" s="13" t="s">
        <v>10</v>
      </c>
      <c r="F1683" s="13">
        <v>880095</v>
      </c>
      <c r="G1683" s="13">
        <v>4</v>
      </c>
      <c r="H1683" s="13">
        <v>0</v>
      </c>
      <c r="I1683" s="13" t="s">
        <v>2672</v>
      </c>
      <c r="J1683" s="13">
        <v>114048</v>
      </c>
      <c r="K1683" s="13" t="s">
        <v>22</v>
      </c>
    </row>
    <row r="1684" spans="1:11" x14ac:dyDescent="0.3">
      <c r="A1684" s="13" t="s">
        <v>2723</v>
      </c>
      <c r="B1684" s="13">
        <v>880031</v>
      </c>
      <c r="C1684" s="13">
        <v>108003</v>
      </c>
      <c r="D1684" s="13" t="s">
        <v>2724</v>
      </c>
      <c r="E1684" s="13" t="s">
        <v>10</v>
      </c>
      <c r="F1684" s="13">
        <v>880096</v>
      </c>
      <c r="G1684" s="13">
        <v>4</v>
      </c>
      <c r="H1684" s="13">
        <v>0</v>
      </c>
      <c r="I1684" s="13" t="s">
        <v>2672</v>
      </c>
      <c r="J1684" s="13">
        <v>114048</v>
      </c>
      <c r="K1684" s="13" t="s">
        <v>22</v>
      </c>
    </row>
    <row r="1685" spans="1:11" x14ac:dyDescent="0.3">
      <c r="A1685" s="13" t="s">
        <v>2725</v>
      </c>
      <c r="B1685" s="13">
        <v>880032</v>
      </c>
      <c r="C1685" s="13">
        <v>100956</v>
      </c>
      <c r="D1685" s="13" t="s">
        <v>2726</v>
      </c>
      <c r="E1685" s="13" t="s">
        <v>10</v>
      </c>
      <c r="F1685" s="13">
        <v>880032</v>
      </c>
      <c r="G1685" s="13">
        <v>4</v>
      </c>
      <c r="H1685" s="13">
        <v>0</v>
      </c>
      <c r="I1685" s="13" t="s">
        <v>2672</v>
      </c>
      <c r="J1685" s="13">
        <v>114048</v>
      </c>
      <c r="K1685" s="13" t="s">
        <v>22</v>
      </c>
    </row>
    <row r="1686" spans="1:11" x14ac:dyDescent="0.3">
      <c r="A1686" s="13" t="s">
        <v>2727</v>
      </c>
      <c r="B1686" s="13">
        <v>880033</v>
      </c>
      <c r="C1686" s="13">
        <v>108004</v>
      </c>
      <c r="D1686" s="13" t="s">
        <v>2728</v>
      </c>
      <c r="E1686" s="13" t="s">
        <v>10</v>
      </c>
      <c r="F1686" s="13">
        <v>880033</v>
      </c>
      <c r="G1686" s="13">
        <v>4</v>
      </c>
      <c r="H1686" s="13">
        <v>0</v>
      </c>
      <c r="I1686" s="13" t="s">
        <v>2672</v>
      </c>
      <c r="J1686" s="13">
        <v>114048</v>
      </c>
      <c r="K1686" s="13" t="s">
        <v>22</v>
      </c>
    </row>
    <row r="1687" spans="1:11" x14ac:dyDescent="0.3">
      <c r="A1687" s="13" t="s">
        <v>2729</v>
      </c>
      <c r="B1687" s="13">
        <v>880034</v>
      </c>
      <c r="C1687" s="13">
        <v>100957</v>
      </c>
      <c r="D1687" s="13" t="s">
        <v>2730</v>
      </c>
      <c r="E1687" s="13" t="s">
        <v>10</v>
      </c>
      <c r="F1687" s="13">
        <v>880034</v>
      </c>
      <c r="G1687" s="13">
        <v>4</v>
      </c>
      <c r="H1687" s="13">
        <v>0</v>
      </c>
      <c r="I1687" s="13" t="s">
        <v>2672</v>
      </c>
      <c r="J1687" s="13">
        <v>114048</v>
      </c>
      <c r="K1687" s="13" t="s">
        <v>22</v>
      </c>
    </row>
    <row r="1688" spans="1:11" x14ac:dyDescent="0.3">
      <c r="A1688" s="13" t="s">
        <v>2731</v>
      </c>
      <c r="B1688" s="13">
        <v>880035</v>
      </c>
      <c r="C1688" s="13">
        <v>108005</v>
      </c>
      <c r="D1688" s="13" t="s">
        <v>2732</v>
      </c>
      <c r="E1688" s="13" t="s">
        <v>10</v>
      </c>
      <c r="F1688" s="13">
        <v>880035</v>
      </c>
      <c r="G1688" s="13">
        <v>4</v>
      </c>
      <c r="H1688" s="13">
        <v>0</v>
      </c>
      <c r="I1688" s="13" t="s">
        <v>2672</v>
      </c>
      <c r="J1688" s="13">
        <v>114048</v>
      </c>
      <c r="K1688" s="13" t="s">
        <v>2733</v>
      </c>
    </row>
    <row r="1689" spans="1:11" x14ac:dyDescent="0.3">
      <c r="A1689" s="13" t="s">
        <v>2734</v>
      </c>
      <c r="B1689" s="13">
        <v>880036</v>
      </c>
      <c r="C1689" s="13">
        <v>100958</v>
      </c>
      <c r="D1689" s="13" t="s">
        <v>2735</v>
      </c>
      <c r="E1689" s="13" t="s">
        <v>10</v>
      </c>
      <c r="F1689" s="13">
        <v>880036</v>
      </c>
      <c r="G1689" s="13">
        <v>4</v>
      </c>
      <c r="H1689" s="13">
        <v>0</v>
      </c>
      <c r="I1689" s="13" t="s">
        <v>2672</v>
      </c>
      <c r="J1689" s="13">
        <v>114048</v>
      </c>
      <c r="K1689" s="13" t="s">
        <v>2736</v>
      </c>
    </row>
    <row r="1690" spans="1:11" x14ac:dyDescent="0.3">
      <c r="A1690" s="13" t="s">
        <v>2737</v>
      </c>
      <c r="B1690" s="13">
        <v>880037</v>
      </c>
      <c r="C1690" s="13">
        <v>108006</v>
      </c>
      <c r="D1690" s="13" t="s">
        <v>2738</v>
      </c>
      <c r="E1690" s="13" t="s">
        <v>10</v>
      </c>
      <c r="F1690" s="13">
        <v>880037</v>
      </c>
      <c r="G1690" s="13">
        <v>4</v>
      </c>
      <c r="H1690" s="13">
        <v>0</v>
      </c>
      <c r="I1690" s="13" t="s">
        <v>2672</v>
      </c>
      <c r="J1690" s="13">
        <v>114048</v>
      </c>
      <c r="K1690" s="13" t="s">
        <v>2739</v>
      </c>
    </row>
    <row r="1691" spans="1:11" x14ac:dyDescent="0.3">
      <c r="A1691" s="13" t="s">
        <v>2740</v>
      </c>
      <c r="B1691" s="13">
        <v>880038</v>
      </c>
      <c r="C1691" s="13">
        <v>100959</v>
      </c>
      <c r="D1691" s="13" t="s">
        <v>2741</v>
      </c>
      <c r="E1691" s="13" t="s">
        <v>10</v>
      </c>
      <c r="F1691" s="13">
        <v>880038</v>
      </c>
      <c r="G1691" s="13">
        <v>4</v>
      </c>
      <c r="H1691" s="13">
        <v>0</v>
      </c>
      <c r="I1691" s="13" t="s">
        <v>2672</v>
      </c>
      <c r="J1691" s="13">
        <v>114048</v>
      </c>
      <c r="K1691" s="13" t="s">
        <v>2742</v>
      </c>
    </row>
    <row r="1692" spans="1:11" x14ac:dyDescent="0.3">
      <c r="A1692" s="13" t="s">
        <v>2743</v>
      </c>
      <c r="B1692" s="13">
        <v>880039</v>
      </c>
      <c r="C1692" s="13">
        <v>108007</v>
      </c>
      <c r="D1692" s="13" t="s">
        <v>2744</v>
      </c>
      <c r="E1692" s="13" t="s">
        <v>10</v>
      </c>
      <c r="F1692" s="13">
        <v>880039</v>
      </c>
      <c r="G1692" s="13">
        <v>4</v>
      </c>
      <c r="H1692" s="13">
        <v>0</v>
      </c>
      <c r="I1692" s="13" t="s">
        <v>2672</v>
      </c>
      <c r="J1692" s="13">
        <v>114048</v>
      </c>
      <c r="K1692" s="13" t="s">
        <v>2745</v>
      </c>
    </row>
    <row r="1693" spans="1:11" x14ac:dyDescent="0.3">
      <c r="A1693" s="13" t="s">
        <v>2746</v>
      </c>
      <c r="B1693" s="13">
        <v>880040</v>
      </c>
      <c r="C1693" s="13">
        <v>100960</v>
      </c>
      <c r="D1693" s="13" t="s">
        <v>2747</v>
      </c>
      <c r="E1693" s="13" t="s">
        <v>10</v>
      </c>
      <c r="F1693" s="13">
        <v>880105</v>
      </c>
      <c r="G1693" s="13">
        <v>4</v>
      </c>
      <c r="H1693" s="13">
        <v>0</v>
      </c>
      <c r="I1693" s="13" t="s">
        <v>2672</v>
      </c>
      <c r="J1693" s="13">
        <v>114048</v>
      </c>
      <c r="K1693" s="13" t="s">
        <v>22</v>
      </c>
    </row>
    <row r="1694" spans="1:11" x14ac:dyDescent="0.3">
      <c r="A1694" s="13" t="s">
        <v>2748</v>
      </c>
      <c r="B1694" s="13">
        <v>880041</v>
      </c>
      <c r="C1694" s="13">
        <v>108008</v>
      </c>
      <c r="D1694" s="13" t="s">
        <v>2749</v>
      </c>
      <c r="E1694" s="13" t="s">
        <v>10</v>
      </c>
      <c r="F1694" s="13">
        <v>880041</v>
      </c>
      <c r="G1694" s="13">
        <v>4</v>
      </c>
      <c r="H1694" s="13">
        <v>0</v>
      </c>
      <c r="I1694" s="13" t="s">
        <v>2672</v>
      </c>
      <c r="J1694" s="13">
        <v>114048</v>
      </c>
      <c r="K1694" s="13" t="s">
        <v>2750</v>
      </c>
    </row>
    <row r="1695" spans="1:11" x14ac:dyDescent="0.3">
      <c r="A1695" s="13" t="s">
        <v>2751</v>
      </c>
      <c r="B1695" s="13">
        <v>880042</v>
      </c>
      <c r="C1695" s="13">
        <v>100961</v>
      </c>
      <c r="D1695" s="13" t="s">
        <v>2752</v>
      </c>
      <c r="E1695" s="13" t="s">
        <v>10</v>
      </c>
      <c r="F1695" s="13">
        <v>880042</v>
      </c>
      <c r="G1695" s="13">
        <v>4</v>
      </c>
      <c r="H1695" s="13">
        <v>0</v>
      </c>
      <c r="I1695" s="13" t="s">
        <v>2672</v>
      </c>
      <c r="J1695" s="13">
        <v>114048</v>
      </c>
      <c r="K1695" s="13" t="s">
        <v>2753</v>
      </c>
    </row>
    <row r="1696" spans="1:11" x14ac:dyDescent="0.3">
      <c r="A1696" s="13" t="s">
        <v>2754</v>
      </c>
      <c r="B1696" s="13">
        <v>880043</v>
      </c>
      <c r="C1696" s="13">
        <v>108009</v>
      </c>
      <c r="D1696" s="13" t="s">
        <v>2755</v>
      </c>
      <c r="E1696" s="13" t="s">
        <v>10</v>
      </c>
      <c r="F1696" s="13">
        <v>880043</v>
      </c>
      <c r="G1696" s="13">
        <v>4</v>
      </c>
      <c r="H1696" s="13">
        <v>0</v>
      </c>
      <c r="I1696" s="13" t="s">
        <v>2672</v>
      </c>
      <c r="J1696" s="13">
        <v>114048</v>
      </c>
      <c r="K1696" s="13" t="s">
        <v>22</v>
      </c>
    </row>
    <row r="1697" spans="1:11" x14ac:dyDescent="0.3">
      <c r="A1697" s="13" t="s">
        <v>2756</v>
      </c>
      <c r="B1697" s="13">
        <v>880044</v>
      </c>
      <c r="C1697" s="13">
        <v>100962</v>
      </c>
      <c r="D1697" s="13" t="s">
        <v>2757</v>
      </c>
      <c r="E1697" s="13" t="s">
        <v>10</v>
      </c>
      <c r="F1697" s="13">
        <v>880044</v>
      </c>
      <c r="G1697" s="13">
        <v>4</v>
      </c>
      <c r="H1697" s="13">
        <v>0</v>
      </c>
      <c r="I1697" s="13" t="s">
        <v>2672</v>
      </c>
      <c r="J1697" s="13">
        <v>114048</v>
      </c>
      <c r="K1697" s="13" t="s">
        <v>22</v>
      </c>
    </row>
    <row r="1698" spans="1:11" x14ac:dyDescent="0.3">
      <c r="A1698" s="13" t="s">
        <v>2758</v>
      </c>
      <c r="B1698" s="13">
        <v>880045</v>
      </c>
      <c r="C1698" s="13">
        <v>108010</v>
      </c>
      <c r="D1698" s="13" t="s">
        <v>2759</v>
      </c>
      <c r="E1698" s="13" t="s">
        <v>10</v>
      </c>
      <c r="F1698" s="13">
        <v>880045</v>
      </c>
      <c r="G1698" s="13">
        <v>4</v>
      </c>
      <c r="H1698" s="13">
        <v>0</v>
      </c>
      <c r="I1698" s="13" t="s">
        <v>2672</v>
      </c>
      <c r="J1698" s="13">
        <v>114048</v>
      </c>
      <c r="K1698" s="13" t="s">
        <v>22</v>
      </c>
    </row>
    <row r="1699" spans="1:11" x14ac:dyDescent="0.3">
      <c r="A1699" s="13" t="s">
        <v>2760</v>
      </c>
      <c r="B1699" s="13">
        <v>880046</v>
      </c>
      <c r="C1699" s="13">
        <v>100963</v>
      </c>
      <c r="D1699" s="13" t="s">
        <v>2761</v>
      </c>
      <c r="E1699" s="13" t="s">
        <v>10</v>
      </c>
      <c r="F1699" s="13">
        <v>880046</v>
      </c>
      <c r="G1699" s="13">
        <v>4</v>
      </c>
      <c r="H1699" s="13">
        <v>0</v>
      </c>
      <c r="I1699" s="13" t="s">
        <v>2672</v>
      </c>
      <c r="J1699" s="13">
        <v>114048</v>
      </c>
      <c r="K1699" s="13" t="s">
        <v>22</v>
      </c>
    </row>
    <row r="1700" spans="1:11" x14ac:dyDescent="0.3">
      <c r="A1700" s="13" t="s">
        <v>2762</v>
      </c>
      <c r="B1700" s="13">
        <v>880047</v>
      </c>
      <c r="C1700" s="13">
        <v>108011</v>
      </c>
      <c r="D1700" s="13" t="s">
        <v>2763</v>
      </c>
      <c r="E1700" s="13" t="s">
        <v>10</v>
      </c>
      <c r="F1700" s="13">
        <v>880047</v>
      </c>
      <c r="G1700" s="13">
        <v>4</v>
      </c>
      <c r="H1700" s="13">
        <v>0</v>
      </c>
      <c r="I1700" s="13" t="s">
        <v>2672</v>
      </c>
      <c r="J1700" s="13">
        <v>114048</v>
      </c>
      <c r="K1700" s="13" t="s">
        <v>22</v>
      </c>
    </row>
    <row r="1701" spans="1:11" x14ac:dyDescent="0.3">
      <c r="A1701" s="13" t="s">
        <v>2764</v>
      </c>
      <c r="B1701" s="13">
        <v>880048</v>
      </c>
      <c r="C1701" s="13">
        <v>100964</v>
      </c>
      <c r="D1701" s="13" t="s">
        <v>2765</v>
      </c>
      <c r="E1701" s="13" t="s">
        <v>10</v>
      </c>
      <c r="F1701" s="13">
        <v>880113</v>
      </c>
      <c r="G1701" s="13">
        <v>4</v>
      </c>
      <c r="H1701" s="13">
        <v>0</v>
      </c>
      <c r="I1701" s="13" t="s">
        <v>2672</v>
      </c>
      <c r="J1701" s="13">
        <v>114048</v>
      </c>
      <c r="K1701" s="13" t="s">
        <v>22</v>
      </c>
    </row>
    <row r="1702" spans="1:11" x14ac:dyDescent="0.3">
      <c r="A1702" s="13" t="s">
        <v>2766</v>
      </c>
      <c r="B1702" s="13">
        <v>880049</v>
      </c>
      <c r="C1702" s="13">
        <v>108012</v>
      </c>
      <c r="D1702" s="13" t="s">
        <v>2767</v>
      </c>
      <c r="E1702" s="13" t="s">
        <v>10</v>
      </c>
      <c r="F1702" s="13">
        <v>880049</v>
      </c>
      <c r="G1702" s="13">
        <v>4</v>
      </c>
      <c r="H1702" s="13">
        <v>0</v>
      </c>
      <c r="I1702" s="13" t="s">
        <v>2672</v>
      </c>
      <c r="J1702" s="13">
        <v>114048</v>
      </c>
      <c r="K1702" s="13" t="s">
        <v>22</v>
      </c>
    </row>
    <row r="1703" spans="1:11" x14ac:dyDescent="0.3">
      <c r="A1703" s="13" t="s">
        <v>2768</v>
      </c>
      <c r="B1703" s="13">
        <v>880050</v>
      </c>
      <c r="C1703" s="13">
        <v>100998</v>
      </c>
      <c r="D1703" s="13" t="s">
        <v>2768</v>
      </c>
      <c r="E1703" s="13" t="s">
        <v>10</v>
      </c>
      <c r="F1703" s="13">
        <v>880050</v>
      </c>
      <c r="G1703" s="13">
        <v>4</v>
      </c>
      <c r="H1703" s="13">
        <v>0</v>
      </c>
      <c r="I1703" s="13" t="s">
        <v>2672</v>
      </c>
      <c r="J1703" s="13">
        <v>114048</v>
      </c>
      <c r="K1703" s="13" t="s">
        <v>22</v>
      </c>
    </row>
    <row r="1704" spans="1:11" x14ac:dyDescent="0.3">
      <c r="A1704" s="13" t="s">
        <v>2769</v>
      </c>
      <c r="B1704" s="13">
        <v>880051</v>
      </c>
      <c r="C1704" s="13">
        <v>100999</v>
      </c>
      <c r="D1704" s="13" t="s">
        <v>2769</v>
      </c>
      <c r="E1704" s="13" t="s">
        <v>10</v>
      </c>
      <c r="F1704" s="13">
        <v>880051</v>
      </c>
      <c r="G1704" s="13">
        <v>4</v>
      </c>
      <c r="H1704" s="13">
        <v>0</v>
      </c>
      <c r="I1704" s="13" t="s">
        <v>2672</v>
      </c>
      <c r="J1704" s="13">
        <v>114048</v>
      </c>
      <c r="K1704" s="13" t="s">
        <v>22</v>
      </c>
    </row>
    <row r="1705" spans="1:11" x14ac:dyDescent="0.3">
      <c r="A1705" s="13" t="s">
        <v>2770</v>
      </c>
      <c r="B1705" s="13">
        <v>880052</v>
      </c>
      <c r="C1705" s="13">
        <v>101000</v>
      </c>
      <c r="D1705" s="13" t="s">
        <v>2770</v>
      </c>
      <c r="E1705" s="13" t="s">
        <v>10</v>
      </c>
      <c r="F1705" s="13">
        <v>880052</v>
      </c>
      <c r="G1705" s="13">
        <v>4</v>
      </c>
      <c r="H1705" s="13">
        <v>0</v>
      </c>
      <c r="I1705" s="13" t="s">
        <v>2672</v>
      </c>
      <c r="J1705" s="13">
        <v>114048</v>
      </c>
      <c r="K1705" s="13" t="s">
        <v>22</v>
      </c>
    </row>
    <row r="1706" spans="1:11" x14ac:dyDescent="0.3">
      <c r="A1706" s="13" t="s">
        <v>2771</v>
      </c>
      <c r="B1706" s="13">
        <v>880053</v>
      </c>
      <c r="C1706" s="13">
        <v>102910</v>
      </c>
      <c r="D1706" s="13" t="s">
        <v>2771</v>
      </c>
      <c r="E1706" s="13" t="s">
        <v>10</v>
      </c>
      <c r="F1706" s="13">
        <v>880053</v>
      </c>
      <c r="G1706" s="13">
        <v>4</v>
      </c>
      <c r="H1706" s="13">
        <v>0</v>
      </c>
      <c r="I1706" s="13" t="s">
        <v>2672</v>
      </c>
      <c r="J1706" s="13">
        <v>114048</v>
      </c>
      <c r="K1706" s="13" t="s">
        <v>22</v>
      </c>
    </row>
    <row r="1707" spans="1:11" x14ac:dyDescent="0.3">
      <c r="A1707" s="13" t="s">
        <v>2772</v>
      </c>
      <c r="B1707" s="13">
        <v>880054</v>
      </c>
      <c r="C1707" s="13">
        <v>102911</v>
      </c>
      <c r="D1707" s="13" t="s">
        <v>2772</v>
      </c>
      <c r="E1707" s="13" t="s">
        <v>10</v>
      </c>
      <c r="F1707" s="13">
        <v>880054</v>
      </c>
      <c r="G1707" s="13">
        <v>4</v>
      </c>
      <c r="H1707" s="13">
        <v>0</v>
      </c>
      <c r="I1707" s="13" t="s">
        <v>2672</v>
      </c>
      <c r="J1707" s="13">
        <v>114048</v>
      </c>
      <c r="K1707" s="13" t="s">
        <v>22</v>
      </c>
    </row>
    <row r="1708" spans="1:11" x14ac:dyDescent="0.3">
      <c r="A1708" s="13" t="s">
        <v>2773</v>
      </c>
      <c r="B1708" s="13">
        <v>880055</v>
      </c>
      <c r="C1708" s="13">
        <v>102912</v>
      </c>
      <c r="D1708" s="13" t="s">
        <v>2773</v>
      </c>
      <c r="E1708" s="13" t="s">
        <v>10</v>
      </c>
      <c r="F1708" s="13">
        <v>880055</v>
      </c>
      <c r="G1708" s="13">
        <v>4</v>
      </c>
      <c r="H1708" s="13">
        <v>0</v>
      </c>
      <c r="I1708" s="13" t="s">
        <v>2672</v>
      </c>
      <c r="J1708" s="13">
        <v>114048</v>
      </c>
      <c r="K1708" s="13" t="s">
        <v>22</v>
      </c>
    </row>
    <row r="1709" spans="1:11" x14ac:dyDescent="0.3">
      <c r="A1709" s="13" t="s">
        <v>2774</v>
      </c>
      <c r="B1709" s="13">
        <v>880056</v>
      </c>
      <c r="C1709" s="13">
        <v>102913</v>
      </c>
      <c r="D1709" s="13" t="s">
        <v>2774</v>
      </c>
      <c r="E1709" s="13" t="s">
        <v>10</v>
      </c>
      <c r="F1709" s="13">
        <v>880056</v>
      </c>
      <c r="G1709" s="13">
        <v>4</v>
      </c>
      <c r="H1709" s="13">
        <v>0</v>
      </c>
      <c r="I1709" s="13" t="s">
        <v>2672</v>
      </c>
      <c r="J1709" s="13">
        <v>114048</v>
      </c>
      <c r="K1709" s="13" t="s">
        <v>2775</v>
      </c>
    </row>
    <row r="1710" spans="1:11" x14ac:dyDescent="0.3">
      <c r="A1710" s="13" t="s">
        <v>2776</v>
      </c>
      <c r="B1710" s="13">
        <v>880057</v>
      </c>
      <c r="C1710" s="13">
        <v>102914</v>
      </c>
      <c r="D1710" s="13" t="s">
        <v>2776</v>
      </c>
      <c r="E1710" s="13" t="s">
        <v>10</v>
      </c>
      <c r="F1710" s="13">
        <v>880057</v>
      </c>
      <c r="G1710" s="13">
        <v>4</v>
      </c>
      <c r="H1710" s="13">
        <v>0</v>
      </c>
      <c r="I1710" s="13" t="s">
        <v>2672</v>
      </c>
      <c r="J1710" s="13">
        <v>114048</v>
      </c>
      <c r="K1710" s="13" t="s">
        <v>2775</v>
      </c>
    </row>
    <row r="1711" spans="1:11" x14ac:dyDescent="0.3">
      <c r="A1711" s="13" t="s">
        <v>2777</v>
      </c>
      <c r="B1711" s="13">
        <v>880058</v>
      </c>
      <c r="C1711" s="13">
        <v>102915</v>
      </c>
      <c r="D1711" s="13" t="s">
        <v>2777</v>
      </c>
      <c r="E1711" s="13" t="s">
        <v>10</v>
      </c>
      <c r="F1711" s="13">
        <v>880058</v>
      </c>
      <c r="G1711" s="13">
        <v>4</v>
      </c>
      <c r="H1711" s="13">
        <v>0</v>
      </c>
      <c r="I1711" s="13" t="s">
        <v>2672</v>
      </c>
      <c r="J1711" s="13">
        <v>114048</v>
      </c>
      <c r="K1711" s="13" t="s">
        <v>2775</v>
      </c>
    </row>
    <row r="1712" spans="1:11" x14ac:dyDescent="0.3">
      <c r="A1712" s="13" t="s">
        <v>2778</v>
      </c>
      <c r="B1712" s="13">
        <v>880059</v>
      </c>
      <c r="C1712" s="13">
        <v>102916</v>
      </c>
      <c r="D1712" s="13" t="s">
        <v>2778</v>
      </c>
      <c r="E1712" s="13" t="s">
        <v>10</v>
      </c>
      <c r="F1712" s="13">
        <v>880124</v>
      </c>
      <c r="G1712" s="13">
        <v>4</v>
      </c>
      <c r="H1712" s="13">
        <v>0</v>
      </c>
      <c r="I1712" s="13" t="s">
        <v>2672</v>
      </c>
      <c r="J1712" s="13">
        <v>114048</v>
      </c>
      <c r="K1712" s="13" t="s">
        <v>2779</v>
      </c>
    </row>
    <row r="1713" spans="1:11" x14ac:dyDescent="0.3">
      <c r="A1713" s="13" t="s">
        <v>2780</v>
      </c>
      <c r="B1713" s="13">
        <v>880060</v>
      </c>
      <c r="C1713" s="13">
        <v>102917</v>
      </c>
      <c r="D1713" s="13" t="s">
        <v>2780</v>
      </c>
      <c r="E1713" s="13" t="s">
        <v>10</v>
      </c>
      <c r="F1713" s="13">
        <v>880060</v>
      </c>
      <c r="G1713" s="13">
        <v>4</v>
      </c>
      <c r="H1713" s="13">
        <v>0</v>
      </c>
      <c r="I1713" s="13" t="s">
        <v>2672</v>
      </c>
      <c r="J1713" s="13">
        <v>114048</v>
      </c>
      <c r="K1713" s="13" t="s">
        <v>2779</v>
      </c>
    </row>
    <row r="1714" spans="1:11" x14ac:dyDescent="0.3">
      <c r="A1714" s="13" t="s">
        <v>2781</v>
      </c>
      <c r="B1714" s="13">
        <v>880061</v>
      </c>
      <c r="C1714" s="13">
        <v>102918</v>
      </c>
      <c r="D1714" s="13" t="s">
        <v>2781</v>
      </c>
      <c r="E1714" s="13" t="s">
        <v>10</v>
      </c>
      <c r="F1714" s="13">
        <v>880061</v>
      </c>
      <c r="G1714" s="13">
        <v>4</v>
      </c>
      <c r="H1714" s="13">
        <v>0</v>
      </c>
      <c r="I1714" s="13" t="s">
        <v>2672</v>
      </c>
      <c r="J1714" s="13">
        <v>114048</v>
      </c>
      <c r="K1714" s="13" t="s">
        <v>2779</v>
      </c>
    </row>
    <row r="1715" spans="1:11" x14ac:dyDescent="0.3">
      <c r="A1715" s="13" t="s">
        <v>2782</v>
      </c>
      <c r="B1715" s="13">
        <v>880062</v>
      </c>
      <c r="C1715" s="13">
        <v>102919</v>
      </c>
      <c r="D1715" s="13" t="s">
        <v>2782</v>
      </c>
      <c r="E1715" s="13" t="s">
        <v>10</v>
      </c>
      <c r="F1715" s="13">
        <v>880062</v>
      </c>
      <c r="G1715" s="13">
        <v>4</v>
      </c>
      <c r="H1715" s="13">
        <v>0</v>
      </c>
      <c r="I1715" s="13" t="e">
        <v>#N/A</v>
      </c>
      <c r="J1715" s="13">
        <v>114048</v>
      </c>
      <c r="K1715" s="13" t="s">
        <v>2663</v>
      </c>
    </row>
    <row r="1716" spans="1:11" x14ac:dyDescent="0.3">
      <c r="A1716" s="13" t="s">
        <v>2783</v>
      </c>
      <c r="B1716" s="13">
        <v>880063</v>
      </c>
      <c r="C1716" s="13">
        <v>102920</v>
      </c>
      <c r="D1716" s="13" t="s">
        <v>2783</v>
      </c>
      <c r="E1716" s="13" t="s">
        <v>10</v>
      </c>
      <c r="F1716" s="13">
        <v>880063</v>
      </c>
      <c r="G1716" s="13">
        <v>4</v>
      </c>
      <c r="H1716" s="13">
        <v>0</v>
      </c>
      <c r="I1716" s="13" t="s">
        <v>2672</v>
      </c>
      <c r="J1716" s="13">
        <v>114048</v>
      </c>
      <c r="K1716" s="13" t="s">
        <v>22</v>
      </c>
    </row>
    <row r="1717" spans="1:11" x14ac:dyDescent="0.3">
      <c r="A1717" s="13" t="s">
        <v>2784</v>
      </c>
      <c r="B1717" s="13">
        <v>880064</v>
      </c>
      <c r="C1717" s="13">
        <v>615008</v>
      </c>
      <c r="D1717" s="13" t="s">
        <v>2784</v>
      </c>
      <c r="E1717" s="13" t="s">
        <v>10</v>
      </c>
      <c r="F1717" s="13">
        <v>880064</v>
      </c>
      <c r="G1717" s="13">
        <v>2</v>
      </c>
      <c r="H1717" s="13">
        <v>615013</v>
      </c>
      <c r="I1717" s="13" t="s">
        <v>2662</v>
      </c>
      <c r="J1717" s="13">
        <v>615018</v>
      </c>
      <c r="K1717" s="13" t="s">
        <v>2663</v>
      </c>
    </row>
    <row r="1718" spans="1:11" x14ac:dyDescent="0.3">
      <c r="A1718" s="13" t="s">
        <v>2785</v>
      </c>
      <c r="B1718" s="13">
        <v>880065</v>
      </c>
      <c r="C1718" s="13">
        <v>615009</v>
      </c>
      <c r="D1718" s="13" t="s">
        <v>2785</v>
      </c>
      <c r="E1718" s="13" t="s">
        <v>10</v>
      </c>
      <c r="F1718" s="13">
        <v>880065</v>
      </c>
      <c r="G1718" s="13">
        <v>3</v>
      </c>
      <c r="H1718" s="13">
        <v>615014</v>
      </c>
      <c r="I1718" s="13" t="s">
        <v>2786</v>
      </c>
      <c r="J1718" s="13">
        <v>615018</v>
      </c>
      <c r="K1718" s="13" t="s">
        <v>306</v>
      </c>
    </row>
    <row r="1719" spans="1:11" x14ac:dyDescent="0.3">
      <c r="A1719" s="13" t="s">
        <v>2787</v>
      </c>
      <c r="B1719" s="13">
        <v>880066</v>
      </c>
      <c r="C1719" s="13">
        <v>615010</v>
      </c>
      <c r="D1719" s="13" t="s">
        <v>2787</v>
      </c>
      <c r="E1719" s="13" t="s">
        <v>10</v>
      </c>
      <c r="F1719" s="13">
        <v>880066</v>
      </c>
      <c r="G1719" s="13">
        <v>4</v>
      </c>
      <c r="H1719" s="13">
        <v>615015</v>
      </c>
      <c r="I1719" s="13" t="s">
        <v>2788</v>
      </c>
      <c r="J1719" s="13">
        <v>615018</v>
      </c>
      <c r="K1719" s="13" t="s">
        <v>306</v>
      </c>
    </row>
    <row r="1720" spans="1:11" x14ac:dyDescent="0.3">
      <c r="A1720" s="13" t="s">
        <v>2789</v>
      </c>
      <c r="B1720" s="13">
        <v>880067</v>
      </c>
      <c r="C1720" s="13">
        <v>615011</v>
      </c>
      <c r="D1720" s="13" t="s">
        <v>2789</v>
      </c>
      <c r="E1720" s="13" t="s">
        <v>10</v>
      </c>
      <c r="F1720" s="13">
        <v>880067</v>
      </c>
      <c r="G1720" s="13">
        <v>5</v>
      </c>
      <c r="H1720" s="13">
        <v>615016</v>
      </c>
      <c r="I1720" s="13" t="s">
        <v>2670</v>
      </c>
      <c r="J1720" s="13">
        <v>615018</v>
      </c>
      <c r="K1720" s="13" t="s">
        <v>306</v>
      </c>
    </row>
    <row r="1721" spans="1:11" x14ac:dyDescent="0.3">
      <c r="A1721" s="13" t="s">
        <v>2790</v>
      </c>
      <c r="B1721" s="13">
        <v>880068</v>
      </c>
      <c r="C1721" s="13">
        <v>615012</v>
      </c>
      <c r="D1721" s="13" t="s">
        <v>2790</v>
      </c>
      <c r="E1721" s="13" t="s">
        <v>10</v>
      </c>
      <c r="F1721" s="13">
        <v>880068</v>
      </c>
      <c r="G1721" s="13">
        <v>6</v>
      </c>
      <c r="H1721" s="13">
        <v>615017</v>
      </c>
      <c r="I1721" s="13" t="s">
        <v>2791</v>
      </c>
      <c r="J1721" s="13">
        <v>615018</v>
      </c>
      <c r="K1721" s="13" t="s">
        <v>306</v>
      </c>
    </row>
    <row r="1722" spans="1:11" x14ac:dyDescent="0.3">
      <c r="A1722" s="13" t="s">
        <v>2792</v>
      </c>
      <c r="B1722" s="13">
        <v>880069</v>
      </c>
      <c r="C1722" s="13">
        <v>615020</v>
      </c>
      <c r="D1722" s="13" t="s">
        <v>2792</v>
      </c>
      <c r="E1722" s="13" t="s">
        <v>10</v>
      </c>
      <c r="F1722" s="13">
        <v>880069</v>
      </c>
      <c r="G1722" s="13">
        <v>4</v>
      </c>
      <c r="H1722" s="13">
        <v>615017</v>
      </c>
      <c r="I1722" s="13" t="e">
        <v>#N/A</v>
      </c>
      <c r="J1722" s="13">
        <v>895028</v>
      </c>
      <c r="K1722" s="13" t="s">
        <v>306</v>
      </c>
    </row>
    <row r="1723" spans="1:11" x14ac:dyDescent="0.3">
      <c r="A1723" s="13" t="s">
        <v>2793</v>
      </c>
      <c r="B1723" s="13">
        <v>880070</v>
      </c>
      <c r="C1723" s="13">
        <v>880006</v>
      </c>
      <c r="D1723" s="13" t="s">
        <v>2793</v>
      </c>
      <c r="E1723" s="13" t="s">
        <v>10</v>
      </c>
      <c r="F1723" s="13">
        <v>880070</v>
      </c>
      <c r="G1723" s="13">
        <v>4</v>
      </c>
      <c r="H1723" s="13">
        <v>615017</v>
      </c>
      <c r="I1723" s="13" t="e">
        <v>#N/A</v>
      </c>
      <c r="J1723" s="13">
        <v>895064</v>
      </c>
      <c r="K1723" s="13" t="s">
        <v>306</v>
      </c>
    </row>
    <row r="1724" spans="1:11" x14ac:dyDescent="0.3">
      <c r="A1724" s="13" t="s">
        <v>2794</v>
      </c>
      <c r="B1724" s="13">
        <v>880071</v>
      </c>
      <c r="C1724" s="13">
        <v>880007</v>
      </c>
      <c r="D1724" s="13" t="s">
        <v>2794</v>
      </c>
      <c r="E1724" s="13" t="s">
        <v>10</v>
      </c>
      <c r="F1724" s="13">
        <v>880071</v>
      </c>
      <c r="G1724" s="13">
        <v>4</v>
      </c>
      <c r="H1724" s="13">
        <v>615017</v>
      </c>
      <c r="I1724" s="13" t="s">
        <v>2795</v>
      </c>
      <c r="J1724" s="13">
        <v>895065</v>
      </c>
      <c r="K1724" s="13" t="s">
        <v>2796</v>
      </c>
    </row>
    <row r="1725" spans="1:11" x14ac:dyDescent="0.3">
      <c r="A1725" s="13" t="s">
        <v>2797</v>
      </c>
      <c r="B1725" s="13">
        <v>880072</v>
      </c>
      <c r="C1725" s="13">
        <v>880007</v>
      </c>
      <c r="D1725" s="13" t="s">
        <v>2794</v>
      </c>
      <c r="E1725" s="13" t="s">
        <v>10</v>
      </c>
      <c r="F1725" s="13">
        <v>880072</v>
      </c>
      <c r="G1725" s="13">
        <v>4</v>
      </c>
      <c r="H1725" s="13">
        <v>615017</v>
      </c>
      <c r="I1725" s="13" t="s">
        <v>2798</v>
      </c>
      <c r="J1725" s="13">
        <v>895065</v>
      </c>
      <c r="K1725" s="13" t="s">
        <v>2796</v>
      </c>
    </row>
    <row r="1726" spans="1:11" x14ac:dyDescent="0.3">
      <c r="A1726" s="13" t="s">
        <v>2799</v>
      </c>
      <c r="B1726" s="13">
        <v>880073</v>
      </c>
      <c r="C1726" s="13">
        <v>880008</v>
      </c>
      <c r="D1726" s="13" t="s">
        <v>2800</v>
      </c>
      <c r="E1726" s="13" t="s">
        <v>10</v>
      </c>
      <c r="F1726" s="13">
        <v>890004</v>
      </c>
      <c r="G1726" s="13">
        <v>4</v>
      </c>
      <c r="H1726" s="13">
        <v>615017</v>
      </c>
      <c r="I1726" s="13" t="s">
        <v>2801</v>
      </c>
      <c r="J1726" s="13">
        <v>880011</v>
      </c>
      <c r="K1726" s="13" t="s">
        <v>2796</v>
      </c>
    </row>
    <row r="1727" spans="1:11" x14ac:dyDescent="0.3">
      <c r="A1727" s="13" t="s">
        <v>2802</v>
      </c>
      <c r="B1727" s="13">
        <v>880074</v>
      </c>
      <c r="C1727" s="13">
        <v>880009</v>
      </c>
      <c r="D1727" s="13" t="s">
        <v>2803</v>
      </c>
      <c r="E1727" s="13" t="s">
        <v>10</v>
      </c>
      <c r="F1727" s="13">
        <v>880074</v>
      </c>
      <c r="G1727" s="13">
        <v>4</v>
      </c>
      <c r="H1727" s="13">
        <v>615017</v>
      </c>
      <c r="I1727" s="13" t="s">
        <v>2804</v>
      </c>
      <c r="J1727" s="13">
        <v>880011</v>
      </c>
      <c r="K1727" s="13" t="s">
        <v>2796</v>
      </c>
    </row>
    <row r="1728" spans="1:11" x14ac:dyDescent="0.3">
      <c r="A1728" s="13" t="s">
        <v>2805</v>
      </c>
      <c r="B1728" s="13">
        <v>880075</v>
      </c>
      <c r="C1728" s="13">
        <v>880010</v>
      </c>
      <c r="D1728" s="13" t="s">
        <v>2806</v>
      </c>
      <c r="E1728" s="13" t="s">
        <v>10</v>
      </c>
      <c r="F1728" s="13">
        <v>880075</v>
      </c>
      <c r="G1728" s="13">
        <v>4</v>
      </c>
      <c r="H1728" s="13">
        <v>615017</v>
      </c>
      <c r="I1728" s="13" t="s">
        <v>2807</v>
      </c>
      <c r="J1728" s="13">
        <v>880011</v>
      </c>
      <c r="K1728" s="13" t="s">
        <v>2796</v>
      </c>
    </row>
    <row r="1729" spans="1:11" x14ac:dyDescent="0.3">
      <c r="A1729" s="13" t="s">
        <v>2808</v>
      </c>
      <c r="B1729" s="13">
        <v>880076</v>
      </c>
      <c r="C1729" s="13">
        <v>102921</v>
      </c>
      <c r="D1729" s="13" t="s">
        <v>2808</v>
      </c>
      <c r="E1729" s="13" t="s">
        <v>10</v>
      </c>
      <c r="F1729" s="13">
        <v>880076</v>
      </c>
      <c r="G1729" s="13">
        <v>4</v>
      </c>
      <c r="H1729" s="13">
        <v>615017</v>
      </c>
      <c r="I1729" s="13" t="s">
        <v>2809</v>
      </c>
      <c r="J1729" s="13">
        <v>895065</v>
      </c>
      <c r="K1729" s="13" t="s">
        <v>2796</v>
      </c>
    </row>
    <row r="1730" spans="1:11" x14ac:dyDescent="0.3">
      <c r="A1730" s="13" t="s">
        <v>2810</v>
      </c>
      <c r="B1730" s="13">
        <v>880077</v>
      </c>
      <c r="C1730" s="13">
        <v>102922</v>
      </c>
      <c r="D1730" s="13" t="s">
        <v>2810</v>
      </c>
      <c r="E1730" s="13" t="s">
        <v>10</v>
      </c>
      <c r="F1730" s="13">
        <v>880077</v>
      </c>
      <c r="G1730" s="13">
        <v>4</v>
      </c>
      <c r="H1730" s="13">
        <v>615017</v>
      </c>
      <c r="I1730" s="13" t="s">
        <v>2811</v>
      </c>
      <c r="J1730" s="13">
        <v>895065</v>
      </c>
      <c r="K1730" s="13" t="s">
        <v>2796</v>
      </c>
    </row>
    <row r="1731" spans="1:11" x14ac:dyDescent="0.3">
      <c r="A1731" s="13" t="s">
        <v>2812</v>
      </c>
      <c r="B1731" s="13">
        <v>880078</v>
      </c>
      <c r="C1731" s="13">
        <v>102923</v>
      </c>
      <c r="D1731" s="13" t="s">
        <v>2812</v>
      </c>
      <c r="E1731" s="13" t="s">
        <v>10</v>
      </c>
      <c r="F1731" s="13">
        <v>880078</v>
      </c>
      <c r="G1731" s="13">
        <v>4</v>
      </c>
      <c r="H1731" s="13">
        <v>615017</v>
      </c>
      <c r="I1731" s="13" t="s">
        <v>2813</v>
      </c>
      <c r="J1731" s="13">
        <v>895065</v>
      </c>
      <c r="K1731" s="13" t="s">
        <v>2796</v>
      </c>
    </row>
    <row r="1732" spans="1:11" x14ac:dyDescent="0.3">
      <c r="A1732" s="13" t="s">
        <v>2814</v>
      </c>
      <c r="B1732" s="13">
        <v>880079</v>
      </c>
      <c r="C1732" s="13">
        <v>102924</v>
      </c>
      <c r="D1732" s="13" t="s">
        <v>2814</v>
      </c>
      <c r="E1732" s="13" t="s">
        <v>10</v>
      </c>
      <c r="F1732" s="13">
        <v>880079</v>
      </c>
      <c r="G1732" s="13">
        <v>4</v>
      </c>
      <c r="H1732" s="13">
        <v>615017</v>
      </c>
      <c r="I1732" s="13" t="s">
        <v>2815</v>
      </c>
      <c r="J1732" s="13">
        <v>895065</v>
      </c>
      <c r="K1732" s="13" t="s">
        <v>2796</v>
      </c>
    </row>
    <row r="1733" spans="1:11" x14ac:dyDescent="0.3">
      <c r="A1733" s="13" t="s">
        <v>2816</v>
      </c>
      <c r="B1733" s="13">
        <v>880080</v>
      </c>
      <c r="C1733" s="13">
        <v>102925</v>
      </c>
      <c r="D1733" s="13" t="s">
        <v>2816</v>
      </c>
      <c r="E1733" s="13" t="s">
        <v>10</v>
      </c>
      <c r="F1733" s="13">
        <v>880080</v>
      </c>
      <c r="G1733" s="13">
        <v>4</v>
      </c>
      <c r="H1733" s="13">
        <v>615017</v>
      </c>
      <c r="I1733" s="13" t="s">
        <v>2817</v>
      </c>
      <c r="J1733" s="13">
        <v>895065</v>
      </c>
      <c r="K1733" s="13" t="s">
        <v>2796</v>
      </c>
    </row>
    <row r="1734" spans="1:11" x14ac:dyDescent="0.3">
      <c r="A1734" s="13" t="s">
        <v>2818</v>
      </c>
      <c r="B1734" s="13">
        <v>880081</v>
      </c>
      <c r="C1734" s="13">
        <v>102926</v>
      </c>
      <c r="D1734" s="13" t="s">
        <v>2818</v>
      </c>
      <c r="E1734" s="13" t="s">
        <v>10</v>
      </c>
      <c r="F1734" s="13">
        <v>890012</v>
      </c>
      <c r="G1734" s="13">
        <v>4</v>
      </c>
      <c r="H1734" s="13">
        <v>615017</v>
      </c>
      <c r="I1734" s="13" t="s">
        <v>2819</v>
      </c>
      <c r="J1734" s="13">
        <v>895065</v>
      </c>
      <c r="K1734" s="13" t="s">
        <v>2796</v>
      </c>
    </row>
    <row r="1735" spans="1:11" x14ac:dyDescent="0.3">
      <c r="A1735" s="13" t="s">
        <v>2820</v>
      </c>
      <c r="B1735" s="13">
        <v>880082</v>
      </c>
      <c r="C1735" s="13">
        <v>102927</v>
      </c>
      <c r="D1735" s="13" t="s">
        <v>2820</v>
      </c>
      <c r="E1735" s="13" t="s">
        <v>10</v>
      </c>
      <c r="F1735" s="13">
        <v>880082</v>
      </c>
      <c r="G1735" s="13">
        <v>4</v>
      </c>
      <c r="H1735" s="13">
        <v>615017</v>
      </c>
      <c r="I1735" s="13" t="s">
        <v>2821</v>
      </c>
      <c r="J1735" s="13">
        <v>895065</v>
      </c>
      <c r="K1735" s="13" t="s">
        <v>2796</v>
      </c>
    </row>
    <row r="1736" spans="1:11" x14ac:dyDescent="0.3">
      <c r="A1736" s="13" t="s">
        <v>2822</v>
      </c>
      <c r="B1736" s="13">
        <v>880083</v>
      </c>
      <c r="C1736" s="13">
        <v>102928</v>
      </c>
      <c r="D1736" s="13" t="s">
        <v>2822</v>
      </c>
      <c r="E1736" s="13" t="s">
        <v>10</v>
      </c>
      <c r="F1736" s="13">
        <v>880083</v>
      </c>
      <c r="G1736" s="13">
        <v>4</v>
      </c>
      <c r="H1736" s="13">
        <v>615017</v>
      </c>
      <c r="I1736" s="13" t="s">
        <v>2823</v>
      </c>
      <c r="J1736" s="13">
        <v>895065</v>
      </c>
      <c r="K1736" s="13" t="s">
        <v>2796</v>
      </c>
    </row>
    <row r="1737" spans="1:11" x14ac:dyDescent="0.3">
      <c r="A1737" s="13" t="s">
        <v>2824</v>
      </c>
      <c r="B1737" s="13">
        <v>880084</v>
      </c>
      <c r="C1737" s="13">
        <v>102929</v>
      </c>
      <c r="D1737" s="13" t="s">
        <v>2824</v>
      </c>
      <c r="E1737" s="13" t="s">
        <v>10</v>
      </c>
      <c r="F1737" s="13">
        <v>880084</v>
      </c>
      <c r="G1737" s="13">
        <v>4</v>
      </c>
      <c r="H1737" s="13">
        <v>615017</v>
      </c>
      <c r="I1737" s="13" t="s">
        <v>2825</v>
      </c>
      <c r="J1737" s="13">
        <v>895065</v>
      </c>
      <c r="K1737" s="13" t="s">
        <v>2796</v>
      </c>
    </row>
    <row r="1738" spans="1:11" x14ac:dyDescent="0.3">
      <c r="A1738" s="13" t="s">
        <v>2826</v>
      </c>
      <c r="B1738" s="13">
        <v>880085</v>
      </c>
      <c r="C1738" s="13">
        <v>102930</v>
      </c>
      <c r="D1738" s="13" t="s">
        <v>2826</v>
      </c>
      <c r="E1738" s="13" t="s">
        <v>10</v>
      </c>
      <c r="F1738" s="13">
        <v>880085</v>
      </c>
      <c r="G1738" s="13">
        <v>4</v>
      </c>
      <c r="H1738" s="13">
        <v>615017</v>
      </c>
      <c r="I1738" s="13" t="s">
        <v>2827</v>
      </c>
      <c r="J1738" s="13">
        <v>895065</v>
      </c>
      <c r="K1738" s="13" t="s">
        <v>2679</v>
      </c>
    </row>
    <row r="1739" spans="1:11" x14ac:dyDescent="0.3">
      <c r="A1739" s="13" t="s">
        <v>2828</v>
      </c>
      <c r="B1739" s="13">
        <v>880086</v>
      </c>
      <c r="C1739" s="13">
        <v>102931</v>
      </c>
      <c r="D1739" s="13" t="s">
        <v>2828</v>
      </c>
      <c r="E1739" s="13" t="s">
        <v>10</v>
      </c>
      <c r="F1739" s="13">
        <v>880086</v>
      </c>
      <c r="G1739" s="13">
        <v>4</v>
      </c>
      <c r="H1739" s="13">
        <v>615017</v>
      </c>
      <c r="I1739" s="13" t="s">
        <v>2829</v>
      </c>
      <c r="J1739" s="13">
        <v>895065</v>
      </c>
      <c r="K1739" s="13" t="s">
        <v>2796</v>
      </c>
    </row>
    <row r="1740" spans="1:11" x14ac:dyDescent="0.3">
      <c r="A1740" s="13" t="s">
        <v>2830</v>
      </c>
      <c r="B1740" s="13">
        <v>880087</v>
      </c>
      <c r="C1740" s="13">
        <v>102932</v>
      </c>
      <c r="D1740" s="13" t="s">
        <v>2830</v>
      </c>
      <c r="E1740" s="13" t="s">
        <v>10</v>
      </c>
      <c r="F1740" s="13">
        <v>890020</v>
      </c>
      <c r="G1740" s="13">
        <v>4</v>
      </c>
      <c r="H1740" s="13">
        <v>615017</v>
      </c>
      <c r="I1740" s="13" t="s">
        <v>2831</v>
      </c>
      <c r="J1740" s="13">
        <v>895065</v>
      </c>
      <c r="K1740" s="13" t="s">
        <v>2796</v>
      </c>
    </row>
    <row r="1741" spans="1:11" x14ac:dyDescent="0.3">
      <c r="A1741" s="13" t="s">
        <v>2832</v>
      </c>
      <c r="B1741" s="13">
        <v>880088</v>
      </c>
      <c r="C1741" s="13">
        <v>102933</v>
      </c>
      <c r="D1741" s="13" t="s">
        <v>2832</v>
      </c>
      <c r="E1741" s="13" t="s">
        <v>10</v>
      </c>
      <c r="F1741" s="13">
        <v>880088</v>
      </c>
      <c r="G1741" s="13">
        <v>4</v>
      </c>
      <c r="H1741" s="13">
        <v>615017</v>
      </c>
      <c r="I1741" s="13" t="s">
        <v>2833</v>
      </c>
      <c r="J1741" s="13">
        <v>895065</v>
      </c>
      <c r="K1741" s="13" t="s">
        <v>2796</v>
      </c>
    </row>
    <row r="1742" spans="1:11" x14ac:dyDescent="0.3">
      <c r="A1742" s="13" t="s">
        <v>2834</v>
      </c>
      <c r="B1742" s="13">
        <v>880089</v>
      </c>
      <c r="C1742" s="13">
        <v>102934</v>
      </c>
      <c r="D1742" s="13" t="s">
        <v>2834</v>
      </c>
      <c r="E1742" s="13" t="s">
        <v>10</v>
      </c>
      <c r="F1742" s="13">
        <v>890022</v>
      </c>
      <c r="G1742" s="13">
        <v>4</v>
      </c>
      <c r="H1742" s="13">
        <v>615017</v>
      </c>
      <c r="I1742" s="13" t="s">
        <v>2835</v>
      </c>
      <c r="J1742" s="13">
        <v>114048</v>
      </c>
      <c r="K1742" s="13" t="s">
        <v>2796</v>
      </c>
    </row>
    <row r="1743" spans="1:11" x14ac:dyDescent="0.3">
      <c r="A1743" s="13" t="s">
        <v>2836</v>
      </c>
      <c r="B1743" s="13">
        <v>880090</v>
      </c>
      <c r="C1743" s="13">
        <v>102935</v>
      </c>
      <c r="D1743" s="13" t="s">
        <v>2836</v>
      </c>
      <c r="E1743" s="13" t="s">
        <v>10</v>
      </c>
      <c r="F1743" s="13">
        <v>880090</v>
      </c>
      <c r="G1743" s="13">
        <v>4</v>
      </c>
      <c r="H1743" s="13">
        <v>615017</v>
      </c>
      <c r="I1743" s="13" t="s">
        <v>2837</v>
      </c>
      <c r="J1743" s="13">
        <v>114048</v>
      </c>
      <c r="K1743" s="13" t="s">
        <v>2796</v>
      </c>
    </row>
    <row r="1744" spans="1:11" x14ac:dyDescent="0.3">
      <c r="A1744" s="13" t="s">
        <v>2838</v>
      </c>
      <c r="B1744" s="13">
        <v>880091</v>
      </c>
      <c r="C1744" s="13">
        <v>102936</v>
      </c>
      <c r="D1744" s="13" t="s">
        <v>2838</v>
      </c>
      <c r="E1744" s="13" t="s">
        <v>10</v>
      </c>
      <c r="F1744" s="13">
        <v>880091</v>
      </c>
      <c r="G1744" s="13">
        <v>4</v>
      </c>
      <c r="H1744" s="13">
        <v>615017</v>
      </c>
      <c r="I1744" s="13" t="s">
        <v>2839</v>
      </c>
      <c r="J1744" s="13">
        <v>114048</v>
      </c>
      <c r="K1744" s="13" t="s">
        <v>2796</v>
      </c>
    </row>
    <row r="1745" spans="1:11" x14ac:dyDescent="0.3">
      <c r="A1745" s="13" t="s">
        <v>2840</v>
      </c>
      <c r="B1745" s="13">
        <v>880092</v>
      </c>
      <c r="C1745" s="13">
        <v>102937</v>
      </c>
      <c r="D1745" s="13" t="s">
        <v>2840</v>
      </c>
      <c r="E1745" s="13" t="s">
        <v>10</v>
      </c>
      <c r="F1745" s="13">
        <v>880092</v>
      </c>
      <c r="G1745" s="13">
        <v>4</v>
      </c>
      <c r="H1745" s="13">
        <v>615017</v>
      </c>
      <c r="I1745" s="13" t="s">
        <v>2841</v>
      </c>
      <c r="J1745" s="13">
        <v>114048</v>
      </c>
      <c r="K1745" s="13" t="s">
        <v>2796</v>
      </c>
    </row>
    <row r="1746" spans="1:11" x14ac:dyDescent="0.3">
      <c r="A1746" s="13" t="s">
        <v>2842</v>
      </c>
      <c r="B1746" s="13">
        <v>880093</v>
      </c>
      <c r="C1746" s="13">
        <v>102938</v>
      </c>
      <c r="D1746" s="13" t="s">
        <v>2842</v>
      </c>
      <c r="E1746" s="13" t="s">
        <v>10</v>
      </c>
      <c r="F1746" s="13">
        <v>880093</v>
      </c>
      <c r="G1746" s="13">
        <v>4</v>
      </c>
      <c r="H1746" s="13">
        <v>615017</v>
      </c>
      <c r="I1746" s="13" t="s">
        <v>2843</v>
      </c>
      <c r="J1746" s="13">
        <v>114048</v>
      </c>
      <c r="K1746" s="13" t="s">
        <v>2796</v>
      </c>
    </row>
    <row r="1747" spans="1:11" x14ac:dyDescent="0.3">
      <c r="A1747" s="13" t="s">
        <v>2844</v>
      </c>
      <c r="B1747" s="13">
        <v>880094</v>
      </c>
      <c r="C1747" s="13">
        <v>102939</v>
      </c>
      <c r="D1747" s="13" t="s">
        <v>2844</v>
      </c>
      <c r="E1747" s="13" t="s">
        <v>10</v>
      </c>
      <c r="F1747" s="13">
        <v>880094</v>
      </c>
      <c r="G1747" s="13">
        <v>4</v>
      </c>
      <c r="H1747" s="13">
        <v>615017</v>
      </c>
      <c r="I1747" s="13" t="s">
        <v>2845</v>
      </c>
      <c r="J1747" s="13">
        <v>114048</v>
      </c>
      <c r="K1747" s="13" t="s">
        <v>2796</v>
      </c>
    </row>
    <row r="1748" spans="1:11" x14ac:dyDescent="0.3">
      <c r="A1748" s="13" t="s">
        <v>2846</v>
      </c>
      <c r="B1748" s="13">
        <v>880095</v>
      </c>
      <c r="C1748" s="13">
        <v>102940</v>
      </c>
      <c r="D1748" s="13" t="s">
        <v>2846</v>
      </c>
      <c r="E1748" s="13" t="s">
        <v>10</v>
      </c>
      <c r="F1748" s="13">
        <v>890028</v>
      </c>
      <c r="G1748" s="13">
        <v>4</v>
      </c>
      <c r="H1748" s="13">
        <v>615017</v>
      </c>
      <c r="I1748" s="13" t="s">
        <v>2847</v>
      </c>
      <c r="J1748" s="13">
        <v>114048</v>
      </c>
      <c r="K1748" s="13" t="s">
        <v>2796</v>
      </c>
    </row>
    <row r="1749" spans="1:11" x14ac:dyDescent="0.3">
      <c r="A1749" s="13" t="s">
        <v>2848</v>
      </c>
      <c r="B1749" s="13">
        <v>880096</v>
      </c>
      <c r="C1749" s="13">
        <v>102941</v>
      </c>
      <c r="D1749" s="13" t="s">
        <v>2848</v>
      </c>
      <c r="E1749" s="13" t="s">
        <v>10</v>
      </c>
      <c r="F1749" s="13">
        <v>880096</v>
      </c>
      <c r="G1749" s="13">
        <v>4</v>
      </c>
      <c r="H1749" s="13">
        <v>615017</v>
      </c>
      <c r="I1749" s="13" t="s">
        <v>2849</v>
      </c>
      <c r="J1749" s="13">
        <v>114048</v>
      </c>
      <c r="K1749" s="13" t="s">
        <v>2796</v>
      </c>
    </row>
    <row r="1750" spans="1:11" x14ac:dyDescent="0.3">
      <c r="A1750" s="13" t="s">
        <v>2850</v>
      </c>
      <c r="B1750" s="13">
        <v>880097</v>
      </c>
      <c r="C1750" s="13">
        <v>102942</v>
      </c>
      <c r="D1750" s="13" t="s">
        <v>2850</v>
      </c>
      <c r="E1750" s="13" t="s">
        <v>10</v>
      </c>
      <c r="F1750" s="13">
        <v>890030</v>
      </c>
      <c r="G1750" s="13">
        <v>4</v>
      </c>
      <c r="H1750" s="13">
        <v>615017</v>
      </c>
      <c r="I1750" s="13" t="s">
        <v>2851</v>
      </c>
      <c r="J1750" s="13">
        <v>114048</v>
      </c>
      <c r="K1750" s="13" t="s">
        <v>2796</v>
      </c>
    </row>
    <row r="1751" spans="1:11" x14ac:dyDescent="0.3">
      <c r="A1751" s="13" t="s">
        <v>2852</v>
      </c>
      <c r="B1751" s="13">
        <v>880098</v>
      </c>
      <c r="C1751" s="13">
        <v>102943</v>
      </c>
      <c r="D1751" s="13" t="s">
        <v>2852</v>
      </c>
      <c r="E1751" s="13" t="s">
        <v>10</v>
      </c>
      <c r="F1751" s="13">
        <v>880098</v>
      </c>
      <c r="G1751" s="13">
        <v>4</v>
      </c>
      <c r="H1751" s="13">
        <v>615017</v>
      </c>
      <c r="I1751" s="13" t="s">
        <v>2853</v>
      </c>
      <c r="J1751" s="13">
        <v>114048</v>
      </c>
      <c r="K1751" s="13" t="s">
        <v>2796</v>
      </c>
    </row>
    <row r="1752" spans="1:11" x14ac:dyDescent="0.3">
      <c r="A1752" s="13" t="s">
        <v>2854</v>
      </c>
      <c r="B1752" s="13">
        <v>880099</v>
      </c>
      <c r="C1752" s="13">
        <v>102944</v>
      </c>
      <c r="D1752" s="13" t="s">
        <v>2854</v>
      </c>
      <c r="E1752" s="13" t="s">
        <v>10</v>
      </c>
      <c r="F1752" s="13">
        <v>880099</v>
      </c>
      <c r="G1752" s="13">
        <v>4</v>
      </c>
      <c r="H1752" s="13">
        <v>615017</v>
      </c>
      <c r="I1752" s="13" t="s">
        <v>2855</v>
      </c>
      <c r="J1752" s="13">
        <v>114048</v>
      </c>
      <c r="K1752" s="13" t="s">
        <v>2796</v>
      </c>
    </row>
    <row r="1753" spans="1:11" x14ac:dyDescent="0.3">
      <c r="A1753" s="13" t="s">
        <v>2856</v>
      </c>
      <c r="B1753" s="13">
        <v>880100</v>
      </c>
      <c r="C1753" s="13">
        <v>102945</v>
      </c>
      <c r="D1753" s="13" t="s">
        <v>2856</v>
      </c>
      <c r="E1753" s="13" t="s">
        <v>10</v>
      </c>
      <c r="F1753" s="13">
        <v>880100</v>
      </c>
      <c r="G1753" s="13">
        <v>4</v>
      </c>
      <c r="H1753" s="13">
        <v>615017</v>
      </c>
      <c r="I1753" s="13" t="s">
        <v>2857</v>
      </c>
      <c r="J1753" s="13">
        <v>140314</v>
      </c>
      <c r="K1753" s="13" t="s">
        <v>2796</v>
      </c>
    </row>
    <row r="1754" spans="1:11" x14ac:dyDescent="0.3">
      <c r="A1754" s="13" t="s">
        <v>2858</v>
      </c>
      <c r="B1754" s="13">
        <v>880101</v>
      </c>
      <c r="C1754" s="13">
        <v>102946</v>
      </c>
      <c r="D1754" s="13" t="s">
        <v>2858</v>
      </c>
      <c r="E1754" s="13" t="s">
        <v>10</v>
      </c>
      <c r="F1754" s="13">
        <v>880101</v>
      </c>
      <c r="G1754" s="13">
        <v>4</v>
      </c>
      <c r="H1754" s="13">
        <v>615017</v>
      </c>
      <c r="I1754" s="13" t="s">
        <v>2859</v>
      </c>
      <c r="J1754" s="13">
        <v>140315</v>
      </c>
      <c r="K1754" s="13" t="s">
        <v>2796</v>
      </c>
    </row>
    <row r="1755" spans="1:11" x14ac:dyDescent="0.3">
      <c r="A1755" s="13" t="s">
        <v>2860</v>
      </c>
      <c r="B1755" s="13">
        <v>880102</v>
      </c>
      <c r="C1755" s="13">
        <v>102947</v>
      </c>
      <c r="D1755" s="13" t="s">
        <v>2860</v>
      </c>
      <c r="E1755" s="13" t="s">
        <v>10</v>
      </c>
      <c r="F1755" s="13">
        <v>890035</v>
      </c>
      <c r="G1755" s="13">
        <v>4</v>
      </c>
      <c r="H1755" s="13">
        <v>615017</v>
      </c>
      <c r="I1755" s="13" t="s">
        <v>2861</v>
      </c>
      <c r="J1755" s="13">
        <v>140316</v>
      </c>
      <c r="K1755" s="13" t="s">
        <v>2796</v>
      </c>
    </row>
    <row r="1756" spans="1:11" x14ac:dyDescent="0.3">
      <c r="A1756" s="13" t="s">
        <v>2862</v>
      </c>
      <c r="B1756" s="13">
        <v>880103</v>
      </c>
      <c r="C1756" s="13">
        <v>102948</v>
      </c>
      <c r="D1756" s="13" t="s">
        <v>2862</v>
      </c>
      <c r="E1756" s="13" t="s">
        <v>10</v>
      </c>
      <c r="F1756" s="13">
        <v>880103</v>
      </c>
      <c r="G1756" s="13">
        <v>4</v>
      </c>
      <c r="H1756" s="13">
        <v>615017</v>
      </c>
      <c r="I1756" s="13" t="s">
        <v>2863</v>
      </c>
      <c r="J1756" s="13">
        <v>140317</v>
      </c>
      <c r="K1756" s="13" t="s">
        <v>2796</v>
      </c>
    </row>
    <row r="1757" spans="1:11" x14ac:dyDescent="0.3">
      <c r="A1757" s="13" t="s">
        <v>2864</v>
      </c>
      <c r="B1757" s="13">
        <v>880104</v>
      </c>
      <c r="C1757" s="13">
        <v>102949</v>
      </c>
      <c r="D1757" s="13" t="s">
        <v>2864</v>
      </c>
      <c r="E1757" s="13" t="s">
        <v>10</v>
      </c>
      <c r="F1757" s="13">
        <v>880104</v>
      </c>
      <c r="G1757" s="13">
        <v>4</v>
      </c>
      <c r="H1757" s="13">
        <v>615017</v>
      </c>
      <c r="I1757" s="13" t="s">
        <v>2865</v>
      </c>
      <c r="J1757" s="13">
        <v>140318</v>
      </c>
      <c r="K1757" s="13" t="s">
        <v>2796</v>
      </c>
    </row>
    <row r="1758" spans="1:11" x14ac:dyDescent="0.3">
      <c r="A1758" s="13" t="s">
        <v>2866</v>
      </c>
      <c r="B1758" s="13">
        <v>880105</v>
      </c>
      <c r="C1758" s="13">
        <v>102950</v>
      </c>
      <c r="D1758" s="13" t="s">
        <v>2866</v>
      </c>
      <c r="E1758" s="13" t="s">
        <v>10</v>
      </c>
      <c r="F1758" s="13">
        <v>880105</v>
      </c>
      <c r="G1758" s="13">
        <v>4</v>
      </c>
      <c r="H1758" s="13">
        <v>615017</v>
      </c>
      <c r="I1758" s="13" t="s">
        <v>2867</v>
      </c>
      <c r="J1758" s="13">
        <v>140109</v>
      </c>
      <c r="K1758" s="13" t="s">
        <v>2796</v>
      </c>
    </row>
    <row r="1759" spans="1:11" x14ac:dyDescent="0.3">
      <c r="A1759" s="13" t="s">
        <v>2868</v>
      </c>
      <c r="B1759" s="13">
        <v>880106</v>
      </c>
      <c r="C1759" s="13">
        <v>102951</v>
      </c>
      <c r="D1759" s="13" t="s">
        <v>2868</v>
      </c>
      <c r="E1759" s="13" t="s">
        <v>10</v>
      </c>
      <c r="F1759" s="13">
        <v>880106</v>
      </c>
      <c r="G1759" s="13">
        <v>4</v>
      </c>
      <c r="H1759" s="13">
        <v>615017</v>
      </c>
      <c r="I1759" s="13" t="s">
        <v>2869</v>
      </c>
      <c r="J1759" s="13">
        <v>140319</v>
      </c>
      <c r="K1759" s="13" t="s">
        <v>2796</v>
      </c>
    </row>
    <row r="1760" spans="1:11" x14ac:dyDescent="0.3">
      <c r="A1760" s="13" t="s">
        <v>2870</v>
      </c>
      <c r="B1760" s="13">
        <v>880107</v>
      </c>
      <c r="C1760" s="13">
        <v>102952</v>
      </c>
      <c r="D1760" s="13" t="s">
        <v>2870</v>
      </c>
      <c r="E1760" s="13" t="s">
        <v>10</v>
      </c>
      <c r="F1760" s="13">
        <v>880107</v>
      </c>
      <c r="G1760" s="13">
        <v>4</v>
      </c>
      <c r="H1760" s="13">
        <v>615017</v>
      </c>
      <c r="I1760" s="13" t="s">
        <v>2871</v>
      </c>
      <c r="J1760" s="13">
        <v>140320</v>
      </c>
      <c r="K1760" s="13" t="s">
        <v>2796</v>
      </c>
    </row>
    <row r="1761" spans="1:11" x14ac:dyDescent="0.3">
      <c r="A1761" s="13" t="s">
        <v>2872</v>
      </c>
      <c r="B1761" s="13">
        <v>880108</v>
      </c>
      <c r="C1761" s="13">
        <v>102953</v>
      </c>
      <c r="D1761" s="13" t="s">
        <v>2872</v>
      </c>
      <c r="E1761" s="13" t="s">
        <v>10</v>
      </c>
      <c r="F1761" s="13">
        <v>880108</v>
      </c>
      <c r="G1761" s="13">
        <v>4</v>
      </c>
      <c r="H1761" s="13">
        <v>615017</v>
      </c>
      <c r="I1761" s="13" t="s">
        <v>2873</v>
      </c>
      <c r="J1761" s="13">
        <v>140109</v>
      </c>
      <c r="K1761" s="13" t="s">
        <v>2796</v>
      </c>
    </row>
    <row r="1762" spans="1:11" x14ac:dyDescent="0.3">
      <c r="A1762" s="13" t="s">
        <v>2874</v>
      </c>
      <c r="B1762" s="13">
        <v>880109</v>
      </c>
      <c r="C1762" s="13">
        <v>102954</v>
      </c>
      <c r="D1762" s="13" t="s">
        <v>2874</v>
      </c>
      <c r="E1762" s="13" t="s">
        <v>10</v>
      </c>
      <c r="F1762" s="13">
        <v>880109</v>
      </c>
      <c r="G1762" s="13">
        <v>4</v>
      </c>
      <c r="H1762" s="13">
        <v>615017</v>
      </c>
      <c r="I1762" s="13" t="s">
        <v>2875</v>
      </c>
      <c r="J1762" s="13">
        <v>140109</v>
      </c>
      <c r="K1762" s="13" t="s">
        <v>2796</v>
      </c>
    </row>
    <row r="1763" spans="1:11" x14ac:dyDescent="0.3">
      <c r="A1763" s="13" t="s">
        <v>2876</v>
      </c>
      <c r="B1763" s="13">
        <v>880110</v>
      </c>
      <c r="C1763" s="13">
        <v>102955</v>
      </c>
      <c r="D1763" s="13" t="s">
        <v>2876</v>
      </c>
      <c r="E1763" s="13" t="s">
        <v>10</v>
      </c>
      <c r="F1763" s="13">
        <v>880110</v>
      </c>
      <c r="G1763" s="13">
        <v>4</v>
      </c>
      <c r="H1763" s="13">
        <v>615017</v>
      </c>
      <c r="I1763" s="13" t="s">
        <v>2877</v>
      </c>
      <c r="J1763" s="13">
        <v>140109</v>
      </c>
      <c r="K1763" s="13" t="s">
        <v>2796</v>
      </c>
    </row>
    <row r="1764" spans="1:11" x14ac:dyDescent="0.3">
      <c r="A1764" s="13" t="s">
        <v>2878</v>
      </c>
      <c r="B1764" s="13">
        <v>880111</v>
      </c>
      <c r="C1764" s="13">
        <v>102956</v>
      </c>
      <c r="D1764" s="13" t="s">
        <v>2878</v>
      </c>
      <c r="E1764" s="13" t="s">
        <v>10</v>
      </c>
      <c r="F1764" s="13">
        <v>880111</v>
      </c>
      <c r="G1764" s="13">
        <v>4</v>
      </c>
      <c r="H1764" s="13">
        <v>615017</v>
      </c>
      <c r="I1764" s="13" t="s">
        <v>2879</v>
      </c>
      <c r="J1764" s="13">
        <v>140109</v>
      </c>
      <c r="K1764" s="13" t="s">
        <v>2796</v>
      </c>
    </row>
    <row r="1765" spans="1:11" x14ac:dyDescent="0.3">
      <c r="A1765" s="13" t="s">
        <v>2880</v>
      </c>
      <c r="B1765" s="13">
        <v>880112</v>
      </c>
      <c r="C1765" s="13">
        <v>102957</v>
      </c>
      <c r="D1765" s="13" t="s">
        <v>2880</v>
      </c>
      <c r="E1765" s="13" t="s">
        <v>10</v>
      </c>
      <c r="F1765" s="13">
        <v>880112</v>
      </c>
      <c r="G1765" s="13">
        <v>4</v>
      </c>
      <c r="H1765" s="13">
        <v>615017</v>
      </c>
      <c r="I1765" s="13" t="s">
        <v>2881</v>
      </c>
      <c r="J1765" s="13">
        <v>140109</v>
      </c>
      <c r="K1765" s="13" t="s">
        <v>2796</v>
      </c>
    </row>
    <row r="1766" spans="1:11" x14ac:dyDescent="0.3">
      <c r="A1766" s="13" t="s">
        <v>2882</v>
      </c>
      <c r="B1766" s="13">
        <v>880113</v>
      </c>
      <c r="C1766" s="13">
        <v>102958</v>
      </c>
      <c r="D1766" s="13" t="s">
        <v>2882</v>
      </c>
      <c r="E1766" s="13" t="s">
        <v>10</v>
      </c>
      <c r="F1766" s="13">
        <v>880113</v>
      </c>
      <c r="G1766" s="13">
        <v>4</v>
      </c>
      <c r="H1766" s="13">
        <v>615017</v>
      </c>
      <c r="I1766" s="13" t="s">
        <v>2883</v>
      </c>
      <c r="J1766" s="13">
        <v>140109</v>
      </c>
      <c r="K1766" s="13" t="s">
        <v>2796</v>
      </c>
    </row>
    <row r="1767" spans="1:11" x14ac:dyDescent="0.3">
      <c r="A1767" s="13" t="s">
        <v>2884</v>
      </c>
      <c r="B1767" s="13">
        <v>880114</v>
      </c>
      <c r="C1767" s="13">
        <v>102959</v>
      </c>
      <c r="D1767" s="13" t="s">
        <v>2884</v>
      </c>
      <c r="E1767" s="13" t="s">
        <v>10</v>
      </c>
      <c r="F1767" s="13">
        <v>880114</v>
      </c>
      <c r="G1767" s="13">
        <v>4</v>
      </c>
      <c r="H1767" s="13">
        <v>615017</v>
      </c>
      <c r="I1767" s="13" t="s">
        <v>2885</v>
      </c>
      <c r="J1767" s="13">
        <v>140109</v>
      </c>
      <c r="K1767" s="13" t="s">
        <v>2796</v>
      </c>
    </row>
    <row r="1768" spans="1:11" x14ac:dyDescent="0.3">
      <c r="A1768" s="13" t="s">
        <v>2886</v>
      </c>
      <c r="B1768" s="13">
        <v>880115</v>
      </c>
      <c r="C1768" s="13">
        <v>102960</v>
      </c>
      <c r="D1768" s="13" t="s">
        <v>2886</v>
      </c>
      <c r="E1768" s="13" t="s">
        <v>10</v>
      </c>
      <c r="F1768" s="13">
        <v>880115</v>
      </c>
      <c r="G1768" s="13">
        <v>4</v>
      </c>
      <c r="H1768" s="13">
        <v>615017</v>
      </c>
      <c r="I1768" s="13" t="s">
        <v>2887</v>
      </c>
      <c r="J1768" s="13">
        <v>140109</v>
      </c>
      <c r="K1768" s="13" t="s">
        <v>2796</v>
      </c>
    </row>
    <row r="1769" spans="1:11" x14ac:dyDescent="0.3">
      <c r="A1769" s="13" t="s">
        <v>2888</v>
      </c>
      <c r="B1769" s="13">
        <v>880116</v>
      </c>
      <c r="C1769" s="13">
        <v>102961</v>
      </c>
      <c r="D1769" s="13" t="s">
        <v>2888</v>
      </c>
      <c r="E1769" s="13" t="s">
        <v>10</v>
      </c>
      <c r="F1769" s="13">
        <v>880116</v>
      </c>
      <c r="G1769" s="13">
        <v>4</v>
      </c>
      <c r="H1769" s="13">
        <v>615017</v>
      </c>
      <c r="I1769" s="13" t="s">
        <v>2889</v>
      </c>
      <c r="J1769" s="13">
        <v>140109</v>
      </c>
      <c r="K1769" s="13" t="s">
        <v>2796</v>
      </c>
    </row>
    <row r="1770" spans="1:11" x14ac:dyDescent="0.3">
      <c r="A1770" s="13" t="s">
        <v>2890</v>
      </c>
      <c r="B1770" s="13">
        <v>880117</v>
      </c>
      <c r="C1770" s="13">
        <v>102962</v>
      </c>
      <c r="D1770" s="13" t="s">
        <v>2890</v>
      </c>
      <c r="E1770" s="13" t="s">
        <v>10</v>
      </c>
      <c r="F1770" s="13">
        <v>880117</v>
      </c>
      <c r="G1770" s="13">
        <v>4</v>
      </c>
      <c r="H1770" s="13">
        <v>615017</v>
      </c>
      <c r="I1770" s="13" t="s">
        <v>2891</v>
      </c>
      <c r="J1770" s="13">
        <v>140109</v>
      </c>
      <c r="K1770" s="13" t="s">
        <v>2796</v>
      </c>
    </row>
    <row r="1771" spans="1:11" x14ac:dyDescent="0.3">
      <c r="A1771" s="13" t="s">
        <v>2892</v>
      </c>
      <c r="B1771" s="13">
        <v>880118</v>
      </c>
      <c r="C1771" s="13">
        <v>102963</v>
      </c>
      <c r="D1771" s="13" t="s">
        <v>2892</v>
      </c>
      <c r="E1771" s="13" t="s">
        <v>10</v>
      </c>
      <c r="F1771" s="13">
        <v>880118</v>
      </c>
      <c r="G1771" s="13">
        <v>4</v>
      </c>
      <c r="H1771" s="13">
        <v>615017</v>
      </c>
      <c r="I1771" s="13" t="s">
        <v>2893</v>
      </c>
      <c r="J1771" s="13">
        <v>140109</v>
      </c>
      <c r="K1771" s="13" t="s">
        <v>2796</v>
      </c>
    </row>
    <row r="1772" spans="1:11" x14ac:dyDescent="0.3">
      <c r="A1772" s="13" t="s">
        <v>2894</v>
      </c>
      <c r="B1772" s="13">
        <v>880119</v>
      </c>
      <c r="C1772" s="13">
        <v>102964</v>
      </c>
      <c r="D1772" s="13" t="s">
        <v>2894</v>
      </c>
      <c r="E1772" s="13" t="s">
        <v>10</v>
      </c>
      <c r="F1772" s="13">
        <v>880119</v>
      </c>
      <c r="G1772" s="13">
        <v>4</v>
      </c>
      <c r="H1772" s="13">
        <v>615017</v>
      </c>
      <c r="I1772" s="13" t="e">
        <v>#N/A</v>
      </c>
      <c r="J1772" s="13">
        <v>140109</v>
      </c>
      <c r="K1772" s="13" t="s">
        <v>2796</v>
      </c>
    </row>
    <row r="1773" spans="1:11" x14ac:dyDescent="0.3">
      <c r="A1773" s="13" t="s">
        <v>2895</v>
      </c>
      <c r="B1773" s="13">
        <v>880120</v>
      </c>
      <c r="C1773" s="13">
        <v>102965</v>
      </c>
      <c r="D1773" s="13" t="s">
        <v>2895</v>
      </c>
      <c r="E1773" s="13" t="s">
        <v>10</v>
      </c>
      <c r="F1773" s="13">
        <v>880120</v>
      </c>
      <c r="G1773" s="13">
        <v>4</v>
      </c>
      <c r="H1773" s="13">
        <v>615017</v>
      </c>
      <c r="I1773" s="13" t="e">
        <v>#N/A</v>
      </c>
      <c r="J1773" s="13">
        <v>140109</v>
      </c>
      <c r="K1773" s="13" t="s">
        <v>2796</v>
      </c>
    </row>
    <row r="1774" spans="1:11" x14ac:dyDescent="0.3">
      <c r="A1774" s="13" t="s">
        <v>2896</v>
      </c>
      <c r="B1774" s="13">
        <v>880121</v>
      </c>
      <c r="C1774" s="13">
        <v>102966</v>
      </c>
      <c r="D1774" s="13" t="s">
        <v>2896</v>
      </c>
      <c r="E1774" s="13" t="s">
        <v>10</v>
      </c>
      <c r="F1774" s="13">
        <v>880121</v>
      </c>
      <c r="G1774" s="13">
        <v>4</v>
      </c>
      <c r="H1774" s="13">
        <v>615017</v>
      </c>
      <c r="I1774" s="13" t="e">
        <v>#N/A</v>
      </c>
      <c r="J1774" s="13">
        <v>102971</v>
      </c>
      <c r="K1774" s="13" t="s">
        <v>2796</v>
      </c>
    </row>
    <row r="1775" spans="1:11" x14ac:dyDescent="0.3">
      <c r="A1775" s="13" t="s">
        <v>2897</v>
      </c>
      <c r="B1775" s="13">
        <v>880122</v>
      </c>
      <c r="C1775" s="13">
        <v>102967</v>
      </c>
      <c r="D1775" s="13" t="s">
        <v>2897</v>
      </c>
      <c r="E1775" s="13" t="s">
        <v>10</v>
      </c>
      <c r="F1775" s="13">
        <v>880122</v>
      </c>
      <c r="G1775" s="13">
        <v>4</v>
      </c>
      <c r="H1775" s="13">
        <v>615017</v>
      </c>
      <c r="I1775" s="13" t="e">
        <v>#N/A</v>
      </c>
      <c r="J1775" s="13">
        <v>102971</v>
      </c>
      <c r="K1775" s="13" t="s">
        <v>2796</v>
      </c>
    </row>
    <row r="1776" spans="1:11" x14ac:dyDescent="0.3">
      <c r="A1776" s="13" t="s">
        <v>2898</v>
      </c>
      <c r="B1776" s="13">
        <v>880123</v>
      </c>
      <c r="C1776" s="13">
        <v>102968</v>
      </c>
      <c r="D1776" s="13" t="s">
        <v>2898</v>
      </c>
      <c r="E1776" s="13" t="s">
        <v>10</v>
      </c>
      <c r="F1776" s="13">
        <v>880123</v>
      </c>
      <c r="G1776" s="13">
        <v>4</v>
      </c>
      <c r="H1776" s="13">
        <v>615017</v>
      </c>
      <c r="I1776" s="13" t="e">
        <v>#N/A</v>
      </c>
      <c r="J1776" s="13">
        <v>102971</v>
      </c>
      <c r="K1776" s="13" t="e">
        <v>#N/A</v>
      </c>
    </row>
    <row r="1777" spans="1:11" x14ac:dyDescent="0.3">
      <c r="A1777" s="13" t="s">
        <v>2899</v>
      </c>
      <c r="B1777" s="13">
        <v>880124</v>
      </c>
      <c r="C1777" s="13">
        <v>102969</v>
      </c>
      <c r="D1777" s="13" t="s">
        <v>2899</v>
      </c>
      <c r="E1777" s="13" t="s">
        <v>10</v>
      </c>
      <c r="F1777" s="13">
        <v>880124</v>
      </c>
      <c r="G1777" s="13">
        <v>4</v>
      </c>
      <c r="H1777" s="13">
        <v>615017</v>
      </c>
      <c r="I1777" s="13" t="e">
        <v>#N/A</v>
      </c>
      <c r="J1777" s="13">
        <v>102972</v>
      </c>
      <c r="K1777" s="13" t="e">
        <v>#N/A</v>
      </c>
    </row>
    <row r="1778" spans="1:11" x14ac:dyDescent="0.3">
      <c r="A1778" s="13" t="s">
        <v>2900</v>
      </c>
      <c r="B1778" s="13">
        <v>880125</v>
      </c>
      <c r="C1778" s="13">
        <v>102970</v>
      </c>
      <c r="D1778" s="13" t="s">
        <v>2900</v>
      </c>
      <c r="E1778" s="13" t="s">
        <v>10</v>
      </c>
      <c r="F1778" s="13">
        <v>880125</v>
      </c>
      <c r="G1778" s="13">
        <v>4</v>
      </c>
      <c r="H1778" s="13">
        <v>615017</v>
      </c>
      <c r="I1778" s="13" t="e">
        <v>#N/A</v>
      </c>
      <c r="J1778" s="13">
        <v>102972</v>
      </c>
      <c r="K1778" s="13" t="e">
        <v>#N/A</v>
      </c>
    </row>
    <row r="1779" spans="1:11" x14ac:dyDescent="0.3">
      <c r="A1779" s="13" t="s">
        <v>2901</v>
      </c>
      <c r="B1779" s="13">
        <v>880126</v>
      </c>
      <c r="C1779" s="13">
        <v>102973</v>
      </c>
      <c r="D1779" s="13" t="s">
        <v>2902</v>
      </c>
      <c r="E1779" s="13" t="s">
        <v>10</v>
      </c>
      <c r="F1779" s="13">
        <v>880126</v>
      </c>
      <c r="G1779" s="13">
        <v>4</v>
      </c>
      <c r="H1779" s="13">
        <v>615017</v>
      </c>
      <c r="I1779" s="13" t="e">
        <v>#N/A</v>
      </c>
      <c r="J1779" s="13">
        <v>102972</v>
      </c>
      <c r="K1779" s="13" t="e">
        <v>#N/A</v>
      </c>
    </row>
    <row r="1780" spans="1:11" x14ac:dyDescent="0.3">
      <c r="A1780" s="13" t="s">
        <v>128</v>
      </c>
      <c r="B1780" s="13">
        <v>880127</v>
      </c>
      <c r="C1780" s="13">
        <v>615023</v>
      </c>
      <c r="D1780" s="13" t="s">
        <v>128</v>
      </c>
      <c r="E1780" s="13" t="s">
        <v>10</v>
      </c>
      <c r="F1780" s="13">
        <v>880127</v>
      </c>
      <c r="G1780" s="13">
        <v>7</v>
      </c>
      <c r="H1780" s="13">
        <v>615024</v>
      </c>
      <c r="I1780" s="13" t="e">
        <v>#N/A</v>
      </c>
      <c r="J1780" s="13">
        <v>615018</v>
      </c>
      <c r="K1780" s="13" t="s">
        <v>2663</v>
      </c>
    </row>
    <row r="1781" spans="1:11" x14ac:dyDescent="0.3">
      <c r="A1781" s="13" t="s">
        <v>2903</v>
      </c>
      <c r="B1781" s="13">
        <v>880128</v>
      </c>
      <c r="C1781" s="13">
        <v>615027</v>
      </c>
      <c r="D1781" s="13" t="s">
        <v>2904</v>
      </c>
      <c r="E1781" s="13" t="s">
        <v>10</v>
      </c>
      <c r="F1781" s="13">
        <v>880128</v>
      </c>
      <c r="G1781" s="13">
        <v>7</v>
      </c>
      <c r="H1781" s="13">
        <v>615017</v>
      </c>
      <c r="I1781" s="13" t="e">
        <v>#N/A</v>
      </c>
      <c r="J1781" s="13">
        <v>140270</v>
      </c>
      <c r="K1781" s="13" t="e">
        <v>#N/A</v>
      </c>
    </row>
    <row r="1782" spans="1:11" x14ac:dyDescent="0.3">
      <c r="A1782" s="13" t="s">
        <v>2905</v>
      </c>
      <c r="B1782" s="13">
        <v>881000</v>
      </c>
      <c r="C1782" s="13">
        <v>615008</v>
      </c>
      <c r="D1782" s="13" t="s">
        <v>2784</v>
      </c>
      <c r="E1782" s="13" t="s">
        <v>10</v>
      </c>
      <c r="F1782" s="13">
        <v>881000</v>
      </c>
      <c r="G1782" s="13">
        <v>2</v>
      </c>
      <c r="H1782" s="13">
        <v>615013</v>
      </c>
      <c r="I1782" s="13" t="s">
        <v>2662</v>
      </c>
      <c r="J1782" s="13">
        <v>615018</v>
      </c>
      <c r="K1782" s="13" t="s">
        <v>2663</v>
      </c>
    </row>
    <row r="1783" spans="1:11" x14ac:dyDescent="0.3">
      <c r="A1783" s="13" t="s">
        <v>2906</v>
      </c>
      <c r="B1783" s="13">
        <v>881001</v>
      </c>
      <c r="C1783" s="13">
        <v>124700</v>
      </c>
      <c r="D1783" s="13" t="s">
        <v>2907</v>
      </c>
      <c r="E1783" s="13" t="s">
        <v>10</v>
      </c>
      <c r="F1783" s="13">
        <v>881001</v>
      </c>
      <c r="G1783" s="13">
        <v>5</v>
      </c>
      <c r="H1783" s="13">
        <v>124701</v>
      </c>
      <c r="I1783" s="13" t="e">
        <v>#N/A</v>
      </c>
      <c r="J1783" s="13">
        <v>100775</v>
      </c>
      <c r="K1783" s="13" t="e">
        <v>#N/A</v>
      </c>
    </row>
    <row r="1784" spans="1:11" x14ac:dyDescent="0.3">
      <c r="A1784" s="13" t="s">
        <v>2908</v>
      </c>
      <c r="B1784" s="13">
        <v>881002</v>
      </c>
      <c r="C1784" s="13">
        <v>124702</v>
      </c>
      <c r="D1784" s="13" t="s">
        <v>2908</v>
      </c>
      <c r="E1784" s="13">
        <v>1100</v>
      </c>
      <c r="F1784" s="13">
        <v>881002</v>
      </c>
      <c r="G1784" s="13">
        <v>6</v>
      </c>
      <c r="H1784" s="13">
        <v>124703</v>
      </c>
      <c r="I1784" s="13" t="s">
        <v>2788</v>
      </c>
      <c r="J1784" s="13">
        <v>100775</v>
      </c>
      <c r="K1784" s="13" t="s">
        <v>306</v>
      </c>
    </row>
    <row r="1785" spans="1:11" x14ac:dyDescent="0.3">
      <c r="A1785" s="13" t="s">
        <v>2907</v>
      </c>
      <c r="B1785" s="13">
        <v>881003</v>
      </c>
      <c r="C1785" s="13">
        <v>124704</v>
      </c>
      <c r="D1785" s="13" t="s">
        <v>2909</v>
      </c>
      <c r="E1785" s="13">
        <v>300</v>
      </c>
      <c r="F1785" s="13">
        <v>881003</v>
      </c>
      <c r="G1785" s="13">
        <v>5</v>
      </c>
      <c r="H1785" s="13">
        <v>124705</v>
      </c>
      <c r="I1785" s="13" t="e">
        <v>#N/A</v>
      </c>
      <c r="J1785" s="13">
        <v>100775</v>
      </c>
      <c r="K1785" s="13" t="e">
        <v>#N/A</v>
      </c>
    </row>
    <row r="1786" spans="1:11" x14ac:dyDescent="0.3">
      <c r="A1786" s="13" t="s">
        <v>2910</v>
      </c>
      <c r="B1786" s="13">
        <v>881004</v>
      </c>
      <c r="C1786" s="13">
        <v>124706</v>
      </c>
      <c r="D1786" s="13" t="s">
        <v>2911</v>
      </c>
      <c r="E1786" s="13">
        <v>1100</v>
      </c>
      <c r="F1786" s="13">
        <v>881004</v>
      </c>
      <c r="G1786" s="13">
        <v>6</v>
      </c>
      <c r="H1786" s="13">
        <v>124707</v>
      </c>
      <c r="I1786" s="13" t="s">
        <v>2791</v>
      </c>
      <c r="J1786" s="13">
        <v>100775</v>
      </c>
      <c r="K1786" s="13" t="s">
        <v>306</v>
      </c>
    </row>
    <row r="1787" spans="1:11" x14ac:dyDescent="0.3">
      <c r="A1787" s="13" t="s">
        <v>2912</v>
      </c>
      <c r="B1787" s="13">
        <v>881005</v>
      </c>
      <c r="C1787" s="13">
        <v>124708</v>
      </c>
      <c r="D1787" s="13" t="s">
        <v>2912</v>
      </c>
      <c r="E1787" s="13">
        <v>1100</v>
      </c>
      <c r="F1787" s="13">
        <v>881005</v>
      </c>
      <c r="G1787" s="13">
        <v>6</v>
      </c>
      <c r="H1787" s="13">
        <v>124709</v>
      </c>
      <c r="I1787" s="13" t="s">
        <v>2913</v>
      </c>
      <c r="J1787" s="13">
        <v>100775</v>
      </c>
      <c r="K1787" s="13" t="s">
        <v>306</v>
      </c>
    </row>
    <row r="1788" spans="1:11" x14ac:dyDescent="0.3">
      <c r="A1788" s="13" t="s">
        <v>2914</v>
      </c>
      <c r="B1788" s="13">
        <v>881006</v>
      </c>
      <c r="C1788" s="13">
        <v>124710</v>
      </c>
      <c r="D1788" s="13" t="s">
        <v>2915</v>
      </c>
      <c r="E1788" s="13" t="s">
        <v>10</v>
      </c>
      <c r="F1788" s="13">
        <v>881006</v>
      </c>
      <c r="G1788" s="13">
        <v>6</v>
      </c>
      <c r="H1788" s="13">
        <v>124711</v>
      </c>
      <c r="I1788" s="13" t="s">
        <v>2916</v>
      </c>
      <c r="J1788" s="13">
        <v>100775</v>
      </c>
      <c r="K1788" s="13" t="s">
        <v>306</v>
      </c>
    </row>
    <row r="1789" spans="1:11" x14ac:dyDescent="0.3">
      <c r="A1789" s="13" t="s">
        <v>2917</v>
      </c>
      <c r="B1789" s="13">
        <v>890002</v>
      </c>
      <c r="C1789" s="13">
        <v>615101</v>
      </c>
      <c r="D1789" s="13" t="s">
        <v>2917</v>
      </c>
      <c r="E1789" s="13" t="s">
        <v>10</v>
      </c>
      <c r="F1789" s="13">
        <v>890002</v>
      </c>
      <c r="G1789" s="13">
        <v>2</v>
      </c>
      <c r="H1789" s="13">
        <v>618002</v>
      </c>
      <c r="I1789" s="13" t="s">
        <v>2795</v>
      </c>
      <c r="J1789" s="13">
        <v>618000</v>
      </c>
      <c r="K1789" s="13" t="s">
        <v>2796</v>
      </c>
    </row>
    <row r="1790" spans="1:11" x14ac:dyDescent="0.3">
      <c r="A1790" s="13" t="s">
        <v>2918</v>
      </c>
      <c r="B1790" s="13">
        <v>890003</v>
      </c>
      <c r="C1790" s="13">
        <v>615102</v>
      </c>
      <c r="D1790" s="13" t="s">
        <v>2918</v>
      </c>
      <c r="E1790" s="13" t="s">
        <v>10</v>
      </c>
      <c r="F1790" s="13">
        <v>890003</v>
      </c>
      <c r="G1790" s="13">
        <v>2</v>
      </c>
      <c r="H1790" s="13">
        <v>618003</v>
      </c>
      <c r="I1790" s="13" t="s">
        <v>2798</v>
      </c>
      <c r="J1790" s="13">
        <v>618000</v>
      </c>
      <c r="K1790" s="13" t="s">
        <v>2796</v>
      </c>
    </row>
    <row r="1791" spans="1:11" x14ac:dyDescent="0.3">
      <c r="A1791" s="13" t="s">
        <v>2919</v>
      </c>
      <c r="B1791" s="13">
        <v>890004</v>
      </c>
      <c r="C1791" s="13">
        <v>615103</v>
      </c>
      <c r="D1791" s="13" t="s">
        <v>2919</v>
      </c>
      <c r="E1791" s="13" t="s">
        <v>10</v>
      </c>
      <c r="F1791" s="13">
        <v>890004</v>
      </c>
      <c r="G1791" s="13">
        <v>2</v>
      </c>
      <c r="H1791" s="13">
        <v>618004</v>
      </c>
      <c r="I1791" s="13" t="s">
        <v>2801</v>
      </c>
      <c r="J1791" s="13">
        <v>618000</v>
      </c>
      <c r="K1791" s="13" t="s">
        <v>2796</v>
      </c>
    </row>
    <row r="1792" spans="1:11" x14ac:dyDescent="0.3">
      <c r="A1792" s="13" t="s">
        <v>2920</v>
      </c>
      <c r="B1792" s="13">
        <v>890005</v>
      </c>
      <c r="C1792" s="13">
        <v>615104</v>
      </c>
      <c r="D1792" s="13" t="s">
        <v>2920</v>
      </c>
      <c r="E1792" s="13" t="s">
        <v>10</v>
      </c>
      <c r="F1792" s="13">
        <v>890005</v>
      </c>
      <c r="G1792" s="13">
        <v>2</v>
      </c>
      <c r="H1792" s="13">
        <v>618005</v>
      </c>
      <c r="I1792" s="13" t="s">
        <v>2804</v>
      </c>
      <c r="J1792" s="13">
        <v>618000</v>
      </c>
      <c r="K1792" s="13" t="s">
        <v>2796</v>
      </c>
    </row>
    <row r="1793" spans="1:11" x14ac:dyDescent="0.3">
      <c r="A1793" s="13" t="s">
        <v>2921</v>
      </c>
      <c r="B1793" s="13">
        <v>890006</v>
      </c>
      <c r="C1793" s="13">
        <v>615105</v>
      </c>
      <c r="D1793" s="13" t="s">
        <v>2921</v>
      </c>
      <c r="E1793" s="13" t="s">
        <v>10</v>
      </c>
      <c r="F1793" s="13">
        <v>890006</v>
      </c>
      <c r="G1793" s="13">
        <v>2</v>
      </c>
      <c r="H1793" s="13">
        <v>618006</v>
      </c>
      <c r="I1793" s="13" t="s">
        <v>2807</v>
      </c>
      <c r="J1793" s="13">
        <v>618000</v>
      </c>
      <c r="K1793" s="13" t="s">
        <v>2796</v>
      </c>
    </row>
    <row r="1794" spans="1:11" x14ac:dyDescent="0.3">
      <c r="A1794" s="13" t="s">
        <v>2922</v>
      </c>
      <c r="B1794" s="13">
        <v>890007</v>
      </c>
      <c r="C1794" s="13">
        <v>615106</v>
      </c>
      <c r="D1794" s="13" t="s">
        <v>2922</v>
      </c>
      <c r="E1794" s="13" t="s">
        <v>10</v>
      </c>
      <c r="F1794" s="13">
        <v>890007</v>
      </c>
      <c r="G1794" s="13">
        <v>2</v>
      </c>
      <c r="H1794" s="13">
        <v>618007</v>
      </c>
      <c r="I1794" s="13" t="s">
        <v>2809</v>
      </c>
      <c r="J1794" s="13">
        <v>618000</v>
      </c>
      <c r="K1794" s="13" t="s">
        <v>2796</v>
      </c>
    </row>
    <row r="1795" spans="1:11" x14ac:dyDescent="0.3">
      <c r="A1795" s="13" t="s">
        <v>2923</v>
      </c>
      <c r="B1795" s="13">
        <v>890008</v>
      </c>
      <c r="C1795" s="13">
        <v>615107</v>
      </c>
      <c r="D1795" s="13" t="s">
        <v>2923</v>
      </c>
      <c r="E1795" s="13" t="s">
        <v>10</v>
      </c>
      <c r="F1795" s="13">
        <v>890008</v>
      </c>
      <c r="G1795" s="13">
        <v>2</v>
      </c>
      <c r="H1795" s="13">
        <v>618008</v>
      </c>
      <c r="I1795" s="13" t="s">
        <v>2811</v>
      </c>
      <c r="J1795" s="13">
        <v>618000</v>
      </c>
      <c r="K1795" s="13" t="s">
        <v>2796</v>
      </c>
    </row>
    <row r="1796" spans="1:11" x14ac:dyDescent="0.3">
      <c r="A1796" s="13" t="s">
        <v>2924</v>
      </c>
      <c r="B1796" s="13">
        <v>890009</v>
      </c>
      <c r="C1796" s="13">
        <v>615108</v>
      </c>
      <c r="D1796" s="13" t="s">
        <v>2924</v>
      </c>
      <c r="E1796" s="13" t="s">
        <v>10</v>
      </c>
      <c r="F1796" s="13">
        <v>890009</v>
      </c>
      <c r="G1796" s="13">
        <v>2</v>
      </c>
      <c r="H1796" s="13">
        <v>618009</v>
      </c>
      <c r="I1796" s="13" t="s">
        <v>2813</v>
      </c>
      <c r="J1796" s="13">
        <v>618000</v>
      </c>
      <c r="K1796" s="13" t="s">
        <v>2796</v>
      </c>
    </row>
    <row r="1797" spans="1:11" x14ac:dyDescent="0.3">
      <c r="A1797" s="13" t="s">
        <v>2925</v>
      </c>
      <c r="B1797" s="13">
        <v>890010</v>
      </c>
      <c r="C1797" s="13">
        <v>615109</v>
      </c>
      <c r="D1797" s="13" t="s">
        <v>2925</v>
      </c>
      <c r="E1797" s="13" t="s">
        <v>10</v>
      </c>
      <c r="F1797" s="13">
        <v>890010</v>
      </c>
      <c r="G1797" s="13">
        <v>2</v>
      </c>
      <c r="H1797" s="13">
        <v>618010</v>
      </c>
      <c r="I1797" s="13" t="s">
        <v>2815</v>
      </c>
      <c r="J1797" s="13">
        <v>618000</v>
      </c>
      <c r="K1797" s="13" t="s">
        <v>2796</v>
      </c>
    </row>
    <row r="1798" spans="1:11" x14ac:dyDescent="0.3">
      <c r="A1798" s="13" t="s">
        <v>2926</v>
      </c>
      <c r="B1798" s="13">
        <v>890011</v>
      </c>
      <c r="C1798" s="13">
        <v>615110</v>
      </c>
      <c r="D1798" s="13" t="s">
        <v>2926</v>
      </c>
      <c r="E1798" s="13" t="s">
        <v>10</v>
      </c>
      <c r="F1798" s="13">
        <v>890011</v>
      </c>
      <c r="G1798" s="13">
        <v>2</v>
      </c>
      <c r="H1798" s="13">
        <v>618011</v>
      </c>
      <c r="I1798" s="13" t="s">
        <v>2817</v>
      </c>
      <c r="J1798" s="13">
        <v>618000</v>
      </c>
      <c r="K1798" s="13" t="s">
        <v>2796</v>
      </c>
    </row>
    <row r="1799" spans="1:11" x14ac:dyDescent="0.3">
      <c r="A1799" s="13" t="s">
        <v>2927</v>
      </c>
      <c r="B1799" s="13">
        <v>890012</v>
      </c>
      <c r="C1799" s="13">
        <v>615111</v>
      </c>
      <c r="D1799" s="13" t="s">
        <v>2927</v>
      </c>
      <c r="E1799" s="13" t="s">
        <v>10</v>
      </c>
      <c r="F1799" s="13">
        <v>890012</v>
      </c>
      <c r="G1799" s="13">
        <v>2</v>
      </c>
      <c r="H1799" s="13">
        <v>618012</v>
      </c>
      <c r="I1799" s="13" t="s">
        <v>2819</v>
      </c>
      <c r="J1799" s="13">
        <v>618000</v>
      </c>
      <c r="K1799" s="13" t="s">
        <v>2796</v>
      </c>
    </row>
    <row r="1800" spans="1:11" x14ac:dyDescent="0.3">
      <c r="A1800" s="13" t="s">
        <v>2928</v>
      </c>
      <c r="B1800" s="13">
        <v>890015</v>
      </c>
      <c r="C1800" s="13">
        <v>615114</v>
      </c>
      <c r="D1800" s="13" t="s">
        <v>2928</v>
      </c>
      <c r="E1800" s="13" t="s">
        <v>10</v>
      </c>
      <c r="F1800" s="13">
        <v>890015</v>
      </c>
      <c r="G1800" s="13">
        <v>3</v>
      </c>
      <c r="H1800" s="13">
        <v>618013</v>
      </c>
      <c r="I1800" s="13" t="s">
        <v>2821</v>
      </c>
      <c r="J1800" s="13">
        <v>618000</v>
      </c>
      <c r="K1800" s="13" t="s">
        <v>2796</v>
      </c>
    </row>
    <row r="1801" spans="1:11" x14ac:dyDescent="0.3">
      <c r="A1801" s="13" t="s">
        <v>2929</v>
      </c>
      <c r="B1801" s="13">
        <v>890016</v>
      </c>
      <c r="C1801" s="13">
        <v>615115</v>
      </c>
      <c r="D1801" s="13" t="s">
        <v>2929</v>
      </c>
      <c r="E1801" s="13" t="s">
        <v>10</v>
      </c>
      <c r="F1801" s="13">
        <v>890016</v>
      </c>
      <c r="G1801" s="13">
        <v>3</v>
      </c>
      <c r="H1801" s="13">
        <v>618014</v>
      </c>
      <c r="I1801" s="13" t="s">
        <v>2823</v>
      </c>
      <c r="J1801" s="13">
        <v>618000</v>
      </c>
      <c r="K1801" s="13" t="s">
        <v>2796</v>
      </c>
    </row>
    <row r="1802" spans="1:11" x14ac:dyDescent="0.3">
      <c r="A1802" s="13" t="s">
        <v>2930</v>
      </c>
      <c r="B1802" s="13">
        <v>890017</v>
      </c>
      <c r="C1802" s="13">
        <v>615116</v>
      </c>
      <c r="D1802" s="13" t="s">
        <v>2930</v>
      </c>
      <c r="E1802" s="13" t="s">
        <v>10</v>
      </c>
      <c r="F1802" s="13">
        <v>890017</v>
      </c>
      <c r="G1802" s="13">
        <v>3</v>
      </c>
      <c r="H1802" s="13">
        <v>618015</v>
      </c>
      <c r="I1802" s="13" t="s">
        <v>2825</v>
      </c>
      <c r="J1802" s="13">
        <v>618000</v>
      </c>
      <c r="K1802" s="13" t="s">
        <v>2796</v>
      </c>
    </row>
    <row r="1803" spans="1:11" x14ac:dyDescent="0.3">
      <c r="A1803" s="13" t="s">
        <v>2931</v>
      </c>
      <c r="B1803" s="13">
        <v>890018</v>
      </c>
      <c r="C1803" s="13">
        <v>615117</v>
      </c>
      <c r="D1803" s="13" t="s">
        <v>2931</v>
      </c>
      <c r="E1803" s="13" t="s">
        <v>10</v>
      </c>
      <c r="F1803" s="13">
        <v>890018</v>
      </c>
      <c r="G1803" s="13">
        <v>3</v>
      </c>
      <c r="H1803" s="13">
        <v>618016</v>
      </c>
      <c r="I1803" s="13" t="s">
        <v>2827</v>
      </c>
      <c r="J1803" s="13">
        <v>618000</v>
      </c>
      <c r="K1803" s="13" t="s">
        <v>2796</v>
      </c>
    </row>
    <row r="1804" spans="1:11" x14ac:dyDescent="0.3">
      <c r="A1804" s="13" t="s">
        <v>2932</v>
      </c>
      <c r="B1804" s="13">
        <v>890019</v>
      </c>
      <c r="C1804" s="13">
        <v>615118</v>
      </c>
      <c r="D1804" s="13" t="s">
        <v>2932</v>
      </c>
      <c r="E1804" s="13" t="s">
        <v>10</v>
      </c>
      <c r="F1804" s="13">
        <v>890019</v>
      </c>
      <c r="G1804" s="13">
        <v>3</v>
      </c>
      <c r="H1804" s="13">
        <v>618017</v>
      </c>
      <c r="I1804" s="13" t="s">
        <v>2829</v>
      </c>
      <c r="J1804" s="13">
        <v>618000</v>
      </c>
      <c r="K1804" s="13" t="s">
        <v>2796</v>
      </c>
    </row>
    <row r="1805" spans="1:11" x14ac:dyDescent="0.3">
      <c r="A1805" s="13" t="s">
        <v>2933</v>
      </c>
      <c r="B1805" s="13">
        <v>890020</v>
      </c>
      <c r="C1805" s="13">
        <v>615119</v>
      </c>
      <c r="D1805" s="13" t="s">
        <v>2933</v>
      </c>
      <c r="E1805" s="13" t="s">
        <v>10</v>
      </c>
      <c r="F1805" s="13">
        <v>890020</v>
      </c>
      <c r="G1805" s="13">
        <v>3</v>
      </c>
      <c r="H1805" s="13">
        <v>618018</v>
      </c>
      <c r="I1805" s="13" t="s">
        <v>2831</v>
      </c>
      <c r="J1805" s="13">
        <v>618000</v>
      </c>
      <c r="K1805" s="13" t="s">
        <v>2796</v>
      </c>
    </row>
    <row r="1806" spans="1:11" x14ac:dyDescent="0.3">
      <c r="A1806" s="13" t="s">
        <v>2934</v>
      </c>
      <c r="B1806" s="13">
        <v>890021</v>
      </c>
      <c r="C1806" s="13">
        <v>615120</v>
      </c>
      <c r="D1806" s="13" t="s">
        <v>2934</v>
      </c>
      <c r="E1806" s="13" t="s">
        <v>10</v>
      </c>
      <c r="F1806" s="13">
        <v>890021</v>
      </c>
      <c r="G1806" s="13">
        <v>3</v>
      </c>
      <c r="H1806" s="13">
        <v>618019</v>
      </c>
      <c r="I1806" s="13" t="s">
        <v>2833</v>
      </c>
      <c r="J1806" s="13">
        <v>618000</v>
      </c>
      <c r="K1806" s="13" t="s">
        <v>2796</v>
      </c>
    </row>
    <row r="1807" spans="1:11" x14ac:dyDescent="0.3">
      <c r="A1807" s="13" t="s">
        <v>2935</v>
      </c>
      <c r="B1807" s="13">
        <v>890022</v>
      </c>
      <c r="C1807" s="13">
        <v>615121</v>
      </c>
      <c r="D1807" s="13" t="s">
        <v>2935</v>
      </c>
      <c r="E1807" s="13" t="s">
        <v>10</v>
      </c>
      <c r="F1807" s="13">
        <v>890022</v>
      </c>
      <c r="G1807" s="13">
        <v>3</v>
      </c>
      <c r="H1807" s="13">
        <v>618020</v>
      </c>
      <c r="I1807" s="13" t="s">
        <v>2835</v>
      </c>
      <c r="J1807" s="13">
        <v>618000</v>
      </c>
      <c r="K1807" s="13" t="s">
        <v>2796</v>
      </c>
    </row>
    <row r="1808" spans="1:11" x14ac:dyDescent="0.3">
      <c r="A1808" s="13" t="s">
        <v>2936</v>
      </c>
      <c r="B1808" s="13">
        <v>890023</v>
      </c>
      <c r="C1808" s="13">
        <v>615122</v>
      </c>
      <c r="D1808" s="13" t="s">
        <v>2936</v>
      </c>
      <c r="E1808" s="13" t="s">
        <v>10</v>
      </c>
      <c r="F1808" s="13">
        <v>890023</v>
      </c>
      <c r="G1808" s="13">
        <v>3</v>
      </c>
      <c r="H1808" s="13">
        <v>618021</v>
      </c>
      <c r="I1808" s="13" t="s">
        <v>2837</v>
      </c>
      <c r="J1808" s="13">
        <v>618000</v>
      </c>
      <c r="K1808" s="13" t="s">
        <v>2796</v>
      </c>
    </row>
    <row r="1809" spans="1:11" x14ac:dyDescent="0.3">
      <c r="A1809" s="13" t="s">
        <v>2937</v>
      </c>
      <c r="B1809" s="13">
        <v>890024</v>
      </c>
      <c r="C1809" s="13">
        <v>615123</v>
      </c>
      <c r="D1809" s="13" t="s">
        <v>2937</v>
      </c>
      <c r="E1809" s="13" t="s">
        <v>10</v>
      </c>
      <c r="F1809" s="13">
        <v>890024</v>
      </c>
      <c r="G1809" s="13">
        <v>3</v>
      </c>
      <c r="H1809" s="13">
        <v>618022</v>
      </c>
      <c r="I1809" s="13" t="s">
        <v>2839</v>
      </c>
      <c r="J1809" s="13">
        <v>618000</v>
      </c>
      <c r="K1809" s="13" t="s">
        <v>2796</v>
      </c>
    </row>
    <row r="1810" spans="1:11" x14ac:dyDescent="0.3">
      <c r="A1810" s="13" t="s">
        <v>2938</v>
      </c>
      <c r="B1810" s="13">
        <v>890025</v>
      </c>
      <c r="C1810" s="13">
        <v>615124</v>
      </c>
      <c r="D1810" s="13" t="s">
        <v>2938</v>
      </c>
      <c r="E1810" s="13" t="s">
        <v>10</v>
      </c>
      <c r="F1810" s="13">
        <v>890025</v>
      </c>
      <c r="G1810" s="13">
        <v>3</v>
      </c>
      <c r="H1810" s="13">
        <v>618023</v>
      </c>
      <c r="I1810" s="13" t="s">
        <v>2841</v>
      </c>
      <c r="J1810" s="13">
        <v>618000</v>
      </c>
      <c r="K1810" s="13" t="s">
        <v>2796</v>
      </c>
    </row>
    <row r="1811" spans="1:11" x14ac:dyDescent="0.3">
      <c r="A1811" s="13" t="s">
        <v>2939</v>
      </c>
      <c r="B1811" s="13">
        <v>890026</v>
      </c>
      <c r="C1811" s="13">
        <v>615125</v>
      </c>
      <c r="D1811" s="13" t="s">
        <v>2939</v>
      </c>
      <c r="E1811" s="13" t="s">
        <v>10</v>
      </c>
      <c r="F1811" s="13">
        <v>890026</v>
      </c>
      <c r="G1811" s="13">
        <v>3</v>
      </c>
      <c r="H1811" s="13">
        <v>618024</v>
      </c>
      <c r="I1811" s="13" t="s">
        <v>2843</v>
      </c>
      <c r="J1811" s="13">
        <v>618000</v>
      </c>
      <c r="K1811" s="13" t="s">
        <v>2796</v>
      </c>
    </row>
    <row r="1812" spans="1:11" x14ac:dyDescent="0.3">
      <c r="A1812" s="13" t="s">
        <v>2940</v>
      </c>
      <c r="B1812" s="13">
        <v>890027</v>
      </c>
      <c r="C1812" s="13">
        <v>615126</v>
      </c>
      <c r="D1812" s="13" t="s">
        <v>2940</v>
      </c>
      <c r="E1812" s="13" t="s">
        <v>10</v>
      </c>
      <c r="F1812" s="13">
        <v>890027</v>
      </c>
      <c r="G1812" s="13">
        <v>4</v>
      </c>
      <c r="H1812" s="13">
        <v>618025</v>
      </c>
      <c r="I1812" s="13" t="s">
        <v>2845</v>
      </c>
      <c r="J1812" s="13">
        <v>618000</v>
      </c>
      <c r="K1812" s="13" t="s">
        <v>2796</v>
      </c>
    </row>
    <row r="1813" spans="1:11" x14ac:dyDescent="0.3">
      <c r="A1813" s="13" t="s">
        <v>2941</v>
      </c>
      <c r="B1813" s="13">
        <v>890028</v>
      </c>
      <c r="C1813" s="13">
        <v>615127</v>
      </c>
      <c r="D1813" s="13" t="s">
        <v>2941</v>
      </c>
      <c r="E1813" s="13" t="s">
        <v>10</v>
      </c>
      <c r="F1813" s="13">
        <v>890028</v>
      </c>
      <c r="G1813" s="13">
        <v>4</v>
      </c>
      <c r="H1813" s="13">
        <v>618026</v>
      </c>
      <c r="I1813" s="13" t="s">
        <v>2847</v>
      </c>
      <c r="J1813" s="13">
        <v>618000</v>
      </c>
      <c r="K1813" s="13" t="s">
        <v>2796</v>
      </c>
    </row>
    <row r="1814" spans="1:11" x14ac:dyDescent="0.3">
      <c r="A1814" s="13" t="s">
        <v>2942</v>
      </c>
      <c r="B1814" s="13">
        <v>890029</v>
      </c>
      <c r="C1814" s="13">
        <v>615128</v>
      </c>
      <c r="D1814" s="13" t="s">
        <v>2942</v>
      </c>
      <c r="E1814" s="13" t="s">
        <v>10</v>
      </c>
      <c r="F1814" s="13">
        <v>890029</v>
      </c>
      <c r="G1814" s="13">
        <v>4</v>
      </c>
      <c r="H1814" s="13">
        <v>618027</v>
      </c>
      <c r="I1814" s="13" t="s">
        <v>2849</v>
      </c>
      <c r="J1814" s="13">
        <v>618000</v>
      </c>
      <c r="K1814" s="13" t="s">
        <v>2796</v>
      </c>
    </row>
    <row r="1815" spans="1:11" x14ac:dyDescent="0.3">
      <c r="A1815" s="13" t="s">
        <v>2943</v>
      </c>
      <c r="B1815" s="13">
        <v>890030</v>
      </c>
      <c r="C1815" s="13">
        <v>615129</v>
      </c>
      <c r="D1815" s="13" t="s">
        <v>2943</v>
      </c>
      <c r="E1815" s="13" t="s">
        <v>10</v>
      </c>
      <c r="F1815" s="13">
        <v>890030</v>
      </c>
      <c r="G1815" s="13">
        <v>4</v>
      </c>
      <c r="H1815" s="13">
        <v>618028</v>
      </c>
      <c r="I1815" s="13" t="s">
        <v>2851</v>
      </c>
      <c r="J1815" s="13">
        <v>618000</v>
      </c>
      <c r="K1815" s="13" t="s">
        <v>2796</v>
      </c>
    </row>
    <row r="1816" spans="1:11" x14ac:dyDescent="0.3">
      <c r="A1816" s="13" t="s">
        <v>2944</v>
      </c>
      <c r="B1816" s="13">
        <v>890031</v>
      </c>
      <c r="C1816" s="13">
        <v>615130</v>
      </c>
      <c r="D1816" s="13" t="s">
        <v>2944</v>
      </c>
      <c r="E1816" s="13" t="s">
        <v>10</v>
      </c>
      <c r="F1816" s="13">
        <v>890031</v>
      </c>
      <c r="G1816" s="13">
        <v>4</v>
      </c>
      <c r="H1816" s="13">
        <v>618029</v>
      </c>
      <c r="I1816" s="13" t="s">
        <v>2853</v>
      </c>
      <c r="J1816" s="13">
        <v>618000</v>
      </c>
      <c r="K1816" s="13" t="s">
        <v>2796</v>
      </c>
    </row>
    <row r="1817" spans="1:11" x14ac:dyDescent="0.3">
      <c r="A1817" s="13" t="s">
        <v>2945</v>
      </c>
      <c r="B1817" s="13">
        <v>890032</v>
      </c>
      <c r="C1817" s="13">
        <v>615131</v>
      </c>
      <c r="D1817" s="13" t="s">
        <v>2945</v>
      </c>
      <c r="E1817" s="13" t="s">
        <v>10</v>
      </c>
      <c r="F1817" s="13">
        <v>890032</v>
      </c>
      <c r="G1817" s="13">
        <v>4</v>
      </c>
      <c r="H1817" s="13">
        <v>618030</v>
      </c>
      <c r="I1817" s="13" t="s">
        <v>2855</v>
      </c>
      <c r="J1817" s="13">
        <v>618000</v>
      </c>
      <c r="K1817" s="13" t="s">
        <v>2796</v>
      </c>
    </row>
    <row r="1818" spans="1:11" x14ac:dyDescent="0.3">
      <c r="A1818" s="13" t="s">
        <v>2946</v>
      </c>
      <c r="B1818" s="13">
        <v>890033</v>
      </c>
      <c r="C1818" s="13">
        <v>615132</v>
      </c>
      <c r="D1818" s="13" t="s">
        <v>2946</v>
      </c>
      <c r="E1818" s="13" t="s">
        <v>10</v>
      </c>
      <c r="F1818" s="13">
        <v>890033</v>
      </c>
      <c r="G1818" s="13">
        <v>4</v>
      </c>
      <c r="H1818" s="13">
        <v>618031</v>
      </c>
      <c r="I1818" s="13" t="s">
        <v>2857</v>
      </c>
      <c r="J1818" s="13">
        <v>618000</v>
      </c>
      <c r="K1818" s="13" t="s">
        <v>2796</v>
      </c>
    </row>
    <row r="1819" spans="1:11" x14ac:dyDescent="0.3">
      <c r="A1819" s="13" t="s">
        <v>2947</v>
      </c>
      <c r="B1819" s="13">
        <v>890034</v>
      </c>
      <c r="C1819" s="13">
        <v>615133</v>
      </c>
      <c r="D1819" s="13" t="s">
        <v>2947</v>
      </c>
      <c r="E1819" s="13" t="s">
        <v>10</v>
      </c>
      <c r="F1819" s="13">
        <v>890034</v>
      </c>
      <c r="G1819" s="13">
        <v>4</v>
      </c>
      <c r="H1819" s="13">
        <v>618032</v>
      </c>
      <c r="I1819" s="13" t="s">
        <v>2859</v>
      </c>
      <c r="J1819" s="13">
        <v>618000</v>
      </c>
      <c r="K1819" s="13" t="s">
        <v>2796</v>
      </c>
    </row>
    <row r="1820" spans="1:11" x14ac:dyDescent="0.3">
      <c r="A1820" s="13" t="s">
        <v>2948</v>
      </c>
      <c r="B1820" s="13">
        <v>890035</v>
      </c>
      <c r="C1820" s="13">
        <v>615134</v>
      </c>
      <c r="D1820" s="13" t="s">
        <v>2948</v>
      </c>
      <c r="E1820" s="13" t="s">
        <v>10</v>
      </c>
      <c r="F1820" s="13">
        <v>890035</v>
      </c>
      <c r="G1820" s="13">
        <v>4</v>
      </c>
      <c r="H1820" s="13">
        <v>618033</v>
      </c>
      <c r="I1820" s="13" t="s">
        <v>2861</v>
      </c>
      <c r="J1820" s="13">
        <v>618000</v>
      </c>
      <c r="K1820" s="13" t="s">
        <v>2796</v>
      </c>
    </row>
    <row r="1821" spans="1:11" x14ac:dyDescent="0.3">
      <c r="A1821" s="13" t="s">
        <v>2949</v>
      </c>
      <c r="B1821" s="13">
        <v>890036</v>
      </c>
      <c r="C1821" s="13">
        <v>615135</v>
      </c>
      <c r="D1821" s="13" t="s">
        <v>2949</v>
      </c>
      <c r="E1821" s="13" t="s">
        <v>10</v>
      </c>
      <c r="F1821" s="13">
        <v>890036</v>
      </c>
      <c r="G1821" s="13">
        <v>4</v>
      </c>
      <c r="H1821" s="13">
        <v>618034</v>
      </c>
      <c r="I1821" s="13" t="s">
        <v>2863</v>
      </c>
      <c r="J1821" s="13">
        <v>618000</v>
      </c>
      <c r="K1821" s="13" t="s">
        <v>2796</v>
      </c>
    </row>
    <row r="1822" spans="1:11" x14ac:dyDescent="0.3">
      <c r="A1822" s="13" t="s">
        <v>2950</v>
      </c>
      <c r="B1822" s="13">
        <v>890037</v>
      </c>
      <c r="C1822" s="13">
        <v>615136</v>
      </c>
      <c r="D1822" s="13" t="s">
        <v>2950</v>
      </c>
      <c r="E1822" s="13" t="s">
        <v>10</v>
      </c>
      <c r="F1822" s="13">
        <v>890037</v>
      </c>
      <c r="G1822" s="13">
        <v>5</v>
      </c>
      <c r="H1822" s="13">
        <v>618035</v>
      </c>
      <c r="I1822" s="13" t="s">
        <v>2865</v>
      </c>
      <c r="J1822" s="13">
        <v>618000</v>
      </c>
      <c r="K1822" s="13" t="s">
        <v>2796</v>
      </c>
    </row>
    <row r="1823" spans="1:11" x14ac:dyDescent="0.3">
      <c r="A1823" s="13" t="s">
        <v>2951</v>
      </c>
      <c r="B1823" s="13">
        <v>890038</v>
      </c>
      <c r="C1823" s="13">
        <v>615137</v>
      </c>
      <c r="D1823" s="13" t="s">
        <v>2951</v>
      </c>
      <c r="E1823" s="13" t="s">
        <v>10</v>
      </c>
      <c r="F1823" s="13">
        <v>890038</v>
      </c>
      <c r="G1823" s="13">
        <v>5</v>
      </c>
      <c r="H1823" s="13">
        <v>618036</v>
      </c>
      <c r="I1823" s="13" t="s">
        <v>2867</v>
      </c>
      <c r="J1823" s="13">
        <v>618000</v>
      </c>
      <c r="K1823" s="13" t="s">
        <v>2796</v>
      </c>
    </row>
    <row r="1824" spans="1:11" x14ac:dyDescent="0.3">
      <c r="A1824" s="13" t="s">
        <v>2952</v>
      </c>
      <c r="B1824" s="13">
        <v>890039</v>
      </c>
      <c r="C1824" s="13">
        <v>615138</v>
      </c>
      <c r="D1824" s="13" t="s">
        <v>2952</v>
      </c>
      <c r="E1824" s="13" t="s">
        <v>10</v>
      </c>
      <c r="F1824" s="13">
        <v>890039</v>
      </c>
      <c r="G1824" s="13">
        <v>5</v>
      </c>
      <c r="H1824" s="13">
        <v>618037</v>
      </c>
      <c r="I1824" s="13" t="s">
        <v>2869</v>
      </c>
      <c r="J1824" s="13">
        <v>618000</v>
      </c>
      <c r="K1824" s="13" t="s">
        <v>2796</v>
      </c>
    </row>
    <row r="1825" spans="1:11" x14ac:dyDescent="0.3">
      <c r="A1825" s="13" t="s">
        <v>2953</v>
      </c>
      <c r="B1825" s="13">
        <v>890040</v>
      </c>
      <c r="C1825" s="13">
        <v>615139</v>
      </c>
      <c r="D1825" s="13" t="s">
        <v>2953</v>
      </c>
      <c r="E1825" s="13" t="s">
        <v>10</v>
      </c>
      <c r="F1825" s="13">
        <v>890040</v>
      </c>
      <c r="G1825" s="13">
        <v>5</v>
      </c>
      <c r="H1825" s="13">
        <v>618038</v>
      </c>
      <c r="I1825" s="13" t="s">
        <v>2871</v>
      </c>
      <c r="J1825" s="13">
        <v>618000</v>
      </c>
      <c r="K1825" s="13" t="s">
        <v>2796</v>
      </c>
    </row>
    <row r="1826" spans="1:11" x14ac:dyDescent="0.3">
      <c r="A1826" s="13" t="s">
        <v>2954</v>
      </c>
      <c r="B1826" s="13">
        <v>890041</v>
      </c>
      <c r="C1826" s="13">
        <v>615140</v>
      </c>
      <c r="D1826" s="13" t="s">
        <v>2954</v>
      </c>
      <c r="E1826" s="13" t="s">
        <v>10</v>
      </c>
      <c r="F1826" s="13">
        <v>890041</v>
      </c>
      <c r="G1826" s="13">
        <v>5</v>
      </c>
      <c r="H1826" s="13">
        <v>618039</v>
      </c>
      <c r="I1826" s="13" t="s">
        <v>2873</v>
      </c>
      <c r="J1826" s="13">
        <v>618000</v>
      </c>
      <c r="K1826" s="13" t="s">
        <v>2796</v>
      </c>
    </row>
    <row r="1827" spans="1:11" x14ac:dyDescent="0.3">
      <c r="A1827" s="13" t="s">
        <v>2955</v>
      </c>
      <c r="B1827" s="13">
        <v>890042</v>
      </c>
      <c r="C1827" s="13">
        <v>615141</v>
      </c>
      <c r="D1827" s="13" t="s">
        <v>2955</v>
      </c>
      <c r="E1827" s="13" t="s">
        <v>10</v>
      </c>
      <c r="F1827" s="13">
        <v>890042</v>
      </c>
      <c r="G1827" s="13">
        <v>5</v>
      </c>
      <c r="H1827" s="13">
        <v>618040</v>
      </c>
      <c r="I1827" s="13" t="s">
        <v>2875</v>
      </c>
      <c r="J1827" s="13">
        <v>618000</v>
      </c>
      <c r="K1827" s="13" t="s">
        <v>2796</v>
      </c>
    </row>
    <row r="1828" spans="1:11" x14ac:dyDescent="0.3">
      <c r="A1828" s="13" t="s">
        <v>2956</v>
      </c>
      <c r="B1828" s="13">
        <v>890043</v>
      </c>
      <c r="C1828" s="13">
        <v>615142</v>
      </c>
      <c r="D1828" s="13" t="s">
        <v>2956</v>
      </c>
      <c r="E1828" s="13" t="s">
        <v>10</v>
      </c>
      <c r="F1828" s="13">
        <v>890043</v>
      </c>
      <c r="G1828" s="13">
        <v>5</v>
      </c>
      <c r="H1828" s="13">
        <v>618041</v>
      </c>
      <c r="I1828" s="13" t="s">
        <v>2877</v>
      </c>
      <c r="J1828" s="13">
        <v>618000</v>
      </c>
      <c r="K1828" s="13" t="s">
        <v>2796</v>
      </c>
    </row>
    <row r="1829" spans="1:11" x14ac:dyDescent="0.3">
      <c r="A1829" s="13" t="s">
        <v>2957</v>
      </c>
      <c r="B1829" s="13">
        <v>890044</v>
      </c>
      <c r="C1829" s="13">
        <v>615143</v>
      </c>
      <c r="D1829" s="13" t="s">
        <v>2957</v>
      </c>
      <c r="E1829" s="13" t="s">
        <v>10</v>
      </c>
      <c r="F1829" s="13">
        <v>890044</v>
      </c>
      <c r="G1829" s="13">
        <v>5</v>
      </c>
      <c r="H1829" s="13">
        <v>618042</v>
      </c>
      <c r="I1829" s="13" t="s">
        <v>2879</v>
      </c>
      <c r="J1829" s="13">
        <v>618000</v>
      </c>
      <c r="K1829" s="13" t="s">
        <v>2796</v>
      </c>
    </row>
    <row r="1830" spans="1:11" x14ac:dyDescent="0.3">
      <c r="A1830" s="13" t="s">
        <v>2958</v>
      </c>
      <c r="B1830" s="13">
        <v>890045</v>
      </c>
      <c r="C1830" s="13">
        <v>615144</v>
      </c>
      <c r="D1830" s="13" t="s">
        <v>2958</v>
      </c>
      <c r="E1830" s="13" t="s">
        <v>10</v>
      </c>
      <c r="F1830" s="13">
        <v>890045</v>
      </c>
      <c r="G1830" s="13">
        <v>5</v>
      </c>
      <c r="H1830" s="13">
        <v>618043</v>
      </c>
      <c r="I1830" s="13" t="s">
        <v>2881</v>
      </c>
      <c r="J1830" s="13">
        <v>618000</v>
      </c>
      <c r="K1830" s="13" t="s">
        <v>2796</v>
      </c>
    </row>
    <row r="1831" spans="1:11" x14ac:dyDescent="0.3">
      <c r="A1831" s="13" t="s">
        <v>2959</v>
      </c>
      <c r="B1831" s="13">
        <v>890046</v>
      </c>
      <c r="C1831" s="13">
        <v>615145</v>
      </c>
      <c r="D1831" s="13" t="s">
        <v>2959</v>
      </c>
      <c r="E1831" s="13" t="s">
        <v>10</v>
      </c>
      <c r="F1831" s="13">
        <v>890046</v>
      </c>
      <c r="G1831" s="13">
        <v>6</v>
      </c>
      <c r="H1831" s="13">
        <v>618044</v>
      </c>
      <c r="I1831" s="13" t="s">
        <v>2883</v>
      </c>
      <c r="J1831" s="13">
        <v>618000</v>
      </c>
      <c r="K1831" s="13" t="s">
        <v>2796</v>
      </c>
    </row>
    <row r="1832" spans="1:11" x14ac:dyDescent="0.3">
      <c r="A1832" s="13" t="s">
        <v>2960</v>
      </c>
      <c r="B1832" s="13">
        <v>890047</v>
      </c>
      <c r="C1832" s="13">
        <v>615146</v>
      </c>
      <c r="D1832" s="13" t="s">
        <v>2960</v>
      </c>
      <c r="E1832" s="13" t="s">
        <v>10</v>
      </c>
      <c r="F1832" s="13">
        <v>890047</v>
      </c>
      <c r="G1832" s="13">
        <v>6</v>
      </c>
      <c r="H1832" s="13">
        <v>618045</v>
      </c>
      <c r="I1832" s="13" t="s">
        <v>2885</v>
      </c>
      <c r="J1832" s="13">
        <v>618000</v>
      </c>
      <c r="K1832" s="13" t="s">
        <v>2796</v>
      </c>
    </row>
    <row r="1833" spans="1:11" x14ac:dyDescent="0.3">
      <c r="A1833" s="13" t="s">
        <v>2961</v>
      </c>
      <c r="B1833" s="13">
        <v>890048</v>
      </c>
      <c r="C1833" s="13">
        <v>615147</v>
      </c>
      <c r="D1833" s="13" t="s">
        <v>2961</v>
      </c>
      <c r="E1833" s="13" t="s">
        <v>10</v>
      </c>
      <c r="F1833" s="13">
        <v>890048</v>
      </c>
      <c r="G1833" s="13">
        <v>6</v>
      </c>
      <c r="H1833" s="13">
        <v>618046</v>
      </c>
      <c r="I1833" s="13" t="s">
        <v>2887</v>
      </c>
      <c r="J1833" s="13">
        <v>618000</v>
      </c>
      <c r="K1833" s="13" t="s">
        <v>2796</v>
      </c>
    </row>
    <row r="1834" spans="1:11" x14ac:dyDescent="0.3">
      <c r="A1834" s="13" t="s">
        <v>2962</v>
      </c>
      <c r="B1834" s="13">
        <v>890049</v>
      </c>
      <c r="C1834" s="13">
        <v>615148</v>
      </c>
      <c r="D1834" s="13" t="s">
        <v>2962</v>
      </c>
      <c r="E1834" s="13" t="s">
        <v>10</v>
      </c>
      <c r="F1834" s="13">
        <v>890049</v>
      </c>
      <c r="G1834" s="13">
        <v>6</v>
      </c>
      <c r="H1834" s="13">
        <v>618047</v>
      </c>
      <c r="I1834" s="13" t="s">
        <v>2889</v>
      </c>
      <c r="J1834" s="13">
        <v>618000</v>
      </c>
      <c r="K1834" s="13" t="s">
        <v>2796</v>
      </c>
    </row>
    <row r="1835" spans="1:11" x14ac:dyDescent="0.3">
      <c r="A1835" s="13" t="s">
        <v>2963</v>
      </c>
      <c r="B1835" s="13">
        <v>890050</v>
      </c>
      <c r="C1835" s="13">
        <v>615149</v>
      </c>
      <c r="D1835" s="13" t="s">
        <v>2963</v>
      </c>
      <c r="E1835" s="13" t="s">
        <v>10</v>
      </c>
      <c r="F1835" s="13">
        <v>890050</v>
      </c>
      <c r="G1835" s="13">
        <v>6</v>
      </c>
      <c r="H1835" s="13">
        <v>618048</v>
      </c>
      <c r="I1835" s="13" t="s">
        <v>2891</v>
      </c>
      <c r="J1835" s="13">
        <v>618000</v>
      </c>
      <c r="K1835" s="13" t="s">
        <v>2796</v>
      </c>
    </row>
    <row r="1836" spans="1:11" x14ac:dyDescent="0.3">
      <c r="A1836" s="13" t="s">
        <v>2964</v>
      </c>
      <c r="B1836" s="13">
        <v>890051</v>
      </c>
      <c r="C1836" s="13">
        <v>615150</v>
      </c>
      <c r="D1836" s="13" t="s">
        <v>2964</v>
      </c>
      <c r="E1836" s="13" t="s">
        <v>10</v>
      </c>
      <c r="F1836" s="13">
        <v>890051</v>
      </c>
      <c r="G1836" s="13">
        <v>6</v>
      </c>
      <c r="H1836" s="13">
        <v>618049</v>
      </c>
      <c r="I1836" s="13" t="s">
        <v>2893</v>
      </c>
      <c r="J1836" s="13">
        <v>618000</v>
      </c>
      <c r="K1836" s="13" t="s">
        <v>2796</v>
      </c>
    </row>
    <row r="1837" spans="1:11" x14ac:dyDescent="0.3">
      <c r="A1837" s="13" t="s">
        <v>2965</v>
      </c>
      <c r="B1837" s="13">
        <v>890052</v>
      </c>
      <c r="C1837" s="13">
        <v>615151</v>
      </c>
      <c r="D1837" s="13" t="s">
        <v>2965</v>
      </c>
      <c r="E1837" s="13" t="s">
        <v>10</v>
      </c>
      <c r="F1837" s="13">
        <v>890052</v>
      </c>
      <c r="G1837" s="13">
        <v>6</v>
      </c>
      <c r="H1837" s="13">
        <v>618050</v>
      </c>
      <c r="I1837" s="13" t="s">
        <v>2966</v>
      </c>
      <c r="J1837" s="13">
        <v>618000</v>
      </c>
      <c r="K1837" s="13" t="s">
        <v>2796</v>
      </c>
    </row>
    <row r="1838" spans="1:11" x14ac:dyDescent="0.3">
      <c r="A1838" s="13" t="s">
        <v>2967</v>
      </c>
      <c r="B1838" s="13">
        <v>890053</v>
      </c>
      <c r="C1838" s="13">
        <v>615152</v>
      </c>
      <c r="D1838" s="13" t="s">
        <v>2967</v>
      </c>
      <c r="E1838" s="13" t="s">
        <v>10</v>
      </c>
      <c r="F1838" s="13">
        <v>890053</v>
      </c>
      <c r="G1838" s="13">
        <v>6</v>
      </c>
      <c r="H1838" s="13">
        <v>618051</v>
      </c>
      <c r="I1838" s="13" t="s">
        <v>2968</v>
      </c>
      <c r="J1838" s="13">
        <v>618000</v>
      </c>
      <c r="K1838" s="13" t="s">
        <v>2796</v>
      </c>
    </row>
    <row r="1839" spans="1:11" x14ac:dyDescent="0.3">
      <c r="A1839" s="13" t="s">
        <v>2969</v>
      </c>
      <c r="B1839" s="13">
        <v>890054</v>
      </c>
      <c r="C1839" s="13">
        <v>615153</v>
      </c>
      <c r="D1839" s="13" t="s">
        <v>2969</v>
      </c>
      <c r="E1839" s="13" t="s">
        <v>10</v>
      </c>
      <c r="F1839" s="13">
        <v>890054</v>
      </c>
      <c r="G1839" s="13">
        <v>6</v>
      </c>
      <c r="H1839" s="13">
        <v>618052</v>
      </c>
      <c r="I1839" s="13" t="s">
        <v>2970</v>
      </c>
      <c r="J1839" s="13">
        <v>618000</v>
      </c>
      <c r="K1839" s="13" t="s">
        <v>2796</v>
      </c>
    </row>
    <row r="1840" spans="1:11" x14ac:dyDescent="0.3">
      <c r="A1840" s="13" t="s">
        <v>2971</v>
      </c>
      <c r="B1840" s="13">
        <v>890055</v>
      </c>
      <c r="C1840" s="13">
        <v>615154</v>
      </c>
      <c r="D1840" s="13" t="s">
        <v>2971</v>
      </c>
      <c r="E1840" s="13" t="s">
        <v>10</v>
      </c>
      <c r="F1840" s="13">
        <v>890055</v>
      </c>
      <c r="G1840" s="13">
        <v>6</v>
      </c>
      <c r="H1840" s="13">
        <v>618053</v>
      </c>
      <c r="I1840" s="13" t="s">
        <v>2972</v>
      </c>
      <c r="J1840" s="13">
        <v>618000</v>
      </c>
      <c r="K1840" s="13" t="s">
        <v>2796</v>
      </c>
    </row>
    <row r="1841" spans="1:11" x14ac:dyDescent="0.3">
      <c r="A1841" s="13" t="s">
        <v>2956</v>
      </c>
      <c r="B1841" s="13">
        <v>890056</v>
      </c>
      <c r="C1841" s="13">
        <v>615155</v>
      </c>
      <c r="D1841" s="13" t="s">
        <v>2956</v>
      </c>
      <c r="E1841" s="13" t="s">
        <v>10</v>
      </c>
      <c r="F1841" s="13">
        <v>890056</v>
      </c>
      <c r="G1841" s="13">
        <v>7</v>
      </c>
      <c r="H1841" s="13">
        <v>618054</v>
      </c>
      <c r="I1841" s="13" t="s">
        <v>2973</v>
      </c>
      <c r="J1841" s="13">
        <v>615025</v>
      </c>
      <c r="K1841" s="13" t="s">
        <v>2974</v>
      </c>
    </row>
    <row r="1842" spans="1:11" x14ac:dyDescent="0.3">
      <c r="A1842" s="13" t="s">
        <v>2975</v>
      </c>
      <c r="B1842" s="13">
        <v>890057</v>
      </c>
      <c r="C1842" s="13">
        <v>615156</v>
      </c>
      <c r="D1842" s="13" t="s">
        <v>2975</v>
      </c>
      <c r="E1842" s="13" t="s">
        <v>10</v>
      </c>
      <c r="F1842" s="13">
        <v>890057</v>
      </c>
      <c r="G1842" s="13">
        <v>7</v>
      </c>
      <c r="H1842" s="13">
        <v>618055</v>
      </c>
      <c r="I1842" s="13" t="s">
        <v>2976</v>
      </c>
      <c r="J1842" s="13">
        <v>615026</v>
      </c>
      <c r="K1842" s="13" t="s">
        <v>2977</v>
      </c>
    </row>
    <row r="1843" spans="1:11" x14ac:dyDescent="0.3">
      <c r="A1843" s="13" t="s">
        <v>2978</v>
      </c>
      <c r="B1843" s="13">
        <v>890058</v>
      </c>
      <c r="C1843" s="13">
        <v>615157</v>
      </c>
      <c r="D1843" s="13" t="s">
        <v>2978</v>
      </c>
      <c r="E1843" s="13" t="s">
        <v>10</v>
      </c>
      <c r="F1843" s="13">
        <v>890058</v>
      </c>
      <c r="G1843" s="13">
        <v>7</v>
      </c>
      <c r="H1843" s="13">
        <v>618056</v>
      </c>
      <c r="I1843" s="13" t="s">
        <v>2979</v>
      </c>
      <c r="J1843" s="13">
        <v>615025</v>
      </c>
      <c r="K1843" s="13" t="s">
        <v>2974</v>
      </c>
    </row>
    <row r="1844" spans="1:11" x14ac:dyDescent="0.3">
      <c r="A1844" s="13" t="s">
        <v>2980</v>
      </c>
      <c r="B1844" s="13">
        <v>890059</v>
      </c>
      <c r="C1844" s="13">
        <v>615158</v>
      </c>
      <c r="D1844" s="13" t="s">
        <v>2980</v>
      </c>
      <c r="E1844" s="13" t="s">
        <v>10</v>
      </c>
      <c r="F1844" s="13">
        <v>890059</v>
      </c>
      <c r="G1844" s="13">
        <v>7</v>
      </c>
      <c r="H1844" s="13">
        <v>618057</v>
      </c>
      <c r="I1844" s="13" t="s">
        <v>2981</v>
      </c>
      <c r="J1844" s="13">
        <v>615026</v>
      </c>
      <c r="K1844" s="13" t="s">
        <v>2977</v>
      </c>
    </row>
    <row r="1845" spans="1:11" x14ac:dyDescent="0.3">
      <c r="A1845" s="13" t="s">
        <v>2982</v>
      </c>
      <c r="B1845" s="13">
        <v>890060</v>
      </c>
      <c r="C1845" s="13">
        <v>615159</v>
      </c>
      <c r="D1845" s="13" t="s">
        <v>2982</v>
      </c>
      <c r="E1845" s="13" t="s">
        <v>10</v>
      </c>
      <c r="F1845" s="13">
        <v>890060</v>
      </c>
      <c r="G1845" s="13">
        <v>7</v>
      </c>
      <c r="H1845" s="13">
        <v>618058</v>
      </c>
      <c r="I1845" s="13" t="s">
        <v>2983</v>
      </c>
      <c r="J1845" s="13">
        <v>615025</v>
      </c>
      <c r="K1845" s="13" t="s">
        <v>2974</v>
      </c>
    </row>
    <row r="1846" spans="1:11" x14ac:dyDescent="0.3">
      <c r="A1846" s="13" t="s">
        <v>2984</v>
      </c>
      <c r="B1846" s="13">
        <v>890061</v>
      </c>
      <c r="C1846" s="13">
        <v>615160</v>
      </c>
      <c r="D1846" s="13" t="s">
        <v>2984</v>
      </c>
      <c r="E1846" s="13" t="s">
        <v>10</v>
      </c>
      <c r="F1846" s="13">
        <v>890061</v>
      </c>
      <c r="G1846" s="13">
        <v>7</v>
      </c>
      <c r="H1846" s="13">
        <v>618059</v>
      </c>
      <c r="I1846" s="13" t="s">
        <v>2985</v>
      </c>
      <c r="J1846" s="13">
        <v>615026</v>
      </c>
      <c r="K1846" s="13" t="s">
        <v>2977</v>
      </c>
    </row>
    <row r="1847" spans="1:11" x14ac:dyDescent="0.3">
      <c r="D1847" s="13" t="s">
        <v>2986</v>
      </c>
      <c r="E1847" s="13">
        <v>1982</v>
      </c>
    </row>
    <row r="1848" spans="1:11" x14ac:dyDescent="0.3">
      <c r="D1848" s="13" t="s">
        <v>2987</v>
      </c>
      <c r="E1848" s="13">
        <v>2956</v>
      </c>
    </row>
    <row r="1849" spans="1:11" x14ac:dyDescent="0.3">
      <c r="D1849" s="13" t="s">
        <v>2988</v>
      </c>
      <c r="E1849" s="13">
        <v>3915</v>
      </c>
    </row>
    <row r="1850" spans="1:11" x14ac:dyDescent="0.3">
      <c r="D1850" s="13" t="s">
        <v>2989</v>
      </c>
      <c r="E1850" s="13">
        <v>1982</v>
      </c>
    </row>
    <row r="1851" spans="1:11" x14ac:dyDescent="0.3">
      <c r="D1851" s="13" t="s">
        <v>2990</v>
      </c>
      <c r="E1851" s="13">
        <v>2956</v>
      </c>
    </row>
    <row r="1852" spans="1:11" x14ac:dyDescent="0.3">
      <c r="D1852" s="13" t="s">
        <v>2991</v>
      </c>
      <c r="E1852" s="13">
        <v>3915</v>
      </c>
    </row>
    <row r="1853" spans="1:11" x14ac:dyDescent="0.3">
      <c r="D1853" s="13" t="s">
        <v>2992</v>
      </c>
      <c r="E1853" s="13">
        <v>1982</v>
      </c>
    </row>
    <row r="1854" spans="1:11" x14ac:dyDescent="0.3">
      <c r="D1854" s="13" t="s">
        <v>2993</v>
      </c>
      <c r="E1854" s="13">
        <v>2956</v>
      </c>
    </row>
    <row r="1855" spans="1:11" x14ac:dyDescent="0.3">
      <c r="D1855" s="13" t="s">
        <v>2994</v>
      </c>
      <c r="E1855" s="13">
        <v>3915</v>
      </c>
    </row>
    <row r="1856" spans="1:11" x14ac:dyDescent="0.3">
      <c r="D1856" s="13" t="s">
        <v>2995</v>
      </c>
      <c r="E1856" s="13">
        <v>1982</v>
      </c>
    </row>
    <row r="1857" spans="4:5" x14ac:dyDescent="0.3">
      <c r="D1857" s="13" t="s">
        <v>2996</v>
      </c>
      <c r="E1857" s="13">
        <v>2956</v>
      </c>
    </row>
    <row r="1858" spans="4:5" x14ac:dyDescent="0.3">
      <c r="D1858" s="13" t="s">
        <v>2997</v>
      </c>
      <c r="E1858" s="13">
        <v>3915</v>
      </c>
    </row>
    <row r="1859" spans="4:5" x14ac:dyDescent="0.3">
      <c r="D1859" s="13" t="s">
        <v>2998</v>
      </c>
      <c r="E1859" s="13">
        <v>1982</v>
      </c>
    </row>
    <row r="1860" spans="4:5" x14ac:dyDescent="0.3">
      <c r="D1860" s="13" t="s">
        <v>2999</v>
      </c>
      <c r="E1860" s="13">
        <v>2956</v>
      </c>
    </row>
    <row r="1861" spans="4:5" x14ac:dyDescent="0.3">
      <c r="D1861" s="13" t="s">
        <v>3000</v>
      </c>
      <c r="E1861" s="13">
        <v>3915</v>
      </c>
    </row>
    <row r="1862" spans="4:5" x14ac:dyDescent="0.3">
      <c r="D1862" s="13" t="s">
        <v>3001</v>
      </c>
      <c r="E1862" s="13">
        <v>1982</v>
      </c>
    </row>
    <row r="1863" spans="4:5" x14ac:dyDescent="0.3">
      <c r="D1863" s="13" t="s">
        <v>3002</v>
      </c>
      <c r="E1863" s="13">
        <v>2956</v>
      </c>
    </row>
    <row r="1864" spans="4:5" x14ac:dyDescent="0.3">
      <c r="D1864" s="13" t="s">
        <v>3003</v>
      </c>
      <c r="E1864" s="13">
        <v>3915</v>
      </c>
    </row>
    <row r="1865" spans="4:5" x14ac:dyDescent="0.3">
      <c r="D1865" s="13" t="s">
        <v>3004</v>
      </c>
      <c r="E1865" s="13">
        <v>1982</v>
      </c>
    </row>
    <row r="1866" spans="4:5" x14ac:dyDescent="0.3">
      <c r="D1866" s="13" t="s">
        <v>3005</v>
      </c>
      <c r="E1866" s="13">
        <v>2956</v>
      </c>
    </row>
    <row r="1867" spans="4:5" x14ac:dyDescent="0.3">
      <c r="D1867" s="13" t="s">
        <v>3006</v>
      </c>
      <c r="E1867" s="13">
        <v>3915</v>
      </c>
    </row>
    <row r="1868" spans="4:5" x14ac:dyDescent="0.3">
      <c r="D1868" s="13" t="s">
        <v>3007</v>
      </c>
      <c r="E1868" s="13">
        <v>1982</v>
      </c>
    </row>
    <row r="1869" spans="4:5" x14ac:dyDescent="0.3">
      <c r="D1869" s="13" t="s">
        <v>3008</v>
      </c>
      <c r="E1869" s="13">
        <v>2956</v>
      </c>
    </row>
    <row r="1870" spans="4:5" x14ac:dyDescent="0.3">
      <c r="D1870" s="13" t="s">
        <v>3009</v>
      </c>
      <c r="E1870" s="13">
        <v>3915</v>
      </c>
    </row>
    <row r="1871" spans="4:5" x14ac:dyDescent="0.3">
      <c r="D1871" s="13" t="s">
        <v>3010</v>
      </c>
      <c r="E1871" s="13">
        <v>20</v>
      </c>
    </row>
    <row r="1872" spans="4:5" x14ac:dyDescent="0.3">
      <c r="D1872" s="13" t="s">
        <v>3011</v>
      </c>
      <c r="E1872" s="13">
        <v>60</v>
      </c>
    </row>
    <row r="1873" spans="4:5" x14ac:dyDescent="0.3">
      <c r="D1873" s="13" t="s">
        <v>3012</v>
      </c>
      <c r="E1873" s="13">
        <v>180</v>
      </c>
    </row>
    <row r="1874" spans="4:5" x14ac:dyDescent="0.3">
      <c r="D1874" s="13" t="s">
        <v>3013</v>
      </c>
      <c r="E1874" s="13">
        <v>540</v>
      </c>
    </row>
    <row r="1875" spans="4:5" x14ac:dyDescent="0.3">
      <c r="D1875" s="13" t="s">
        <v>3014</v>
      </c>
      <c r="E1875" s="13">
        <v>1500</v>
      </c>
    </row>
    <row r="1876" spans="4:5" x14ac:dyDescent="0.3">
      <c r="D1876" s="13" t="s">
        <v>3015</v>
      </c>
      <c r="E1876" s="13">
        <v>6000</v>
      </c>
    </row>
  </sheetData>
  <autoFilter ref="A1:L1876"/>
  <phoneticPr fontId="31" type="noConversion"/>
  <pageMargins left="0.69930555555555596" right="0.69930555555555596"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46"/>
  <sheetViews>
    <sheetView workbookViewId="0">
      <selection activeCell="M10" sqref="M10:M13"/>
    </sheetView>
  </sheetViews>
  <sheetFormatPr defaultColWidth="9" defaultRowHeight="14.25" x14ac:dyDescent="0.3"/>
  <cols>
    <col min="1" max="1" width="9.375" style="13" customWidth="1"/>
    <col min="2" max="2" width="8" style="13" customWidth="1"/>
    <col min="3" max="3" width="11.375" style="13" customWidth="1"/>
    <col min="4" max="4" width="7.5" style="13" customWidth="1"/>
    <col min="5" max="5" width="9" style="13" customWidth="1"/>
    <col min="6" max="6" width="6.75" style="13" customWidth="1"/>
    <col min="7" max="7" width="11.375" style="13" customWidth="1"/>
    <col min="8" max="8" width="5.75" style="13" customWidth="1"/>
    <col min="9" max="9" width="8" style="13" customWidth="1"/>
    <col min="10" max="11" width="5.75" style="13" customWidth="1"/>
    <col min="12" max="12" width="6.5" style="13" customWidth="1"/>
    <col min="13" max="13" width="10.375" style="13" customWidth="1"/>
    <col min="14" max="15" width="7.5" style="13" customWidth="1"/>
    <col min="16" max="16" width="8" style="13" customWidth="1"/>
    <col min="17" max="17" width="9" style="13"/>
    <col min="18" max="18" width="22.125" style="13" customWidth="1"/>
    <col min="19" max="19" width="13.25" style="13" customWidth="1"/>
    <col min="20" max="21" width="9.25" style="13" customWidth="1"/>
    <col min="22" max="22" width="11.25" style="13" customWidth="1"/>
    <col min="23" max="23" width="8.625" style="13" customWidth="1"/>
    <col min="24" max="24" width="6.25" style="13" customWidth="1"/>
    <col min="25" max="25" width="9.25" style="13" customWidth="1"/>
    <col min="26" max="26" width="9" style="13"/>
    <col min="27" max="27" width="18.875" style="13" customWidth="1"/>
    <col min="28" max="31" width="11.25" style="13" customWidth="1"/>
    <col min="32" max="32" width="7.5" style="13" customWidth="1"/>
    <col min="33" max="16384" width="9" style="13"/>
  </cols>
  <sheetData>
    <row r="1" spans="1:34" x14ac:dyDescent="0.3">
      <c r="A1" s="13" t="s">
        <v>3116</v>
      </c>
    </row>
    <row r="2" spans="1:34" x14ac:dyDescent="0.3">
      <c r="A2" s="13" t="s">
        <v>3117</v>
      </c>
    </row>
    <row r="3" spans="1:34" x14ac:dyDescent="0.3">
      <c r="A3" s="13" t="s">
        <v>3118</v>
      </c>
    </row>
    <row r="4" spans="1:34" x14ac:dyDescent="0.3">
      <c r="A4" s="13" t="s">
        <v>3119</v>
      </c>
    </row>
    <row r="5" spans="1:34" x14ac:dyDescent="0.3">
      <c r="A5" s="13" t="s">
        <v>3120</v>
      </c>
    </row>
    <row r="6" spans="1:34" x14ac:dyDescent="0.3">
      <c r="A6" s="13" t="s">
        <v>3121</v>
      </c>
    </row>
    <row r="9" spans="1:34" x14ac:dyDescent="0.3">
      <c r="B9" s="226" t="s">
        <v>3122</v>
      </c>
      <c r="C9" s="226"/>
      <c r="D9" s="226"/>
      <c r="E9" s="226"/>
      <c r="F9" s="226"/>
      <c r="G9" s="226"/>
      <c r="H9" s="226"/>
      <c r="I9" s="226"/>
      <c r="J9" s="226"/>
      <c r="K9" s="226"/>
      <c r="L9" s="226"/>
      <c r="M9" s="226"/>
      <c r="R9" s="226" t="s">
        <v>3123</v>
      </c>
      <c r="S9" s="226"/>
      <c r="T9" s="226"/>
      <c r="U9" s="226"/>
      <c r="V9" s="226"/>
      <c r="AA9" s="226" t="s">
        <v>3124</v>
      </c>
      <c r="AB9" s="226"/>
      <c r="AC9" s="226"/>
      <c r="AD9" s="226"/>
      <c r="AE9" s="52"/>
      <c r="AF9" s="52"/>
      <c r="AG9" s="52"/>
      <c r="AH9" s="52"/>
    </row>
    <row r="10" spans="1:34" x14ac:dyDescent="0.3">
      <c r="B10" s="1" t="s">
        <v>3125</v>
      </c>
      <c r="C10" s="5" t="s">
        <v>3126</v>
      </c>
      <c r="D10" s="5" t="s">
        <v>3127</v>
      </c>
      <c r="E10" s="14" t="s">
        <v>3128</v>
      </c>
      <c r="F10" s="14" t="s">
        <v>3129</v>
      </c>
      <c r="G10" s="5" t="s">
        <v>3130</v>
      </c>
      <c r="H10" s="5" t="s">
        <v>3131</v>
      </c>
      <c r="I10" s="14" t="s">
        <v>3132</v>
      </c>
      <c r="J10" s="14" t="s">
        <v>3133</v>
      </c>
      <c r="K10" s="5" t="s">
        <v>3134</v>
      </c>
      <c r="L10" s="5" t="s">
        <v>3135</v>
      </c>
      <c r="M10" s="15" t="s">
        <v>3136</v>
      </c>
      <c r="R10" s="50" t="s">
        <v>3137</v>
      </c>
      <c r="S10" s="3" t="s">
        <v>3138</v>
      </c>
      <c r="T10" s="3" t="s">
        <v>3139</v>
      </c>
      <c r="U10" s="3" t="s">
        <v>3140</v>
      </c>
      <c r="V10" s="51" t="s">
        <v>3141</v>
      </c>
      <c r="W10" s="26"/>
      <c r="X10" s="52"/>
      <c r="Y10" s="52"/>
      <c r="Z10" s="52"/>
      <c r="AA10" s="50" t="s">
        <v>3142</v>
      </c>
      <c r="AB10" s="3" t="s">
        <v>3143</v>
      </c>
      <c r="AC10" s="3" t="s">
        <v>3144</v>
      </c>
      <c r="AD10" s="3" t="s">
        <v>3145</v>
      </c>
      <c r="AE10" s="52"/>
      <c r="AF10" s="52"/>
      <c r="AG10" s="52"/>
      <c r="AH10" s="52"/>
    </row>
    <row r="11" spans="1:34" x14ac:dyDescent="0.3">
      <c r="B11" s="11">
        <v>1</v>
      </c>
      <c r="C11" s="11" t="s">
        <v>2531</v>
      </c>
      <c r="D11" s="11">
        <v>5</v>
      </c>
      <c r="E11" s="11" t="s">
        <v>258</v>
      </c>
      <c r="F11" s="11">
        <v>1</v>
      </c>
      <c r="G11" s="11" t="s">
        <v>731</v>
      </c>
      <c r="H11" s="11">
        <v>1</v>
      </c>
      <c r="I11" s="11" t="s">
        <v>32</v>
      </c>
      <c r="J11" s="11">
        <v>500</v>
      </c>
      <c r="K11" s="11" t="s">
        <v>41</v>
      </c>
      <c r="L11" s="11">
        <v>3000</v>
      </c>
      <c r="M11" s="47">
        <f>VLOOKUP($C11,道具总览!$D:$F,2,FALSE)*$D11+VLOOKUP($E11,道具总览!$D:$F,2,FALSE)*$F11+VLOOKUP($G11,道具总览!$D:$F,2,FALSE)*$H11+VLOOKUP($I11,道具总览!$D:$F,2,FALSE)*$J11+VLOOKUP($K11,道具总览!$D:$F,2,FALSE)*$L11</f>
        <v>500</v>
      </c>
      <c r="R11" s="6">
        <v>1</v>
      </c>
      <c r="S11" s="6">
        <v>20</v>
      </c>
      <c r="T11" s="6">
        <v>10</v>
      </c>
      <c r="U11" s="6">
        <v>0.2</v>
      </c>
      <c r="V11" s="6">
        <f t="shared" ref="V11:V13" si="0">S11/R11*10/100/2</f>
        <v>1</v>
      </c>
      <c r="W11" s="26"/>
      <c r="X11" s="52"/>
      <c r="Y11" s="52"/>
      <c r="Z11" s="52"/>
      <c r="AA11" s="22" t="s">
        <v>2643</v>
      </c>
      <c r="AB11" s="22">
        <f>SUMIF($R$18:$R$29,AA11,$Y$18:$Y$29)</f>
        <v>2.0060180541624874E-2</v>
      </c>
      <c r="AC11" s="22"/>
      <c r="AD11" s="22"/>
      <c r="AE11" s="52"/>
      <c r="AF11" s="52"/>
      <c r="AG11" s="52"/>
      <c r="AH11" s="52"/>
    </row>
    <row r="12" spans="1:34" x14ac:dyDescent="0.3">
      <c r="B12" s="11">
        <v>2</v>
      </c>
      <c r="C12" s="11" t="s">
        <v>2525</v>
      </c>
      <c r="D12" s="11">
        <v>5</v>
      </c>
      <c r="E12" s="11" t="s">
        <v>2631</v>
      </c>
      <c r="F12" s="11">
        <v>10</v>
      </c>
      <c r="G12" s="11" t="s">
        <v>749</v>
      </c>
      <c r="H12" s="11">
        <v>1</v>
      </c>
      <c r="I12" s="11" t="s">
        <v>32</v>
      </c>
      <c r="J12" s="11">
        <v>500</v>
      </c>
      <c r="K12" s="11" t="s">
        <v>41</v>
      </c>
      <c r="L12" s="11">
        <v>3000</v>
      </c>
      <c r="M12" s="47">
        <f>VLOOKUP($C13,道具总览!$D:$F,2,FALSE)*$D12+VLOOKUP($E12,道具总览!$D:$F,2,FALSE)*$F12+VLOOKUP($G12,道具总览!$D:$F,2,FALSE)*$H12+VLOOKUP($I12,道具总览!$D:$F,2,FALSE)*$J12+VLOOKUP($K12,道具总览!$D:$F,2,FALSE)*$L12</f>
        <v>560</v>
      </c>
      <c r="R12" s="6">
        <v>10</v>
      </c>
      <c r="S12" s="6">
        <v>190</v>
      </c>
      <c r="T12" s="6">
        <v>100</v>
      </c>
      <c r="U12" s="6">
        <v>0.2</v>
      </c>
      <c r="V12" s="6">
        <f t="shared" si="0"/>
        <v>0.95</v>
      </c>
      <c r="W12" s="26"/>
      <c r="X12" s="52"/>
      <c r="Y12" s="52"/>
      <c r="Z12" s="52"/>
      <c r="AA12" s="22" t="s">
        <v>336</v>
      </c>
      <c r="AB12" s="22">
        <f>SUMIF($R$18:$R$29,AA12,$Y$18:$Y$29)</f>
        <v>5.0150451354062184E-3</v>
      </c>
      <c r="AC12" s="22"/>
      <c r="AD12" s="22"/>
      <c r="AE12" s="52"/>
      <c r="AF12" s="52"/>
      <c r="AG12" s="52"/>
      <c r="AH12" s="52"/>
    </row>
    <row r="13" spans="1:34" x14ac:dyDescent="0.3">
      <c r="B13" s="11">
        <v>3</v>
      </c>
      <c r="C13" s="11" t="s">
        <v>2519</v>
      </c>
      <c r="D13" s="11">
        <v>5</v>
      </c>
      <c r="E13" s="11" t="s">
        <v>2510</v>
      </c>
      <c r="F13" s="11">
        <v>5</v>
      </c>
      <c r="G13" s="11" t="s">
        <v>752</v>
      </c>
      <c r="H13" s="11">
        <v>1</v>
      </c>
      <c r="I13" s="11" t="s">
        <v>32</v>
      </c>
      <c r="J13" s="11">
        <v>500</v>
      </c>
      <c r="K13" s="11" t="s">
        <v>41</v>
      </c>
      <c r="L13" s="11">
        <v>3000</v>
      </c>
      <c r="M13" s="47">
        <f>VLOOKUP($C12,道具总览!$D:$F,2,FALSE)*$D13+VLOOKUP($E13,道具总览!$D:$F,2,FALSE)*$F13+VLOOKUP($G13,道具总览!$D:$F,2,FALSE)*$H13+VLOOKUP($I13,道具总览!$D:$F,2,FALSE)*$J13+VLOOKUP($K13,道具总览!$D:$F,2,FALSE)*$L13</f>
        <v>580</v>
      </c>
      <c r="R13" s="6">
        <v>50</v>
      </c>
      <c r="S13" s="6">
        <v>950</v>
      </c>
      <c r="T13" s="6">
        <v>500</v>
      </c>
      <c r="U13" s="6">
        <v>0.2</v>
      </c>
      <c r="V13" s="6">
        <f t="shared" si="0"/>
        <v>0.95</v>
      </c>
      <c r="W13" s="26"/>
      <c r="X13" s="52"/>
      <c r="Y13" s="52"/>
      <c r="Z13" s="52"/>
      <c r="AA13" s="22" t="s">
        <v>1372</v>
      </c>
      <c r="AB13" s="22">
        <f t="shared" ref="AB13:AB14" si="1">SUMIF($R$18:$R$29,AA13,$Y$18:$Y$29)</f>
        <v>3.4102306920762285E-2</v>
      </c>
      <c r="AC13" s="22">
        <f>100/AB13</f>
        <v>2932.3529411764707</v>
      </c>
      <c r="AD13" s="22">
        <f>AC13/$R$13*$S$13</f>
        <v>55714.705882352944</v>
      </c>
      <c r="AE13" s="52"/>
      <c r="AF13" s="52"/>
      <c r="AG13" s="52"/>
      <c r="AH13" s="52"/>
    </row>
    <row r="14" spans="1:34" x14ac:dyDescent="0.3">
      <c r="R14" s="26"/>
      <c r="S14" s="26"/>
      <c r="T14" s="26"/>
      <c r="U14" s="26"/>
      <c r="V14" s="26"/>
      <c r="W14" s="26"/>
      <c r="X14" s="52"/>
      <c r="Y14" s="52"/>
      <c r="Z14" s="52"/>
      <c r="AA14" s="22" t="s">
        <v>1322</v>
      </c>
      <c r="AB14" s="22">
        <f t="shared" si="1"/>
        <v>3.4102306920762285E-2</v>
      </c>
      <c r="AC14" s="22">
        <f>100/AB14</f>
        <v>2932.3529411764707</v>
      </c>
      <c r="AD14" s="22">
        <f>AC14/$R$13*$S$13</f>
        <v>55714.705882352944</v>
      </c>
      <c r="AE14" s="52"/>
      <c r="AF14" s="52"/>
      <c r="AG14" s="52"/>
      <c r="AH14" s="52"/>
    </row>
    <row r="15" spans="1:34" x14ac:dyDescent="0.3">
      <c r="R15" s="53" t="s">
        <v>3146</v>
      </c>
      <c r="Z15" s="52"/>
      <c r="AG15" s="52"/>
      <c r="AH15" s="52"/>
    </row>
    <row r="16" spans="1:34" x14ac:dyDescent="0.3">
      <c r="B16" s="222" t="s">
        <v>3147</v>
      </c>
      <c r="C16" s="222"/>
      <c r="D16" s="222"/>
      <c r="E16" s="222"/>
      <c r="F16" s="222"/>
      <c r="G16" s="222"/>
      <c r="H16" s="222"/>
      <c r="I16" s="222"/>
      <c r="J16" s="222"/>
      <c r="K16" s="222"/>
      <c r="L16" s="222"/>
      <c r="M16" s="222"/>
      <c r="N16" s="222"/>
      <c r="O16" s="222"/>
      <c r="P16" s="222"/>
      <c r="R16" s="227" t="s">
        <v>3148</v>
      </c>
      <c r="S16" s="227"/>
      <c r="T16" s="227"/>
      <c r="U16" s="227"/>
      <c r="V16" s="227"/>
      <c r="W16" s="227"/>
      <c r="X16" s="227"/>
      <c r="Y16" s="227"/>
      <c r="Z16" s="52"/>
      <c r="AA16" s="65" t="s">
        <v>3149</v>
      </c>
      <c r="AB16" s="65">
        <v>100000</v>
      </c>
      <c r="AC16" s="65" t="s">
        <v>3150</v>
      </c>
      <c r="AD16" s="65">
        <f>$AB$16/($S$13/$R$13)*$T$11</f>
        <v>52631.578947368427</v>
      </c>
      <c r="AE16" s="65" t="s">
        <v>3140</v>
      </c>
      <c r="AF16" s="65">
        <f>AD16*$U$11</f>
        <v>10526.315789473687</v>
      </c>
      <c r="AG16" s="52"/>
      <c r="AH16" s="52"/>
    </row>
    <row r="17" spans="2:34" x14ac:dyDescent="0.3">
      <c r="B17" s="50" t="s">
        <v>3151</v>
      </c>
      <c r="C17" s="3" t="s">
        <v>3126</v>
      </c>
      <c r="D17" s="3" t="s">
        <v>3127</v>
      </c>
      <c r="E17" s="4" t="s">
        <v>3128</v>
      </c>
      <c r="F17" s="4" t="s">
        <v>3129</v>
      </c>
      <c r="G17" s="3" t="s">
        <v>3130</v>
      </c>
      <c r="H17" s="3" t="s">
        <v>3131</v>
      </c>
      <c r="I17" s="4" t="s">
        <v>3132</v>
      </c>
      <c r="J17" s="4" t="s">
        <v>3133</v>
      </c>
      <c r="K17" s="3" t="s">
        <v>3134</v>
      </c>
      <c r="L17" s="3" t="s">
        <v>3135</v>
      </c>
      <c r="M17" s="51" t="s">
        <v>3136</v>
      </c>
      <c r="N17" s="51" t="s">
        <v>3152</v>
      </c>
      <c r="O17" s="51" t="s">
        <v>3153</v>
      </c>
      <c r="P17" s="3" t="s">
        <v>3154</v>
      </c>
      <c r="R17" s="50" t="s">
        <v>3142</v>
      </c>
      <c r="S17" s="3" t="s">
        <v>3155</v>
      </c>
      <c r="T17" s="3" t="s">
        <v>3156</v>
      </c>
      <c r="U17" s="3" t="s">
        <v>3157</v>
      </c>
      <c r="V17" s="3" t="s">
        <v>3158</v>
      </c>
      <c r="W17" s="3" t="s">
        <v>3156</v>
      </c>
      <c r="X17" s="3" t="s">
        <v>3159</v>
      </c>
      <c r="Y17" s="3" t="s">
        <v>3160</v>
      </c>
      <c r="Z17" s="52"/>
      <c r="AA17" s="228" t="s">
        <v>3161</v>
      </c>
      <c r="AB17" s="226"/>
      <c r="AC17" s="226"/>
      <c r="AD17" s="226"/>
      <c r="AE17" s="226"/>
      <c r="AF17" s="226"/>
      <c r="AG17" s="52"/>
      <c r="AH17" s="52"/>
    </row>
    <row r="18" spans="2:34" x14ac:dyDescent="0.3">
      <c r="B18" s="72">
        <v>400</v>
      </c>
      <c r="C18" s="9" t="s">
        <v>2631</v>
      </c>
      <c r="D18" s="9">
        <v>10</v>
      </c>
      <c r="E18" s="18" t="s">
        <v>2701</v>
      </c>
      <c r="F18" s="18">
        <v>1</v>
      </c>
      <c r="G18" s="9" t="s">
        <v>10</v>
      </c>
      <c r="H18" s="9"/>
      <c r="I18" s="73" t="s">
        <v>10</v>
      </c>
      <c r="J18" s="73"/>
      <c r="K18" s="73" t="s">
        <v>10</v>
      </c>
      <c r="L18" s="73"/>
      <c r="M18" s="11">
        <f>VLOOKUP($C18,道具总览!$D:$F,2,FALSE)*$D18+VLOOKUP($E18,道具总览!$D:$F,2,FALSE)*$F18+VLOOKUP($G18,道具总览!$D:$F,2,FALSE)*$H18+VLOOKUP($I18,道具总览!$D:$F,2,FALSE)*$J18+VLOOKUP($K18,道具总览!$D:$F,2,FALSE)*$L18</f>
        <v>220</v>
      </c>
      <c r="N18" s="71">
        <f>SUM($M$18:M18)/B18</f>
        <v>0.55000000000000004</v>
      </c>
      <c r="O18" s="71">
        <f>M18/B18</f>
        <v>0.55000000000000004</v>
      </c>
      <c r="P18" s="73">
        <v>1</v>
      </c>
      <c r="Q18" s="74"/>
      <c r="R18" s="22" t="s">
        <v>372</v>
      </c>
      <c r="S18" s="6">
        <v>1</v>
      </c>
      <c r="T18" s="47">
        <f>VLOOKUP(R18,道具总览!$D:$F,MATCH(道具总览!$E$1,道具总览!$D$1:$F$1,0),FALSE)</f>
        <v>10</v>
      </c>
      <c r="U18" s="6" t="s">
        <v>3162</v>
      </c>
      <c r="V18" s="38">
        <f t="shared" ref="V18:V29" si="2">X18/SUM($X$18:$X$29)</f>
        <v>0.20060180541624875</v>
      </c>
      <c r="W18" s="55">
        <f>V18*T18</f>
        <v>2.0060180541624875</v>
      </c>
      <c r="X18" s="6">
        <v>2000</v>
      </c>
      <c r="Y18" s="6">
        <f>V18*S18</f>
        <v>0.20060180541624875</v>
      </c>
      <c r="Z18" s="52"/>
      <c r="AA18" s="50" t="s">
        <v>3142</v>
      </c>
      <c r="AB18" s="3" t="s">
        <v>3163</v>
      </c>
      <c r="AC18" s="3" t="s">
        <v>3156</v>
      </c>
      <c r="AD18" s="52"/>
      <c r="AE18" s="52"/>
      <c r="AF18" s="52"/>
      <c r="AG18" s="52"/>
      <c r="AH18" s="52"/>
    </row>
    <row r="19" spans="2:34" x14ac:dyDescent="0.3">
      <c r="B19" s="72">
        <v>800</v>
      </c>
      <c r="C19" s="9" t="s">
        <v>2540</v>
      </c>
      <c r="D19" s="9">
        <v>20</v>
      </c>
      <c r="E19" s="18" t="s">
        <v>2703</v>
      </c>
      <c r="F19" s="18">
        <v>2</v>
      </c>
      <c r="G19" s="9" t="s">
        <v>10</v>
      </c>
      <c r="H19" s="9"/>
      <c r="I19" s="73" t="s">
        <v>10</v>
      </c>
      <c r="J19" s="73"/>
      <c r="K19" s="73" t="s">
        <v>10</v>
      </c>
      <c r="L19" s="73"/>
      <c r="M19" s="11">
        <f>VLOOKUP($C19,道具总览!$D:$F,2,FALSE)*$D19+VLOOKUP($E19,道具总览!$D:$F,2,FALSE)*$F19+VLOOKUP($G19,道具总览!$D:$F,2,FALSE)*$H19+VLOOKUP($I19,道具总览!$D:$F,2,FALSE)*$J19+VLOOKUP($K19,道具总览!$D:$F,2,FALSE)*$L19</f>
        <v>440</v>
      </c>
      <c r="N19" s="71">
        <f>SUM($M$18:M19)/B19</f>
        <v>0.82499999999999996</v>
      </c>
      <c r="O19" s="71">
        <f>M19/(B19-B18)</f>
        <v>1.1000000000000001</v>
      </c>
      <c r="P19" s="73">
        <v>1</v>
      </c>
      <c r="Q19" s="74"/>
      <c r="R19" s="6" t="s">
        <v>670</v>
      </c>
      <c r="S19" s="6">
        <v>2</v>
      </c>
      <c r="T19" s="47">
        <f>VLOOKUP(R19,道具总览!$D:$F,MATCH(道具总览!$E$1,道具总览!$D$1:$F$1,0),FALSE)</f>
        <v>10</v>
      </c>
      <c r="U19" s="6" t="s">
        <v>3162</v>
      </c>
      <c r="V19" s="38">
        <f t="shared" si="2"/>
        <v>0.20060180541624875</v>
      </c>
      <c r="W19" s="55">
        <f t="shared" ref="W19:W27" si="3">V19*T19</f>
        <v>2.0060180541624875</v>
      </c>
      <c r="X19" s="6">
        <v>2000</v>
      </c>
      <c r="Y19" s="6">
        <f t="shared" ref="Y19:Y28" si="4">V19*S19</f>
        <v>0.4012036108324975</v>
      </c>
      <c r="Z19" s="52"/>
      <c r="AA19" s="22" t="s">
        <v>372</v>
      </c>
      <c r="AB19" s="66">
        <f t="shared" ref="AB19:AB28" si="5">$AB$16/($S$13/$R$13)*SUMIFS($Y$18:$Y$29,$R$18:$R$29,AA19)</f>
        <v>1055.7989758749936</v>
      </c>
      <c r="AC19" s="46">
        <f>VLOOKUP(AA19,道具总览!$D:$F,MATCH(道具总览!$E$1,道具总览!$D$1:$F$1,0),FALSE)*AB19</f>
        <v>10557.989758749936</v>
      </c>
      <c r="AD19" s="52"/>
      <c r="AE19" s="52"/>
      <c r="AF19" s="52"/>
      <c r="AG19" s="52"/>
      <c r="AH19" s="52"/>
    </row>
    <row r="20" spans="2:34" x14ac:dyDescent="0.3">
      <c r="B20" s="72">
        <v>1500</v>
      </c>
      <c r="C20" s="9" t="s">
        <v>2631</v>
      </c>
      <c r="D20" s="9">
        <v>30</v>
      </c>
      <c r="E20" s="18" t="s">
        <v>2705</v>
      </c>
      <c r="F20" s="18">
        <v>3</v>
      </c>
      <c r="G20" s="9" t="s">
        <v>670</v>
      </c>
      <c r="H20" s="9">
        <v>10</v>
      </c>
      <c r="I20" s="73" t="s">
        <v>10</v>
      </c>
      <c r="J20" s="73"/>
      <c r="K20" s="73" t="s">
        <v>10</v>
      </c>
      <c r="L20" s="73"/>
      <c r="M20" s="11">
        <f>VLOOKUP($C20,道具总览!$D:$F,2,FALSE)*$D20+VLOOKUP($E20,道具总览!$D:$F,2,FALSE)*$F20+VLOOKUP($G20,道具总览!$D:$F,2,FALSE)*$H20+VLOOKUP($I20,道具总览!$D:$F,2,FALSE)*$J20+VLOOKUP($K20,道具总览!$D:$F,2,FALSE)*$L20</f>
        <v>760</v>
      </c>
      <c r="N20" s="71">
        <f>SUM($M$18:M20)/B20</f>
        <v>0.94666666666666666</v>
      </c>
      <c r="O20" s="71">
        <f t="shared" ref="O20:O25" si="6">M20/(B20-B19)</f>
        <v>1.0857142857142856</v>
      </c>
      <c r="P20" s="73">
        <v>1</v>
      </c>
      <c r="Q20" s="74"/>
      <c r="R20" s="22" t="s">
        <v>848</v>
      </c>
      <c r="S20" s="6">
        <v>2</v>
      </c>
      <c r="T20" s="47">
        <f>VLOOKUP(R20,道具总览!$D:$F,MATCH(道具总览!$E$1,道具总览!$D$1:$F$1,0),FALSE)</f>
        <v>10</v>
      </c>
      <c r="U20" s="6" t="s">
        <v>3162</v>
      </c>
      <c r="V20" s="38">
        <f t="shared" si="2"/>
        <v>0.20060180541624875</v>
      </c>
      <c r="W20" s="55">
        <f t="shared" si="3"/>
        <v>2.0060180541624875</v>
      </c>
      <c r="X20" s="6">
        <v>2000</v>
      </c>
      <c r="Y20" s="6">
        <f t="shared" si="4"/>
        <v>0.4012036108324975</v>
      </c>
      <c r="Z20" s="52"/>
      <c r="AA20" s="6" t="s">
        <v>670</v>
      </c>
      <c r="AB20" s="66">
        <f t="shared" si="5"/>
        <v>2111.5979517499873</v>
      </c>
      <c r="AC20" s="46">
        <f>VLOOKUP(AA20,道具总览!$D:$F,MATCH(道具总览!$E$1,道具总览!$D$1:$F$1,0),FALSE)*AB20</f>
        <v>21115.979517499873</v>
      </c>
      <c r="AD20" s="52"/>
      <c r="AE20" s="52"/>
      <c r="AF20" s="52"/>
      <c r="AG20" s="52"/>
      <c r="AH20" s="52"/>
    </row>
    <row r="21" spans="2:34" x14ac:dyDescent="0.3">
      <c r="B21" s="72">
        <v>3500</v>
      </c>
      <c r="C21" s="9" t="s">
        <v>2540</v>
      </c>
      <c r="D21" s="9">
        <v>40</v>
      </c>
      <c r="E21" s="18" t="s">
        <v>2701</v>
      </c>
      <c r="F21" s="18">
        <v>6</v>
      </c>
      <c r="G21" s="9" t="s">
        <v>670</v>
      </c>
      <c r="H21" s="9">
        <v>20</v>
      </c>
      <c r="I21" s="73" t="s">
        <v>10</v>
      </c>
      <c r="J21" s="73"/>
      <c r="K21" s="73" t="s">
        <v>10</v>
      </c>
      <c r="L21" s="73"/>
      <c r="M21" s="11">
        <f>VLOOKUP($C21,道具总览!$D:$F,2,FALSE)*$D21+VLOOKUP($E21,道具总览!$D:$F,2,FALSE)*$F21+VLOOKUP($G21,道具总览!$D:$F,2,FALSE)*$H21+VLOOKUP($I21,道具总览!$D:$F,2,FALSE)*$J21+VLOOKUP($K21,道具总览!$D:$F,2,FALSE)*$L21</f>
        <v>1320</v>
      </c>
      <c r="N21" s="71">
        <f>SUM($M$18:M21)/B21</f>
        <v>0.78285714285714281</v>
      </c>
      <c r="O21" s="71">
        <f t="shared" si="6"/>
        <v>0.66</v>
      </c>
      <c r="P21" s="73">
        <v>1</v>
      </c>
      <c r="Q21" s="74"/>
      <c r="R21" s="11" t="s">
        <v>334</v>
      </c>
      <c r="S21" s="6">
        <v>1</v>
      </c>
      <c r="T21" s="47">
        <f>VLOOKUP(R21,道具总览!$D:$F,MATCH(道具总览!$E$1,道具总览!$D$1:$F$1,0),FALSE)</f>
        <v>20</v>
      </c>
      <c r="U21" s="6" t="s">
        <v>3162</v>
      </c>
      <c r="V21" s="38">
        <f t="shared" si="2"/>
        <v>0.20060180541624875</v>
      </c>
      <c r="W21" s="55">
        <f t="shared" si="3"/>
        <v>4.0120361083249749</v>
      </c>
      <c r="X21" s="6">
        <v>2000</v>
      </c>
      <c r="Y21" s="6">
        <f t="shared" si="4"/>
        <v>0.20060180541624875</v>
      </c>
      <c r="Z21" s="52"/>
      <c r="AA21" s="22" t="s">
        <v>848</v>
      </c>
      <c r="AB21" s="66">
        <f t="shared" si="5"/>
        <v>2111.5979517499873</v>
      </c>
      <c r="AC21" s="46">
        <f>VLOOKUP(AA21,道具总览!$D:$F,MATCH(道具总览!$E$1,道具总览!$D$1:$F$1,0),FALSE)*AB21</f>
        <v>21115.979517499873</v>
      </c>
      <c r="AD21" s="52"/>
      <c r="AE21" s="52"/>
      <c r="AF21" s="52"/>
      <c r="AG21" s="52"/>
      <c r="AH21" s="52"/>
    </row>
    <row r="22" spans="2:34" x14ac:dyDescent="0.3">
      <c r="B22" s="72">
        <v>8000</v>
      </c>
      <c r="C22" s="9" t="s">
        <v>2633</v>
      </c>
      <c r="D22" s="9">
        <v>50</v>
      </c>
      <c r="E22" s="18" t="s">
        <v>2703</v>
      </c>
      <c r="F22" s="18">
        <v>8</v>
      </c>
      <c r="G22" s="9" t="s">
        <v>670</v>
      </c>
      <c r="H22" s="9">
        <v>30</v>
      </c>
      <c r="I22" s="73" t="s">
        <v>2643</v>
      </c>
      <c r="J22" s="73">
        <v>30</v>
      </c>
      <c r="K22" s="73" t="s">
        <v>10</v>
      </c>
      <c r="L22" s="73"/>
      <c r="M22" s="11">
        <f>VLOOKUP($C22,道具总览!$D:$F,2,FALSE)*$D22+VLOOKUP($E22,道具总览!$D:$F,2,FALSE)*$F22+VLOOKUP($G22,道具总览!$D:$F,2,FALSE)*$H22+VLOOKUP($I22,道具总览!$D:$F,2,FALSE)*$J22+VLOOKUP($K22,道具总览!$D:$F,2,FALSE)*$L22</f>
        <v>2060</v>
      </c>
      <c r="N22" s="71">
        <f>SUM($M$18:M22)/B22</f>
        <v>0.6</v>
      </c>
      <c r="O22" s="71">
        <f t="shared" si="6"/>
        <v>0.45777777777777778</v>
      </c>
      <c r="P22" s="73">
        <v>1</v>
      </c>
      <c r="Q22" s="74"/>
      <c r="R22" s="58" t="s">
        <v>2643</v>
      </c>
      <c r="S22" s="59">
        <v>1</v>
      </c>
      <c r="T22" s="60">
        <f>VLOOKUP(R22,道具总览!$D:$F,MATCH(道具总览!$E$1,道具总览!$D$1:$F$1,0),FALSE)</f>
        <v>10</v>
      </c>
      <c r="U22" s="59" t="s">
        <v>197</v>
      </c>
      <c r="V22" s="92">
        <f t="shared" si="2"/>
        <v>2.0060180541624874E-2</v>
      </c>
      <c r="W22" s="93">
        <f t="shared" si="3"/>
        <v>0.20060180541624872</v>
      </c>
      <c r="X22" s="59">
        <v>200</v>
      </c>
      <c r="Y22" s="59">
        <f t="shared" si="4"/>
        <v>2.0060180541624874E-2</v>
      </c>
      <c r="Z22" s="52"/>
      <c r="AA22" s="11" t="s">
        <v>334</v>
      </c>
      <c r="AB22" s="66">
        <f t="shared" si="5"/>
        <v>1055.7989758749936</v>
      </c>
      <c r="AC22" s="46">
        <f>VLOOKUP(AA22,道具总览!$D:$F,MATCH(道具总览!$E$1,道具总览!$D$1:$F$1,0),FALSE)*AB22</f>
        <v>21115.979517499873</v>
      </c>
      <c r="AD22" s="52"/>
      <c r="AE22" s="52"/>
      <c r="AF22" s="52"/>
      <c r="AG22" s="52"/>
      <c r="AH22" s="52"/>
    </row>
    <row r="23" spans="2:34" x14ac:dyDescent="0.3">
      <c r="B23" s="72">
        <v>15000</v>
      </c>
      <c r="C23" s="9" t="s">
        <v>336</v>
      </c>
      <c r="D23" s="9">
        <v>3</v>
      </c>
      <c r="E23" s="18" t="s">
        <v>2705</v>
      </c>
      <c r="F23" s="18">
        <v>10</v>
      </c>
      <c r="G23" s="9" t="s">
        <v>555</v>
      </c>
      <c r="H23" s="9">
        <v>40</v>
      </c>
      <c r="I23" s="73" t="s">
        <v>2643</v>
      </c>
      <c r="J23" s="73">
        <v>50</v>
      </c>
      <c r="K23" s="73" t="s">
        <v>10</v>
      </c>
      <c r="L23" s="73"/>
      <c r="M23" s="11">
        <f>VLOOKUP($C23,道具总览!$D:$F,2,FALSE)*$D23+VLOOKUP($E23,道具总览!$D:$F,2,FALSE)*$F23+VLOOKUP($G23,道具总览!$D:$F,2,FALSE)*$H23+VLOOKUP($I23,道具总览!$D:$F,2,FALSE)*$J23+VLOOKUP($K23,道具总览!$D:$F,2,FALSE)*$L23</f>
        <v>4301</v>
      </c>
      <c r="N23" s="71">
        <f>SUM($M$18:M23)/B23</f>
        <v>0.60673333333333335</v>
      </c>
      <c r="O23" s="71">
        <f t="shared" si="6"/>
        <v>0.61442857142857144</v>
      </c>
      <c r="P23" s="73">
        <v>1</v>
      </c>
      <c r="Q23" s="74"/>
      <c r="R23" s="11" t="s">
        <v>555</v>
      </c>
      <c r="S23" s="6">
        <v>1</v>
      </c>
      <c r="T23" s="47">
        <f>VLOOKUP(R23,道具总览!$D:$F,MATCH(道具总览!$E$1,道具总览!$D$1:$F$1,0),FALSE)</f>
        <v>30</v>
      </c>
      <c r="U23" s="6" t="s">
        <v>3162</v>
      </c>
      <c r="V23" s="38">
        <f t="shared" si="2"/>
        <v>6.0180541624874621E-2</v>
      </c>
      <c r="W23" s="55">
        <f t="shared" si="3"/>
        <v>1.8054162487462386</v>
      </c>
      <c r="X23" s="6">
        <v>600</v>
      </c>
      <c r="Y23" s="6">
        <f t="shared" si="4"/>
        <v>6.0180541624874621E-2</v>
      </c>
      <c r="Z23" s="52"/>
      <c r="AA23" s="22" t="s">
        <v>2643</v>
      </c>
      <c r="AB23" s="66">
        <f t="shared" si="5"/>
        <v>105.57989758749935</v>
      </c>
      <c r="AC23" s="46">
        <f>VLOOKUP(AA23,道具总览!$D:$F,MATCH(道具总览!$E$1,道具总览!$D$1:$F$1,0),FALSE)*AB23</f>
        <v>1055.7989758749934</v>
      </c>
      <c r="AD23" s="52"/>
      <c r="AE23" s="52"/>
      <c r="AF23" s="52"/>
      <c r="AG23" s="52"/>
      <c r="AH23" s="52"/>
    </row>
    <row r="24" spans="2:34" x14ac:dyDescent="0.3">
      <c r="B24" s="72">
        <v>30000</v>
      </c>
      <c r="C24" s="9" t="s">
        <v>371</v>
      </c>
      <c r="D24" s="9">
        <v>1</v>
      </c>
      <c r="E24" s="18" t="s">
        <v>2701</v>
      </c>
      <c r="F24" s="18">
        <v>12</v>
      </c>
      <c r="G24" s="9" t="s">
        <v>555</v>
      </c>
      <c r="H24" s="9">
        <v>50</v>
      </c>
      <c r="I24" s="73" t="s">
        <v>2643</v>
      </c>
      <c r="J24" s="73">
        <v>80</v>
      </c>
      <c r="K24" s="73" t="s">
        <v>41</v>
      </c>
      <c r="L24" s="73">
        <v>20000</v>
      </c>
      <c r="M24" s="11">
        <f>VLOOKUP($C24,道具总览!$D:$F,2,FALSE)*$D24+VLOOKUP($E24,道具总览!$D:$F,2,FALSE)*$F24+VLOOKUP($G24,道具总览!$D:$F,2,FALSE)*$H24+VLOOKUP($I24,道具总览!$D:$F,2,FALSE)*$J24+VLOOKUP($K24,道具总览!$D:$F,2,FALSE)*$L24</f>
        <v>8302</v>
      </c>
      <c r="N24" s="71">
        <f>SUM($M$18:M24)/B24</f>
        <v>0.58009999999999995</v>
      </c>
      <c r="O24" s="71">
        <f t="shared" si="6"/>
        <v>0.55346666666666666</v>
      </c>
      <c r="P24" s="73">
        <v>1</v>
      </c>
      <c r="Q24" s="74"/>
      <c r="R24" s="58" t="s">
        <v>336</v>
      </c>
      <c r="S24" s="59">
        <v>1</v>
      </c>
      <c r="T24" s="60">
        <f>VLOOKUP(R24,道具总览!$D:$F,MATCH(道具总览!$E$1,道具总览!$D$1:$F$1,0),FALSE)</f>
        <v>467</v>
      </c>
      <c r="U24" s="59" t="s">
        <v>3164</v>
      </c>
      <c r="V24" s="92">
        <f t="shared" si="2"/>
        <v>5.0150451354062184E-3</v>
      </c>
      <c r="W24" s="93">
        <f t="shared" si="3"/>
        <v>2.3420260782347042</v>
      </c>
      <c r="X24" s="59">
        <v>50</v>
      </c>
      <c r="Y24" s="59">
        <f t="shared" si="4"/>
        <v>5.0150451354062184E-3</v>
      </c>
      <c r="Z24" s="52"/>
      <c r="AA24" s="11" t="s">
        <v>555</v>
      </c>
      <c r="AB24" s="66">
        <f t="shared" si="5"/>
        <v>316.73969276249801</v>
      </c>
      <c r="AC24" s="46">
        <f>VLOOKUP(AA24,道具总览!$D:$F,MATCH(道具总览!$E$1,道具总览!$D$1:$F$1,0),FALSE)*AB24</f>
        <v>9502.1907828749409</v>
      </c>
      <c r="AD24" s="52"/>
      <c r="AE24" s="52"/>
      <c r="AF24" s="52"/>
      <c r="AG24" s="26"/>
      <c r="AH24" s="26"/>
    </row>
    <row r="25" spans="2:34" x14ac:dyDescent="0.3">
      <c r="B25" s="18">
        <v>50000</v>
      </c>
      <c r="C25" s="9" t="s">
        <v>498</v>
      </c>
      <c r="D25" s="9">
        <v>1</v>
      </c>
      <c r="E25" s="72" t="s">
        <v>2703</v>
      </c>
      <c r="F25" s="18">
        <v>15</v>
      </c>
      <c r="G25" s="73" t="s">
        <v>555</v>
      </c>
      <c r="H25" s="73">
        <v>60</v>
      </c>
      <c r="I25" s="73" t="s">
        <v>2643</v>
      </c>
      <c r="J25" s="73">
        <v>100</v>
      </c>
      <c r="K25" s="73" t="s">
        <v>41</v>
      </c>
      <c r="L25" s="73">
        <v>50000</v>
      </c>
      <c r="M25" s="11">
        <f>VLOOKUP($C25,道具总览!$D:$F,2,FALSE)*$D25+VLOOKUP($E25,道具总览!$D:$F,2,FALSE)*$F25+VLOOKUP($G25,道具总览!$D:$F,2,FALSE)*$H25+VLOOKUP($I25,道具总览!$D:$F,2,FALSE)*$J25+VLOOKUP($K25,道具总览!$D:$F,2,FALSE)*$L25</f>
        <v>16890</v>
      </c>
      <c r="N25" s="71">
        <f>SUM($M$18:M25)/B25</f>
        <v>0.68586000000000003</v>
      </c>
      <c r="O25" s="71">
        <f t="shared" si="6"/>
        <v>0.84450000000000003</v>
      </c>
      <c r="P25" s="73">
        <v>1</v>
      </c>
      <c r="Q25" s="74"/>
      <c r="R25" s="6" t="s">
        <v>339</v>
      </c>
      <c r="S25" s="6">
        <v>1</v>
      </c>
      <c r="T25" s="47">
        <f>VLOOKUP(R25,道具总览!$D:$F,MATCH(道具总览!$E$1,道具总览!$D$1:$F$1,0),FALSE)</f>
        <v>30</v>
      </c>
      <c r="U25" s="6" t="s">
        <v>3162</v>
      </c>
      <c r="V25" s="38">
        <f t="shared" si="2"/>
        <v>6.0180541624874621E-2</v>
      </c>
      <c r="W25" s="55">
        <f t="shared" si="3"/>
        <v>1.8054162487462386</v>
      </c>
      <c r="X25" s="22">
        <v>600</v>
      </c>
      <c r="Y25" s="6">
        <f t="shared" si="4"/>
        <v>6.0180541624874621E-2</v>
      </c>
      <c r="Z25" s="26"/>
      <c r="AA25" s="22" t="s">
        <v>336</v>
      </c>
      <c r="AB25" s="66">
        <f t="shared" si="5"/>
        <v>26.394974396874836</v>
      </c>
      <c r="AC25" s="46">
        <f>VLOOKUP(AA25,道具总览!$D:$F,MATCH(道具总览!$E$1,道具总览!$D$1:$F$1,0),FALSE)*AB25</f>
        <v>12326.453043340549</v>
      </c>
      <c r="AD25" s="52"/>
      <c r="AE25" s="52"/>
      <c r="AF25" s="52"/>
      <c r="AG25" s="26"/>
      <c r="AH25" s="26"/>
    </row>
    <row r="26" spans="2:34" x14ac:dyDescent="0.3">
      <c r="M26" s="13">
        <f>SUM(M18:M25)</f>
        <v>34293</v>
      </c>
      <c r="R26" s="58" t="s">
        <v>1372</v>
      </c>
      <c r="S26" s="59">
        <v>1</v>
      </c>
      <c r="T26" s="60">
        <f>VLOOKUP(R26,道具总览!$D:$F,MATCH(道具总览!$E$1,道具总览!$D$1:$F$1,0),FALSE)</f>
        <v>200</v>
      </c>
      <c r="U26" s="59" t="s">
        <v>3164</v>
      </c>
      <c r="V26" s="92">
        <f t="shared" si="2"/>
        <v>2.4072216649949848E-2</v>
      </c>
      <c r="W26" s="93">
        <f t="shared" si="3"/>
        <v>4.8144433299899694</v>
      </c>
      <c r="X26" s="58">
        <v>240</v>
      </c>
      <c r="Y26" s="59">
        <f t="shared" si="4"/>
        <v>2.4072216649949848E-2</v>
      </c>
      <c r="Z26" s="26"/>
      <c r="AA26" s="6" t="s">
        <v>339</v>
      </c>
      <c r="AB26" s="66">
        <f t="shared" si="5"/>
        <v>316.73969276249801</v>
      </c>
      <c r="AC26" s="46">
        <f>VLOOKUP(AA26,道具总览!$D:$F,MATCH(道具总览!$E$1,道具总览!$D$1:$F$1,0),FALSE)*AB26</f>
        <v>9502.1907828749409</v>
      </c>
      <c r="AD26" s="52"/>
      <c r="AE26" s="52"/>
      <c r="AF26" s="52"/>
      <c r="AG26" s="26"/>
      <c r="AH26" s="26"/>
    </row>
    <row r="27" spans="2:34" x14ac:dyDescent="0.3">
      <c r="R27" s="58" t="s">
        <v>1372</v>
      </c>
      <c r="S27" s="59">
        <v>5</v>
      </c>
      <c r="T27" s="60">
        <f>VLOOKUP(R27,道具总览!$D:$F,MATCH(道具总览!$E$1,道具总览!$D$1:$F$1,0),FALSE)</f>
        <v>200</v>
      </c>
      <c r="U27" s="59" t="s">
        <v>3164</v>
      </c>
      <c r="V27" s="92">
        <f t="shared" si="2"/>
        <v>2.0060180541624875E-3</v>
      </c>
      <c r="W27" s="93">
        <f t="shared" si="3"/>
        <v>0.4012036108324975</v>
      </c>
      <c r="X27" s="58">
        <v>20</v>
      </c>
      <c r="Y27" s="59">
        <f t="shared" si="4"/>
        <v>1.0030090270812437E-2</v>
      </c>
      <c r="Z27" s="52"/>
      <c r="AA27" s="22" t="s">
        <v>1372</v>
      </c>
      <c r="AB27" s="66">
        <f t="shared" si="5"/>
        <v>179.48582589874889</v>
      </c>
      <c r="AC27" s="46">
        <f>VLOOKUP(AA27,道具总览!$D:$F,MATCH(道具总览!$E$1,道具总览!$D$1:$F$1,0),FALSE)*AB27</f>
        <v>35897.165179749776</v>
      </c>
      <c r="AD27" s="52"/>
      <c r="AE27" s="52"/>
      <c r="AF27" s="52"/>
      <c r="AG27" s="52"/>
      <c r="AH27" s="26"/>
    </row>
    <row r="28" spans="2:34" x14ac:dyDescent="0.3">
      <c r="B28" s="230" t="s">
        <v>3165</v>
      </c>
      <c r="C28" s="231"/>
      <c r="D28" s="231"/>
      <c r="E28" s="231"/>
      <c r="F28" s="232"/>
      <c r="R28" s="58" t="s">
        <v>1322</v>
      </c>
      <c r="S28" s="59">
        <v>1</v>
      </c>
      <c r="T28" s="60">
        <f>VLOOKUP(R28,道具总览!$D:$F,MATCH(道具总览!$E$1,道具总览!$D$1:$F$1,0),FALSE)</f>
        <v>200</v>
      </c>
      <c r="U28" s="59" t="s">
        <v>3164</v>
      </c>
      <c r="V28" s="92">
        <f t="shared" si="2"/>
        <v>2.4072216649949848E-2</v>
      </c>
      <c r="W28" s="93">
        <f t="shared" ref="W28:W29" si="7">V28*T28</f>
        <v>4.8144433299899694</v>
      </c>
      <c r="X28" s="58">
        <v>240</v>
      </c>
      <c r="Y28" s="59">
        <f t="shared" si="4"/>
        <v>2.4072216649949848E-2</v>
      </c>
      <c r="Z28" s="52"/>
      <c r="AA28" s="22" t="s">
        <v>1322</v>
      </c>
      <c r="AB28" s="66">
        <f t="shared" si="5"/>
        <v>179.48582589874889</v>
      </c>
      <c r="AC28" s="46">
        <f>VLOOKUP(AA28,道具总览!$D:$F,MATCH(道具总览!$E$1,道具总览!$D$1:$F$1,0),FALSE)*AB28</f>
        <v>35897.165179749776</v>
      </c>
      <c r="AD28" s="52"/>
      <c r="AE28" s="52"/>
      <c r="AF28" s="52"/>
      <c r="AG28" s="26"/>
      <c r="AH28" s="26"/>
    </row>
    <row r="29" spans="2:34" x14ac:dyDescent="0.3">
      <c r="B29" s="17" t="s">
        <v>3166</v>
      </c>
      <c r="C29" s="17" t="s">
        <v>3167</v>
      </c>
      <c r="D29" s="17" t="s">
        <v>3168</v>
      </c>
      <c r="E29" s="17" t="s">
        <v>3169</v>
      </c>
      <c r="F29" s="12"/>
      <c r="R29" s="58" t="s">
        <v>1322</v>
      </c>
      <c r="S29" s="59">
        <v>5</v>
      </c>
      <c r="T29" s="60">
        <f>VLOOKUP(R29,道具总览!$D:$F,MATCH(道具总览!$E$1,道具总览!$D$1:$F$1,0),FALSE)</f>
        <v>200</v>
      </c>
      <c r="U29" s="59" t="s">
        <v>3164</v>
      </c>
      <c r="V29" s="92">
        <f t="shared" si="2"/>
        <v>2.0060180541624875E-3</v>
      </c>
      <c r="W29" s="93">
        <f t="shared" si="7"/>
        <v>0.4012036108324975</v>
      </c>
      <c r="X29" s="58">
        <v>20</v>
      </c>
      <c r="Y29" s="59">
        <f t="shared" ref="Y29" si="8">V29*S29</f>
        <v>1.0030090270812437E-2</v>
      </c>
      <c r="Z29" s="52"/>
      <c r="AA29" s="52"/>
      <c r="AB29" s="52"/>
      <c r="AC29" s="67">
        <f>SUM(AC19:AC28)</f>
        <v>178086.89225571451</v>
      </c>
      <c r="AD29" s="52"/>
      <c r="AE29" s="52"/>
      <c r="AF29" s="52"/>
      <c r="AG29" s="26"/>
      <c r="AH29" s="26"/>
    </row>
    <row r="30" spans="2:34" x14ac:dyDescent="0.3">
      <c r="B30" s="11">
        <f>MAX(B32:B46)</f>
        <v>15</v>
      </c>
      <c r="C30" s="11">
        <v>1000</v>
      </c>
      <c r="D30" s="11">
        <f>SUMPRODUCT(D31:D46,E31:E46)</f>
        <v>5317</v>
      </c>
      <c r="E30" s="19">
        <f>D30/C30</f>
        <v>5.3170000000000002</v>
      </c>
      <c r="F30" s="69"/>
      <c r="R30" s="26"/>
      <c r="S30" s="26"/>
      <c r="T30" s="26"/>
      <c r="U30" s="26"/>
      <c r="V30" s="38">
        <f t="shared" ref="V30:X30" si="9">SUM(V18:V29)</f>
        <v>0.99999999999999989</v>
      </c>
      <c r="W30" s="62">
        <f t="shared" si="9"/>
        <v>26.614844533600799</v>
      </c>
      <c r="X30" s="26">
        <f t="shared" si="9"/>
        <v>9970</v>
      </c>
      <c r="Y30" s="26"/>
      <c r="Z30" s="52"/>
      <c r="AA30" s="51" t="s">
        <v>3170</v>
      </c>
      <c r="AG30" s="26"/>
      <c r="AH30" s="26"/>
    </row>
    <row r="31" spans="2:34" x14ac:dyDescent="0.3">
      <c r="B31" s="1" t="s">
        <v>3125</v>
      </c>
      <c r="C31" s="5" t="s">
        <v>3171</v>
      </c>
      <c r="D31" s="5" t="s">
        <v>3155</v>
      </c>
      <c r="E31" s="5" t="s">
        <v>3156</v>
      </c>
      <c r="F31" s="45" t="s">
        <v>3172</v>
      </c>
      <c r="W31" s="52"/>
      <c r="X31" s="52"/>
      <c r="Y31" s="52"/>
      <c r="Z31" s="52"/>
      <c r="AA31" s="68">
        <f>(W30+T11*U11)/(S13/R13)</f>
        <v>1.5060444491368841</v>
      </c>
      <c r="AG31" s="26"/>
      <c r="AH31" s="26"/>
    </row>
    <row r="32" spans="2:34" x14ac:dyDescent="0.3">
      <c r="B32" s="11">
        <v>1</v>
      </c>
      <c r="C32" s="11" t="s">
        <v>2643</v>
      </c>
      <c r="D32" s="11">
        <v>10</v>
      </c>
      <c r="E32" s="46">
        <f>VLOOKUP(C32,道具总览!$D:$F,MATCH(道具总览!$E$1,道具总览!$D$1:$F$1,0),FALSE)</f>
        <v>10</v>
      </c>
      <c r="F32" s="46">
        <f>VLOOKUP(C32,道具总览!$D:$F,MATCH(道具总览!$F$1,道具总览!$D$1:$F$1,0),FALSE)</f>
        <v>880055</v>
      </c>
      <c r="R32" s="227" t="s">
        <v>3173</v>
      </c>
      <c r="S32" s="227"/>
      <c r="T32" s="227"/>
      <c r="U32" s="227"/>
      <c r="V32" s="227"/>
      <c r="W32" s="227"/>
      <c r="X32" s="52"/>
      <c r="Y32" s="52"/>
      <c r="Z32" s="52"/>
      <c r="AG32" s="26"/>
      <c r="AH32" s="26"/>
    </row>
    <row r="33" spans="2:34" x14ac:dyDescent="0.3">
      <c r="B33" s="11">
        <v>2</v>
      </c>
      <c r="C33" s="11" t="s">
        <v>2531</v>
      </c>
      <c r="D33" s="11">
        <v>20</v>
      </c>
      <c r="E33" s="46">
        <f>VLOOKUP(C33,道具总览!$D:$F,MATCH(道具总览!$E$1,道具总览!$D$1:$F$1,0),FALSE)</f>
        <v>20</v>
      </c>
      <c r="F33" s="46">
        <f>VLOOKUP(C33,道具总览!$D:$F,MATCH(道具总览!$F$1,道具总览!$D$1:$F$1,0),FALSE)</f>
        <v>750005</v>
      </c>
      <c r="R33" s="50" t="s">
        <v>3174</v>
      </c>
      <c r="S33" s="3" t="s">
        <v>3155</v>
      </c>
      <c r="T33" s="3" t="s">
        <v>4</v>
      </c>
      <c r="U33" s="3" t="s">
        <v>3175</v>
      </c>
      <c r="V33" s="3" t="s">
        <v>3176</v>
      </c>
      <c r="W33" s="63" t="s">
        <v>3177</v>
      </c>
      <c r="X33" s="52"/>
      <c r="Y33" s="52"/>
      <c r="Z33" s="52"/>
      <c r="AG33" s="26"/>
      <c r="AH33" s="26"/>
    </row>
    <row r="34" spans="2:34" x14ac:dyDescent="0.3">
      <c r="B34" s="11">
        <v>3</v>
      </c>
      <c r="C34" s="11" t="s">
        <v>2701</v>
      </c>
      <c r="D34" s="11">
        <v>3</v>
      </c>
      <c r="E34" s="46">
        <f>VLOOKUP(C34,道具总览!$D:$F,MATCH(道具总览!$E$1,道具总览!$D$1:$F$1,0),FALSE)</f>
        <v>120</v>
      </c>
      <c r="F34" s="46">
        <f>VLOOKUP(C34,道具总览!$D:$F,MATCH(道具总览!$F$1,道具总览!$D$1:$F$1,0),FALSE)</f>
        <v>880084</v>
      </c>
      <c r="R34" s="22" t="s">
        <v>1372</v>
      </c>
      <c r="S34" s="6">
        <v>1</v>
      </c>
      <c r="T34" s="46">
        <f>VLOOKUP(R34,道具总览!$D:$F,MATCH(道具总览!$E$1,道具总览!$D$1:$F$1,0),FALSE)*S34</f>
        <v>200</v>
      </c>
      <c r="U34" s="6">
        <f>CEILING(T34/$U$11,W34)</f>
        <v>1000</v>
      </c>
      <c r="V34" s="6">
        <v>30</v>
      </c>
      <c r="W34" s="6">
        <v>1</v>
      </c>
      <c r="X34" s="52"/>
      <c r="Y34" s="52"/>
      <c r="Z34" s="52"/>
      <c r="AG34" s="26"/>
      <c r="AH34" s="26"/>
    </row>
    <row r="35" spans="2:34" x14ac:dyDescent="0.3">
      <c r="B35" s="11">
        <v>4</v>
      </c>
      <c r="C35" s="11" t="s">
        <v>2634</v>
      </c>
      <c r="D35" s="11">
        <v>10</v>
      </c>
      <c r="E35" s="46">
        <f>VLOOKUP(C35,道具总览!$D:$F,MATCH(道具总览!$E$1,道具总览!$D$1:$F$1,0),FALSE)</f>
        <v>30</v>
      </c>
      <c r="F35" s="46">
        <f>VLOOKUP(C35,道具总览!$D:$F,MATCH(道具总览!$F$1,道具总览!$D$1:$F$1,0),FALSE)</f>
        <v>880047</v>
      </c>
      <c r="R35" s="22" t="s">
        <v>1322</v>
      </c>
      <c r="S35" s="6">
        <v>1</v>
      </c>
      <c r="T35" s="46">
        <f>VLOOKUP(R35,道具总览!$D:$F,MATCH(道具总览!$E$1,道具总览!$D$1:$F$1,0),FALSE)*S35</f>
        <v>200</v>
      </c>
      <c r="U35" s="22">
        <f t="shared" ref="U35:U38" si="10">CEILING(T35/$U$11,W35)</f>
        <v>1000</v>
      </c>
      <c r="V35" s="6">
        <v>30</v>
      </c>
      <c r="W35" s="6">
        <v>1</v>
      </c>
      <c r="X35" s="52"/>
      <c r="Y35" s="52"/>
      <c r="Z35" s="52"/>
      <c r="AG35" s="26"/>
      <c r="AH35" s="52"/>
    </row>
    <row r="36" spans="2:34" x14ac:dyDescent="0.3">
      <c r="B36" s="70">
        <v>5</v>
      </c>
      <c r="C36" s="11" t="s">
        <v>458</v>
      </c>
      <c r="D36" s="11">
        <v>3</v>
      </c>
      <c r="E36" s="46">
        <f>VLOOKUP(C36,道具总览!$D:$F,MATCH(道具总览!$E$1,道具总览!$D$1:$F$1,0),FALSE)</f>
        <v>120</v>
      </c>
      <c r="F36" s="46">
        <f>VLOOKUP(C36,道具总览!$D:$F,MATCH(道具总览!$F$1,道具总览!$D$1:$F$1,0),FALSE)</f>
        <v>130225</v>
      </c>
      <c r="R36" s="11" t="s">
        <v>371</v>
      </c>
      <c r="S36" s="6">
        <v>1</v>
      </c>
      <c r="T36" s="46">
        <f>VLOOKUP(R36,道具总览!$D:$F,MATCH(道具总览!$E$1,道具总览!$D$1:$F$1,0),FALSE)*S36</f>
        <v>2562</v>
      </c>
      <c r="U36" s="22">
        <f>FLOOR(T36/$U$11,W36)</f>
        <v>12800</v>
      </c>
      <c r="V36" s="6">
        <v>2</v>
      </c>
      <c r="W36" s="6">
        <v>100</v>
      </c>
      <c r="X36" s="52"/>
      <c r="Y36" s="52"/>
      <c r="Z36" s="52"/>
      <c r="AG36" s="26"/>
      <c r="AH36" s="52"/>
    </row>
    <row r="37" spans="2:34" x14ac:dyDescent="0.3">
      <c r="B37" s="11">
        <v>6</v>
      </c>
      <c r="C37" s="11" t="s">
        <v>670</v>
      </c>
      <c r="D37" s="11">
        <v>30</v>
      </c>
      <c r="E37" s="46">
        <f>VLOOKUP(C37,道具总览!$D:$F,MATCH(道具总览!$E$1,道具总览!$D$1:$F$1,0),FALSE)</f>
        <v>10</v>
      </c>
      <c r="F37" s="46">
        <f>VLOOKUP(C37,道具总览!$D:$F,MATCH(道具总览!$F$1,道具总览!$D$1:$F$1,0),FALSE)</f>
        <v>145001</v>
      </c>
      <c r="R37" s="22" t="s">
        <v>336</v>
      </c>
      <c r="S37" s="6">
        <v>1</v>
      </c>
      <c r="T37" s="46">
        <f>VLOOKUP(R37,道具总览!$D:$F,MATCH(道具总览!$E$1,道具总览!$D$1:$F$1,0),FALSE)*S37</f>
        <v>467</v>
      </c>
      <c r="U37" s="22">
        <f t="shared" si="10"/>
        <v>2400</v>
      </c>
      <c r="V37" s="6">
        <v>5</v>
      </c>
      <c r="W37" s="6">
        <v>100</v>
      </c>
      <c r="X37" s="52"/>
      <c r="Y37" s="52"/>
      <c r="Z37" s="52"/>
      <c r="AG37" s="26"/>
      <c r="AH37" s="52"/>
    </row>
    <row r="38" spans="2:34" x14ac:dyDescent="0.3">
      <c r="B38" s="11">
        <v>7</v>
      </c>
      <c r="C38" s="11" t="s">
        <v>2525</v>
      </c>
      <c r="D38" s="11">
        <v>20</v>
      </c>
      <c r="E38" s="46">
        <f>VLOOKUP(C38,道具总览!$D:$F,MATCH(道具总览!$E$1,道具总览!$D$1:$F$1,0),FALSE)</f>
        <v>20</v>
      </c>
      <c r="F38" s="46">
        <f>VLOOKUP(C38,道具总览!$D:$F,MATCH(道具总览!$F$1,道具总览!$D$1:$F$1,0),FALSE)</f>
        <v>750003</v>
      </c>
      <c r="R38" s="22" t="s">
        <v>670</v>
      </c>
      <c r="S38" s="6">
        <v>1</v>
      </c>
      <c r="T38" s="46">
        <f>VLOOKUP(R38,道具总览!$D:$F,MATCH(道具总览!$E$1,道具总览!$D$1:$F$1,0),FALSE)*S38</f>
        <v>10</v>
      </c>
      <c r="U38" s="6">
        <f t="shared" si="10"/>
        <v>50</v>
      </c>
      <c r="V38" s="6">
        <v>20</v>
      </c>
      <c r="W38" s="6">
        <v>1</v>
      </c>
      <c r="X38" s="52"/>
      <c r="Y38" s="52"/>
      <c r="Z38" s="52"/>
      <c r="AG38" s="52"/>
      <c r="AH38" s="52"/>
    </row>
    <row r="39" spans="2:34" x14ac:dyDescent="0.3">
      <c r="B39" s="11">
        <v>8</v>
      </c>
      <c r="C39" s="11" t="s">
        <v>2703</v>
      </c>
      <c r="D39" s="11">
        <v>3</v>
      </c>
      <c r="E39" s="46">
        <f>VLOOKUP(C39,道具总览!$D:$F,MATCH(道具总览!$E$1,道具总览!$D$1:$F$1,0),FALSE)</f>
        <v>120</v>
      </c>
      <c r="F39" s="46">
        <f>VLOOKUP(C39,道具总览!$D:$F,MATCH(道具总览!$F$1,道具总览!$D$1:$F$1,0),FALSE)</f>
        <v>880020</v>
      </c>
      <c r="R39" s="52"/>
      <c r="S39" s="52"/>
      <c r="T39" s="52"/>
      <c r="U39" s="52"/>
      <c r="V39" s="52"/>
      <c r="W39" s="52"/>
      <c r="X39" s="52"/>
      <c r="Y39" s="52"/>
      <c r="Z39" s="52"/>
      <c r="AG39" s="52"/>
      <c r="AH39" s="52"/>
    </row>
    <row r="40" spans="2:34" x14ac:dyDescent="0.3">
      <c r="B40" s="11">
        <v>9</v>
      </c>
      <c r="C40" s="11" t="s">
        <v>2540</v>
      </c>
      <c r="D40" s="11">
        <v>10</v>
      </c>
      <c r="E40" s="46">
        <f>VLOOKUP(C40,道具总览!$D:$F,MATCH(道具总览!$E$1,道具总览!$D$1:$F$1,0),FALSE)</f>
        <v>10</v>
      </c>
      <c r="F40" s="46">
        <f>VLOOKUP(C40,道具总览!$D:$F,MATCH(道具总览!$F$1,道具总览!$D$1:$F$1,0),FALSE)</f>
        <v>750008</v>
      </c>
      <c r="R40" s="52"/>
      <c r="S40" s="52"/>
      <c r="T40" s="52"/>
      <c r="U40" s="52"/>
      <c r="V40" s="52"/>
      <c r="W40" s="52"/>
      <c r="X40" s="52"/>
      <c r="Y40" s="52"/>
      <c r="Z40" s="52"/>
      <c r="AG40" s="52"/>
      <c r="AH40" s="52"/>
    </row>
    <row r="41" spans="2:34" x14ac:dyDescent="0.3">
      <c r="B41" s="70">
        <v>10</v>
      </c>
      <c r="C41" s="11" t="s">
        <v>2574</v>
      </c>
      <c r="D41" s="11">
        <v>1</v>
      </c>
      <c r="E41" s="46">
        <f>VLOOKUP(C41,道具总览!$D:$F,MATCH(道具总览!$E$1,道具总览!$D$1:$F$1,0),FALSE)</f>
        <v>467</v>
      </c>
      <c r="F41" s="46">
        <f>VLOOKUP(C41,道具总览!$D:$F,MATCH(道具总览!$F$1,道具总览!$D$1:$F$1,0),FALSE)</f>
        <v>880015</v>
      </c>
      <c r="W41" s="52"/>
      <c r="X41" s="52"/>
      <c r="Y41" s="52"/>
      <c r="Z41" s="52"/>
      <c r="AG41" s="52"/>
      <c r="AH41" s="52"/>
    </row>
    <row r="42" spans="2:34" x14ac:dyDescent="0.3">
      <c r="B42" s="11">
        <v>11</v>
      </c>
      <c r="C42" s="11" t="s">
        <v>2534</v>
      </c>
      <c r="D42" s="11">
        <v>20</v>
      </c>
      <c r="E42" s="46">
        <f>VLOOKUP(C42,道具总览!$D:$F,MATCH(道具总览!$E$1,道具总览!$D$1:$F$1,0),FALSE)</f>
        <v>20</v>
      </c>
      <c r="F42" s="46">
        <f>VLOOKUP(C42,道具总览!$D:$F,MATCH(道具总览!$F$1,道具总览!$D$1:$F$1,0),FALSE)</f>
        <v>655009</v>
      </c>
    </row>
    <row r="43" spans="2:34" x14ac:dyDescent="0.3">
      <c r="B43" s="11">
        <v>12</v>
      </c>
      <c r="C43" s="11" t="s">
        <v>2636</v>
      </c>
      <c r="D43" s="11">
        <v>10</v>
      </c>
      <c r="E43" s="46">
        <f>VLOOKUP(C43,道具总览!$D:$F,MATCH(道具总览!$E$1,道具总览!$D$1:$F$1,0),FALSE)</f>
        <v>30</v>
      </c>
      <c r="F43" s="46">
        <f>VLOOKUP(C43,道具总览!$D:$F,MATCH(道具总览!$F$1,道具总览!$D$1:$F$1,0),FALSE)</f>
        <v>880049</v>
      </c>
    </row>
    <row r="44" spans="2:34" x14ac:dyDescent="0.3">
      <c r="B44" s="11">
        <v>13</v>
      </c>
      <c r="C44" s="11" t="s">
        <v>2631</v>
      </c>
      <c r="D44" s="11">
        <v>30</v>
      </c>
      <c r="E44" s="46">
        <f>VLOOKUP(C44,道具总览!$D:$F,MATCH(道具总览!$E$1,道具总览!$D$1:$F$1,0),FALSE)</f>
        <v>10</v>
      </c>
      <c r="F44" s="46">
        <f>VLOOKUP(C44,道具总览!$D:$F,MATCH(道具总览!$F$1,道具总览!$D$1:$F$1,0),FALSE)</f>
        <v>880045</v>
      </c>
    </row>
    <row r="45" spans="2:34" x14ac:dyDescent="0.3">
      <c r="B45" s="11">
        <v>14</v>
      </c>
      <c r="C45" s="11" t="s">
        <v>2705</v>
      </c>
      <c r="D45" s="11">
        <v>3</v>
      </c>
      <c r="E45" s="46">
        <f>VLOOKUP(C45,道具总览!$D:$F,MATCH(道具总览!$E$1,道具总览!$D$1:$F$1,0),FALSE)</f>
        <v>120</v>
      </c>
      <c r="F45" s="46">
        <f>VLOOKUP(C45,道具总览!$D:$F,MATCH(道具总览!$F$1,道具总览!$D$1:$F$1,0),FALSE)</f>
        <v>880086</v>
      </c>
    </row>
    <row r="46" spans="2:34" x14ac:dyDescent="0.3">
      <c r="B46" s="70">
        <v>15</v>
      </c>
      <c r="C46" s="11" t="s">
        <v>616</v>
      </c>
      <c r="D46" s="11">
        <v>1</v>
      </c>
      <c r="E46" s="46">
        <f>VLOOKUP(C46,道具总览!$D:$F,MATCH(道具总览!$E$1,道具总览!$D$1:$F$1,0),FALSE)</f>
        <v>810</v>
      </c>
      <c r="F46" s="46">
        <f>VLOOKUP(C46,道具总览!$D:$F,MATCH(道具总览!$F$1,道具总览!$D$1:$F$1,0),FALSE)</f>
        <v>141005</v>
      </c>
    </row>
  </sheetData>
  <mergeCells count="8">
    <mergeCell ref="AA17:AF17"/>
    <mergeCell ref="B28:F28"/>
    <mergeCell ref="R32:W32"/>
    <mergeCell ref="B9:M9"/>
    <mergeCell ref="R9:V9"/>
    <mergeCell ref="AA9:AD9"/>
    <mergeCell ref="B16:P16"/>
    <mergeCell ref="R16:Y16"/>
  </mergeCells>
  <phoneticPr fontId="31" type="noConversion"/>
  <conditionalFormatting sqref="V18:V29">
    <cfRule type="dataBar" priority="2">
      <dataBar>
        <cfvo type="min"/>
        <cfvo type="max"/>
        <color rgb="FF008AEF"/>
      </dataBar>
      <extLst>
        <ext xmlns:x14="http://schemas.microsoft.com/office/spreadsheetml/2009/9/main" uri="{B025F937-C7B1-47D3-B67F-A62EFF666E3E}">
          <x14:id>{769472B6-AA08-4984-94BB-A72B54F63C3D}</x14:id>
        </ext>
      </extLst>
    </cfRule>
  </conditionalFormatting>
  <pageMargins left="0.69930555555555596" right="0.69930555555555596" top="0.75" bottom="0.75" header="0.3" footer="0.3"/>
  <pageSetup paperSize="9" orientation="portrait"/>
  <legacyDrawing r:id="rId1"/>
  <extLst>
    <ext xmlns:x14="http://schemas.microsoft.com/office/spreadsheetml/2009/9/main" uri="{78C0D931-6437-407d-A8EE-F0AAD7539E65}">
      <x14:conditionalFormattings>
        <x14:conditionalFormatting xmlns:xm="http://schemas.microsoft.com/office/excel/2006/main">
          <x14:cfRule type="dataBar" id="{769472B6-AA08-4984-94BB-A72B54F63C3D}">
            <x14:dataBar minLength="0" maxLength="100" border="1" negativeBarBorderColorSameAsPositive="0">
              <x14:cfvo type="autoMin"/>
              <x14:cfvo type="autoMax"/>
              <x14:borderColor rgb="FF008AEF"/>
              <x14:negativeFillColor rgb="FFFF0000"/>
              <x14:negativeBorderColor rgb="FFFF0000"/>
              <x14:axisColor rgb="FF000000"/>
            </x14:dataBar>
          </x14:cfRule>
          <xm:sqref>V18:V29</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90"/>
  <sheetViews>
    <sheetView topLeftCell="A13" workbookViewId="0">
      <selection activeCell="Z35" sqref="N33:Z35"/>
    </sheetView>
  </sheetViews>
  <sheetFormatPr defaultColWidth="9" defaultRowHeight="14.25" x14ac:dyDescent="0.3"/>
  <cols>
    <col min="1" max="1" width="4.375" style="13" customWidth="1"/>
    <col min="2" max="2" width="17" style="13" customWidth="1"/>
    <col min="3" max="3" width="7.375" style="13" customWidth="1"/>
    <col min="4" max="4" width="8.875" style="13" customWidth="1"/>
    <col min="5" max="5" width="8.125" style="13" customWidth="1"/>
    <col min="6" max="7" width="7.375" style="13" customWidth="1"/>
    <col min="8" max="8" width="14.375" style="13" customWidth="1"/>
    <col min="9" max="9" width="12.625" style="13" customWidth="1"/>
    <col min="10" max="11" width="7.375" style="13" customWidth="1"/>
    <col min="12" max="12" width="9.5" style="13" customWidth="1"/>
    <col min="13" max="13" width="9" style="13"/>
    <col min="14" max="14" width="11.25" style="13" customWidth="1"/>
    <col min="15" max="15" width="11.5" style="13" customWidth="1"/>
    <col min="16" max="16" width="7.5" style="13" customWidth="1"/>
    <col min="17" max="17" width="10.5" style="13" customWidth="1"/>
    <col min="18" max="18" width="6.75" style="13" customWidth="1"/>
    <col min="19" max="19" width="7.5" style="13" customWidth="1"/>
    <col min="20" max="20" width="5.375" style="13" customWidth="1"/>
    <col min="21" max="21" width="9" style="13" customWidth="1"/>
    <col min="22" max="22" width="5.375" style="13" customWidth="1"/>
    <col min="23" max="23" width="9" style="13" customWidth="1"/>
    <col min="24" max="24" width="6.75" style="13" customWidth="1"/>
    <col min="25" max="25" width="9.625" style="13" customWidth="1"/>
    <col min="26" max="28" width="7.5" style="13" customWidth="1"/>
    <col min="29" max="29" width="9.625" style="13" customWidth="1"/>
    <col min="30" max="30" width="11.875" style="13" customWidth="1"/>
    <col min="31" max="31" width="10.375" style="13" customWidth="1"/>
    <col min="32" max="32" width="9" style="13"/>
    <col min="33" max="33" width="10.375" style="13" customWidth="1"/>
    <col min="34" max="34" width="9" style="13"/>
    <col min="35" max="35" width="11.125" style="13"/>
    <col min="36" max="36" width="9" style="13"/>
    <col min="37" max="37" width="11.125" style="13"/>
    <col min="38" max="38" width="9" style="13"/>
    <col min="39" max="39" width="17.375" style="13" customWidth="1"/>
    <col min="40" max="42" width="11.125" style="13"/>
    <col min="43" max="43" width="9" style="13"/>
    <col min="44" max="44" width="11.125" style="13"/>
    <col min="45" max="47" width="9" style="13"/>
    <col min="48" max="48" width="11.125" style="13"/>
    <col min="49" max="49" width="9" style="13" customWidth="1"/>
    <col min="50" max="50" width="4.75" style="13" customWidth="1"/>
    <col min="51" max="51" width="4.5" style="13" customWidth="1"/>
    <col min="52" max="52" width="14.25" style="13" customWidth="1"/>
    <col min="53" max="53" width="5.375" style="13" customWidth="1"/>
    <col min="54" max="54" width="9" style="13" customWidth="1"/>
    <col min="55" max="55" width="5.375" style="13" customWidth="1"/>
    <col min="56" max="56" width="9" style="13" customWidth="1"/>
    <col min="57" max="57" width="5.375" style="13" customWidth="1"/>
    <col min="58" max="58" width="9" style="13" customWidth="1"/>
    <col min="59" max="59" width="5.375" style="13" customWidth="1"/>
    <col min="60" max="60" width="10.5" style="13" customWidth="1"/>
    <col min="61" max="61" width="5.375" style="13" customWidth="1"/>
    <col min="62" max="62" width="9.625" style="13" customWidth="1"/>
    <col min="63" max="16384" width="9" style="13"/>
  </cols>
  <sheetData>
    <row r="1" spans="1:62" x14ac:dyDescent="0.3">
      <c r="A1" s="226" t="s">
        <v>3178</v>
      </c>
      <c r="B1" s="226"/>
      <c r="C1" s="226"/>
      <c r="D1" s="226"/>
      <c r="E1" s="226"/>
      <c r="F1" s="226"/>
      <c r="G1" s="226"/>
      <c r="H1" s="226"/>
      <c r="I1" s="226"/>
      <c r="J1" s="226"/>
      <c r="K1" s="226"/>
      <c r="L1" s="226"/>
      <c r="N1" s="222" t="s">
        <v>3179</v>
      </c>
      <c r="O1" s="222"/>
      <c r="P1" s="222"/>
      <c r="Q1" s="222"/>
      <c r="R1" s="222"/>
      <c r="S1" s="222"/>
      <c r="T1" s="222"/>
      <c r="U1" s="222"/>
      <c r="V1" s="222"/>
      <c r="W1" s="222"/>
      <c r="X1" s="222"/>
      <c r="Y1" s="222"/>
      <c r="Z1" s="222"/>
      <c r="AA1" s="222"/>
      <c r="AB1" s="222"/>
      <c r="AD1" s="222" t="s">
        <v>3180</v>
      </c>
      <c r="AE1" s="222"/>
      <c r="AF1" s="222"/>
      <c r="AG1" s="222"/>
      <c r="AH1" s="222"/>
      <c r="AI1" s="222"/>
      <c r="AJ1" s="222"/>
      <c r="AK1" s="222"/>
      <c r="AL1" s="222"/>
      <c r="AM1" s="222"/>
      <c r="AN1" s="222"/>
      <c r="AO1" s="222"/>
      <c r="AP1" s="222"/>
      <c r="AQ1" s="222"/>
      <c r="AS1" s="53" t="s">
        <v>3181</v>
      </c>
      <c r="AX1" s="238" t="s">
        <v>3182</v>
      </c>
      <c r="AY1" s="238"/>
      <c r="AZ1" s="238"/>
      <c r="BA1" s="238"/>
      <c r="BB1" s="238"/>
      <c r="BC1" s="238"/>
      <c r="BD1" s="238"/>
      <c r="BE1" s="238"/>
      <c r="BF1" s="238"/>
      <c r="BG1" s="238"/>
      <c r="BH1" s="238"/>
      <c r="BI1" s="238"/>
      <c r="BJ1" s="238"/>
    </row>
    <row r="2" spans="1:62" x14ac:dyDescent="0.3">
      <c r="A2" s="1" t="s">
        <v>3125</v>
      </c>
      <c r="B2" s="5" t="s">
        <v>3126</v>
      </c>
      <c r="C2" s="5" t="s">
        <v>3127</v>
      </c>
      <c r="D2" s="14" t="s">
        <v>3128</v>
      </c>
      <c r="E2" s="14" t="s">
        <v>3129</v>
      </c>
      <c r="F2" s="5" t="s">
        <v>3130</v>
      </c>
      <c r="G2" s="5" t="s">
        <v>3131</v>
      </c>
      <c r="H2" s="14" t="s">
        <v>3132</v>
      </c>
      <c r="I2" s="14" t="s">
        <v>3133</v>
      </c>
      <c r="J2" s="5" t="s">
        <v>3134</v>
      </c>
      <c r="K2" s="5" t="s">
        <v>3135</v>
      </c>
      <c r="L2" s="15" t="s">
        <v>3136</v>
      </c>
      <c r="N2" s="50" t="s">
        <v>3151</v>
      </c>
      <c r="O2" s="3" t="s">
        <v>3126</v>
      </c>
      <c r="P2" s="3" t="s">
        <v>3127</v>
      </c>
      <c r="Q2" s="4" t="s">
        <v>3128</v>
      </c>
      <c r="R2" s="4" t="s">
        <v>3129</v>
      </c>
      <c r="S2" s="3" t="s">
        <v>3130</v>
      </c>
      <c r="T2" s="3" t="s">
        <v>3131</v>
      </c>
      <c r="U2" s="4" t="s">
        <v>3132</v>
      </c>
      <c r="V2" s="4" t="s">
        <v>3133</v>
      </c>
      <c r="W2" s="3" t="s">
        <v>3134</v>
      </c>
      <c r="X2" s="3" t="s">
        <v>3135</v>
      </c>
      <c r="Y2" s="51" t="s">
        <v>3136</v>
      </c>
      <c r="Z2" s="51" t="s">
        <v>3152</v>
      </c>
      <c r="AA2" s="51" t="s">
        <v>3153</v>
      </c>
      <c r="AB2" s="3" t="s">
        <v>3154</v>
      </c>
      <c r="AD2" s="1" t="s">
        <v>3183</v>
      </c>
      <c r="AE2" s="5" t="s">
        <v>3126</v>
      </c>
      <c r="AF2" s="5" t="s">
        <v>3127</v>
      </c>
      <c r="AG2" s="14" t="s">
        <v>3128</v>
      </c>
      <c r="AH2" s="14" t="s">
        <v>3129</v>
      </c>
      <c r="AI2" s="5" t="s">
        <v>3130</v>
      </c>
      <c r="AJ2" s="5" t="s">
        <v>3131</v>
      </c>
      <c r="AK2" s="14" t="s">
        <v>3132</v>
      </c>
      <c r="AL2" s="14" t="s">
        <v>3133</v>
      </c>
      <c r="AM2" s="5" t="s">
        <v>3134</v>
      </c>
      <c r="AN2" s="5" t="s">
        <v>3135</v>
      </c>
      <c r="AO2" s="15" t="s">
        <v>3136</v>
      </c>
      <c r="AP2" s="51" t="s">
        <v>3152</v>
      </c>
      <c r="AQ2" s="51" t="s">
        <v>3153</v>
      </c>
      <c r="AS2" s="53" t="s">
        <v>3184</v>
      </c>
      <c r="AX2" s="1" t="s">
        <v>3185</v>
      </c>
      <c r="AY2" s="2" t="s">
        <v>3186</v>
      </c>
      <c r="AZ2" s="3" t="s">
        <v>3126</v>
      </c>
      <c r="BA2" s="3" t="s">
        <v>3127</v>
      </c>
      <c r="BB2" s="4" t="s">
        <v>3128</v>
      </c>
      <c r="BC2" s="4" t="s">
        <v>3129</v>
      </c>
      <c r="BD2" s="5" t="s">
        <v>3130</v>
      </c>
      <c r="BE2" s="5" t="s">
        <v>3131</v>
      </c>
      <c r="BF2" s="14" t="s">
        <v>3132</v>
      </c>
      <c r="BG2" s="14" t="s">
        <v>3133</v>
      </c>
      <c r="BH2" s="5" t="s">
        <v>3134</v>
      </c>
      <c r="BI2" s="5" t="s">
        <v>3135</v>
      </c>
      <c r="BJ2" s="15" t="s">
        <v>3136</v>
      </c>
    </row>
    <row r="3" spans="1:62" x14ac:dyDescent="0.3">
      <c r="A3" s="11">
        <v>1</v>
      </c>
      <c r="B3" s="11" t="s">
        <v>2531</v>
      </c>
      <c r="C3" s="11">
        <v>5</v>
      </c>
      <c r="D3" s="11" t="s">
        <v>258</v>
      </c>
      <c r="E3" s="11">
        <v>1</v>
      </c>
      <c r="F3" s="11" t="s">
        <v>731</v>
      </c>
      <c r="G3" s="11">
        <v>1</v>
      </c>
      <c r="H3" s="11" t="s">
        <v>32</v>
      </c>
      <c r="I3" s="11">
        <v>500</v>
      </c>
      <c r="J3" s="11" t="s">
        <v>41</v>
      </c>
      <c r="K3" s="11">
        <v>3000</v>
      </c>
      <c r="L3" s="47">
        <f>VLOOKUP(B4,道具总览!$D:$F,2,FALSE)*C3+VLOOKUP(D3,道具总览!$D:$F,2,FALSE)*E3+VLOOKUP(F3,道具总览!$D:$F,2,FALSE)*G3+VLOOKUP(H3,道具总览!$D:$F,2,FALSE)*I3+VLOOKUP(J3,道具总览!$D:$F,2,FALSE)*K3</f>
        <v>500</v>
      </c>
      <c r="N3" s="72">
        <v>400</v>
      </c>
      <c r="O3" s="9" t="s">
        <v>2631</v>
      </c>
      <c r="P3" s="9">
        <v>10</v>
      </c>
      <c r="Q3" s="18" t="s">
        <v>2701</v>
      </c>
      <c r="R3" s="18">
        <v>2</v>
      </c>
      <c r="S3" s="9" t="s">
        <v>10</v>
      </c>
      <c r="T3" s="9"/>
      <c r="U3" s="73" t="s">
        <v>10</v>
      </c>
      <c r="V3" s="73"/>
      <c r="W3" s="73" t="s">
        <v>10</v>
      </c>
      <c r="X3" s="73"/>
      <c r="Y3" s="11">
        <f>VLOOKUP(O3,道具总览!$D:$F,2,FALSE)*P3+VLOOKUP(Q3,道具总览!$D:$F,2,FALSE)*R3+VLOOKUP(S3,道具总览!$D:$F,2,FALSE)*T3+VLOOKUP(U3,道具总览!$D:$F,2,FALSE)*V3+VLOOKUP(W3,道具总览!$D:$F,2,FALSE)*X3</f>
        <v>340</v>
      </c>
      <c r="Z3" s="71">
        <f>SUM(Y$3:Y3)/N3</f>
        <v>0.85</v>
      </c>
      <c r="AA3" s="71">
        <f>Y3/N3</f>
        <v>0.85</v>
      </c>
      <c r="AB3" s="73">
        <v>1</v>
      </c>
      <c r="AD3" s="11">
        <v>500</v>
      </c>
      <c r="AE3" s="11" t="s">
        <v>334</v>
      </c>
      <c r="AF3" s="11">
        <v>5</v>
      </c>
      <c r="AG3" s="11" t="s">
        <v>555</v>
      </c>
      <c r="AH3" s="11">
        <v>5</v>
      </c>
      <c r="AI3" s="17" t="s">
        <v>2631</v>
      </c>
      <c r="AJ3" s="17">
        <v>5</v>
      </c>
      <c r="AK3" s="17" t="s">
        <v>2510</v>
      </c>
      <c r="AL3" s="17">
        <v>3</v>
      </c>
      <c r="AM3" s="11" t="s">
        <v>41</v>
      </c>
      <c r="AN3" s="11">
        <v>1000</v>
      </c>
      <c r="AO3" s="11">
        <f>VLOOKUP(AE3,道具总览!$D:$F,2,FALSE)*AF3+VLOOKUP(AG3,道具总览!$D:$F,2,FALSE)*AH3+VLOOKUP(AI3,道具总览!$D:$F,2,FALSE)*AJ3+VLOOKUP(AK3,道具总览!$D:$F,2,FALSE)*AL3+VLOOKUP(AM3,道具总览!$D:$F,2,FALSE)*AN3</f>
        <v>460</v>
      </c>
      <c r="AP3" s="71">
        <f>SUM(AO$3:AO3)/AD3</f>
        <v>0.92</v>
      </c>
      <c r="AQ3" s="71">
        <f>AO3/AD3</f>
        <v>0.92</v>
      </c>
      <c r="AS3" s="53" t="s">
        <v>3187</v>
      </c>
      <c r="AX3" s="6">
        <v>1</v>
      </c>
      <c r="AY3" s="6"/>
      <c r="AZ3" s="7" t="s">
        <v>1309</v>
      </c>
      <c r="BA3" s="8">
        <v>50</v>
      </c>
      <c r="BB3" s="7" t="s">
        <v>1847</v>
      </c>
      <c r="BC3" s="8">
        <v>1</v>
      </c>
      <c r="BD3" s="9" t="s">
        <v>2566</v>
      </c>
      <c r="BE3" s="8">
        <v>3</v>
      </c>
      <c r="BF3" s="8" t="s">
        <v>2634</v>
      </c>
      <c r="BG3" s="8">
        <v>10</v>
      </c>
      <c r="BH3" s="11" t="s">
        <v>882</v>
      </c>
      <c r="BI3" s="8">
        <v>20</v>
      </c>
      <c r="BJ3" s="11">
        <f>VLOOKUP(AZ3,道具总览!$D:$F,2,FALSE)*BA3+VLOOKUP(BB3,道具总览!$D:$F,2,FALSE)*BC3+VLOOKUP(BD3,道具总览!$D:$F,2,FALSE)*BE3+VLOOKUP(BF3,道具总览!$D:$F,2,FALSE)*BG3+VLOOKUP(BH3,道具总览!$D:$F,2,FALSE)*BI3</f>
        <v>12683</v>
      </c>
    </row>
    <row r="4" spans="1:62" x14ac:dyDescent="0.3">
      <c r="A4" s="11">
        <v>2</v>
      </c>
      <c r="B4" s="11" t="s">
        <v>2525</v>
      </c>
      <c r="C4" s="11">
        <v>5</v>
      </c>
      <c r="D4" s="11" t="s">
        <v>2631</v>
      </c>
      <c r="E4" s="11">
        <v>10</v>
      </c>
      <c r="F4" s="11" t="s">
        <v>749</v>
      </c>
      <c r="G4" s="11">
        <v>1</v>
      </c>
      <c r="H4" s="11" t="s">
        <v>32</v>
      </c>
      <c r="I4" s="11">
        <v>500</v>
      </c>
      <c r="J4" s="11" t="s">
        <v>41</v>
      </c>
      <c r="K4" s="11">
        <v>3000</v>
      </c>
      <c r="L4" s="47">
        <f>VLOOKUP(B3,道具总览!$D:$F,2,FALSE)*C4+VLOOKUP(D4,道具总览!$D:$F,2,FALSE)*E4+VLOOKUP(F4,道具总览!$D:$F,2,FALSE)*G4+VLOOKUP(H4,道具总览!$D:$F,2,FALSE)*I4+VLOOKUP(J4,道具总览!$D:$F,2,FALSE)*K4</f>
        <v>560</v>
      </c>
      <c r="M4" s="13">
        <f>N4-N3</f>
        <v>400</v>
      </c>
      <c r="N4" s="72">
        <v>800</v>
      </c>
      <c r="O4" s="9" t="s">
        <v>2633</v>
      </c>
      <c r="P4" s="9">
        <v>20</v>
      </c>
      <c r="Q4" s="18" t="s">
        <v>2703</v>
      </c>
      <c r="R4" s="18">
        <v>3</v>
      </c>
      <c r="S4" s="9" t="s">
        <v>10</v>
      </c>
      <c r="T4" s="9"/>
      <c r="U4" s="73" t="s">
        <v>10</v>
      </c>
      <c r="V4" s="73"/>
      <c r="W4" s="73" t="s">
        <v>10</v>
      </c>
      <c r="X4" s="73"/>
      <c r="Y4" s="11">
        <f>VLOOKUP(O4,道具总览!$D:$F,2,FALSE)*P4+VLOOKUP(Q4,道具总览!$D:$F,2,FALSE)*R4+VLOOKUP(S4,道具总览!$D:$F,2,FALSE)*T4+VLOOKUP(U4,道具总览!$D:$F,2,FALSE)*V4+VLOOKUP(W4,道具总览!$D:$F,2,FALSE)*X4</f>
        <v>560</v>
      </c>
      <c r="Z4" s="71">
        <f>SUM(Y$3:Y4)/N4</f>
        <v>1.125</v>
      </c>
      <c r="AA4" s="71">
        <f>Y4/(N4-N3)</f>
        <v>1.4</v>
      </c>
      <c r="AB4" s="73">
        <v>1</v>
      </c>
      <c r="AC4" s="13">
        <f t="shared" ref="AC4:AC9" si="0">AD4-AD3</f>
        <v>1000</v>
      </c>
      <c r="AD4" s="11">
        <v>1500</v>
      </c>
      <c r="AE4" s="11" t="s">
        <v>334</v>
      </c>
      <c r="AF4" s="11">
        <v>10</v>
      </c>
      <c r="AG4" s="11" t="s">
        <v>555</v>
      </c>
      <c r="AH4" s="11">
        <v>10</v>
      </c>
      <c r="AI4" s="11" t="s">
        <v>2633</v>
      </c>
      <c r="AJ4" s="17">
        <v>10</v>
      </c>
      <c r="AK4" s="17" t="s">
        <v>2513</v>
      </c>
      <c r="AL4" s="17">
        <v>3</v>
      </c>
      <c r="AM4" s="11" t="s">
        <v>41</v>
      </c>
      <c r="AN4" s="11">
        <v>2000</v>
      </c>
      <c r="AO4" s="11">
        <f>VLOOKUP(AE4,道具总览!$D:$F,2,FALSE)*AF4+VLOOKUP(AG4,道具总览!$D:$F,2,FALSE)*AH4+VLOOKUP(AI4,道具总览!$D:$F,2,FALSE)*AJ4+VLOOKUP(AK4,道具总览!$D:$F,2,FALSE)*AL4+VLOOKUP(AM4,道具总览!$D:$F,2,FALSE)*AN4</f>
        <v>860</v>
      </c>
      <c r="AP4" s="71">
        <f>SUM(AO$3:AO4)/AD4</f>
        <v>0.88</v>
      </c>
      <c r="AQ4" s="71">
        <f>AO4/(AD4-AD3)</f>
        <v>0.86</v>
      </c>
      <c r="AX4" s="6">
        <v>2</v>
      </c>
      <c r="AY4" s="6"/>
      <c r="AZ4" s="7" t="s">
        <v>1845</v>
      </c>
      <c r="BA4" s="8">
        <v>1</v>
      </c>
      <c r="BB4" s="9" t="s">
        <v>2566</v>
      </c>
      <c r="BC4" s="8">
        <v>3</v>
      </c>
      <c r="BD4" s="8" t="s">
        <v>2634</v>
      </c>
      <c r="BE4" s="8">
        <v>10</v>
      </c>
      <c r="BF4" s="11" t="s">
        <v>10</v>
      </c>
      <c r="BG4" s="8"/>
      <c r="BH4" s="11" t="s">
        <v>10</v>
      </c>
      <c r="BI4" s="8"/>
      <c r="BJ4" s="11">
        <f>VLOOKUP(AZ4,道具总览!$D:$F,2,FALSE)*BA4+VLOOKUP(BB4,道具总览!$D:$F,2,FALSE)*BC4+VLOOKUP(BD4,道具总览!$D:$F,2,FALSE)*BE4+VLOOKUP(BF4,道具总览!$D:$F,2,FALSE)*BG4+VLOOKUP(BH4,道具总览!$D:$F,2,FALSE)*BI4</f>
        <v>2403</v>
      </c>
    </row>
    <row r="5" spans="1:62" x14ac:dyDescent="0.3">
      <c r="A5" s="11">
        <v>3</v>
      </c>
      <c r="B5" s="11" t="s">
        <v>2519</v>
      </c>
      <c r="C5" s="11">
        <v>5</v>
      </c>
      <c r="D5" s="11" t="s">
        <v>2510</v>
      </c>
      <c r="E5" s="11">
        <v>5</v>
      </c>
      <c r="F5" s="11" t="s">
        <v>731</v>
      </c>
      <c r="G5" s="11">
        <v>1</v>
      </c>
      <c r="H5" s="11" t="s">
        <v>32</v>
      </c>
      <c r="I5" s="11">
        <v>500</v>
      </c>
      <c r="J5" s="11" t="s">
        <v>41</v>
      </c>
      <c r="K5" s="11">
        <v>3000</v>
      </c>
      <c r="L5" s="47">
        <f>VLOOKUP(B5,道具总览!$D:$F,2,FALSE)*C5+VLOOKUP(D5,道具总览!$D:$F,2,FALSE)*E5+VLOOKUP(F5,道具总览!$D:$F,2,FALSE)*G5+VLOOKUP(H5,道具总览!$D:$F,2,FALSE)*I5+VLOOKUP(J5,道具总览!$D:$F,2,FALSE)*K5</f>
        <v>560</v>
      </c>
      <c r="M5" s="13">
        <f t="shared" ref="M5:M11" si="1">N5-N4</f>
        <v>700</v>
      </c>
      <c r="N5" s="72">
        <v>1500</v>
      </c>
      <c r="O5" s="9" t="s">
        <v>2633</v>
      </c>
      <c r="P5" s="9">
        <v>30</v>
      </c>
      <c r="Q5" s="18" t="s">
        <v>2705</v>
      </c>
      <c r="R5" s="18">
        <v>4</v>
      </c>
      <c r="S5" s="9" t="s">
        <v>670</v>
      </c>
      <c r="T5" s="9">
        <v>10</v>
      </c>
      <c r="U5" s="73" t="s">
        <v>10</v>
      </c>
      <c r="V5" s="73"/>
      <c r="W5" s="73" t="s">
        <v>10</v>
      </c>
      <c r="X5" s="73"/>
      <c r="Y5" s="11">
        <f>VLOOKUP(O5,道具总览!$D:$F,2,FALSE)*P5+VLOOKUP(Q5,道具总览!$D:$F,2,FALSE)*R5+VLOOKUP(S5,道具总览!$D:$F,2,FALSE)*T5+VLOOKUP(U5,道具总览!$D:$F,2,FALSE)*V5+VLOOKUP(W5,道具总览!$D:$F,2,FALSE)*X5</f>
        <v>880</v>
      </c>
      <c r="Z5" s="71">
        <f>SUM(Y$3:Y5)/N5</f>
        <v>1.1866666666666668</v>
      </c>
      <c r="AA5" s="71">
        <f t="shared" ref="AA5:AA11" si="2">Y5/(N5-N4)</f>
        <v>1.2571428571428571</v>
      </c>
      <c r="AB5" s="73">
        <v>1</v>
      </c>
      <c r="AC5" s="13">
        <f t="shared" si="0"/>
        <v>3500</v>
      </c>
      <c r="AD5" s="11">
        <v>5000</v>
      </c>
      <c r="AE5" s="11" t="s">
        <v>334</v>
      </c>
      <c r="AF5" s="11">
        <v>20</v>
      </c>
      <c r="AG5" s="11" t="s">
        <v>555</v>
      </c>
      <c r="AH5" s="11">
        <v>15</v>
      </c>
      <c r="AI5" s="17" t="s">
        <v>2631</v>
      </c>
      <c r="AJ5" s="17">
        <v>15</v>
      </c>
      <c r="AK5" s="17" t="s">
        <v>640</v>
      </c>
      <c r="AL5" s="17">
        <v>1</v>
      </c>
      <c r="AM5" s="11" t="s">
        <v>41</v>
      </c>
      <c r="AN5" s="11">
        <v>5000</v>
      </c>
      <c r="AO5" s="11">
        <f>VLOOKUP(AE5,道具总览!$D:$F,2,FALSE)*AF5+VLOOKUP(AG5,道具总览!$D:$F,2,FALSE)*AH5+VLOOKUP(AI5,道具总览!$D:$F,2,FALSE)*AJ5+VLOOKUP(AK5,道具总览!$D:$F,2,FALSE)*AL5+VLOOKUP(AM5,道具总览!$D:$F,2,FALSE)*AN5</f>
        <v>1590</v>
      </c>
      <c r="AP5" s="71">
        <f>SUM(AO$3:AO5)/AD5</f>
        <v>0.58199999999999996</v>
      </c>
      <c r="AQ5" s="71">
        <f t="shared" ref="AQ5:AQ9" si="3">AO5/(AD5-AD4)</f>
        <v>0.45428571428571429</v>
      </c>
      <c r="AX5" s="10" t="s">
        <v>3188</v>
      </c>
      <c r="AY5" s="6"/>
      <c r="AZ5" s="9" t="s">
        <v>2566</v>
      </c>
      <c r="BA5" s="8">
        <v>1</v>
      </c>
      <c r="BB5" s="8" t="s">
        <v>2634</v>
      </c>
      <c r="BC5" s="8">
        <v>10</v>
      </c>
      <c r="BD5" s="11" t="s">
        <v>10</v>
      </c>
      <c r="BE5" s="12"/>
      <c r="BF5" s="11" t="s">
        <v>10</v>
      </c>
      <c r="BG5" s="12"/>
      <c r="BH5" s="11" t="s">
        <v>10</v>
      </c>
      <c r="BI5" s="12"/>
      <c r="BJ5" s="11">
        <f>VLOOKUP(AZ5,道具总览!$D:$F,2,FALSE)*BA5+VLOOKUP(BB5,道具总览!$D:$F,2,FALSE)*BC5+VLOOKUP(BD5,道具总览!$D:$F,2,FALSE)*BE5+VLOOKUP(BF5,道具总览!$D:$F,2,FALSE)*BG5+VLOOKUP(BH5,道具总览!$D:$F,2,FALSE)*BI5</f>
        <v>767</v>
      </c>
    </row>
    <row r="6" spans="1:62" x14ac:dyDescent="0.3">
      <c r="A6" s="11">
        <v>4</v>
      </c>
      <c r="B6" s="11" t="s">
        <v>2534</v>
      </c>
      <c r="C6" s="11">
        <v>5</v>
      </c>
      <c r="D6" s="11" t="s">
        <v>2633</v>
      </c>
      <c r="E6" s="11">
        <v>10</v>
      </c>
      <c r="F6" s="11" t="s">
        <v>749</v>
      </c>
      <c r="G6" s="11">
        <v>1</v>
      </c>
      <c r="H6" s="11" t="s">
        <v>32</v>
      </c>
      <c r="I6" s="11">
        <v>500</v>
      </c>
      <c r="J6" s="11" t="s">
        <v>41</v>
      </c>
      <c r="K6" s="11">
        <v>3000</v>
      </c>
      <c r="L6" s="47">
        <f>VLOOKUP(B6,道具总览!$D:$F,2,FALSE)*C6+VLOOKUP(D6,道具总览!$D:$F,2,FALSE)*E6+VLOOKUP(F6,道具总览!$D:$F,2,FALSE)*G6+VLOOKUP(H6,道具总览!$D:$F,2,FALSE)*I6+VLOOKUP(J6,道具总览!$D:$F,2,FALSE)*K6</f>
        <v>560</v>
      </c>
      <c r="M6" s="13">
        <f t="shared" si="1"/>
        <v>2000</v>
      </c>
      <c r="N6" s="72">
        <v>3500</v>
      </c>
      <c r="O6" s="9" t="s">
        <v>2562</v>
      </c>
      <c r="P6" s="9">
        <v>1</v>
      </c>
      <c r="Q6" s="18" t="s">
        <v>2703</v>
      </c>
      <c r="R6" s="18">
        <v>5</v>
      </c>
      <c r="S6" s="9" t="s">
        <v>670</v>
      </c>
      <c r="T6" s="9">
        <v>20</v>
      </c>
      <c r="U6" s="73" t="s">
        <v>10</v>
      </c>
      <c r="V6" s="73"/>
      <c r="W6" s="73" t="s">
        <v>10</v>
      </c>
      <c r="X6" s="73"/>
      <c r="Y6" s="11">
        <f>VLOOKUP(O6,道具总览!$D:$F,2,FALSE)*P6+VLOOKUP(Q6,道具总览!$D:$F,2,FALSE)*R6+VLOOKUP(S6,道具总览!$D:$F,2,FALSE)*T6+VLOOKUP(U6,道具总览!$D:$F,2,FALSE)*V6+VLOOKUP(W6,道具总览!$D:$F,2,FALSE)*X6</f>
        <v>1267</v>
      </c>
      <c r="Z6" s="71">
        <f>SUM(Y$3:Y6)/N6</f>
        <v>0.87057142857142855</v>
      </c>
      <c r="AA6" s="71">
        <f t="shared" si="2"/>
        <v>0.63349999999999995</v>
      </c>
      <c r="AB6" s="73">
        <v>1</v>
      </c>
      <c r="AC6" s="13">
        <f t="shared" si="0"/>
        <v>5000</v>
      </c>
      <c r="AD6" s="11">
        <v>10000</v>
      </c>
      <c r="AE6" s="11" t="s">
        <v>334</v>
      </c>
      <c r="AF6" s="11">
        <v>40</v>
      </c>
      <c r="AG6" s="11" t="s">
        <v>555</v>
      </c>
      <c r="AH6" s="11">
        <v>20</v>
      </c>
      <c r="AI6" s="11" t="s">
        <v>2633</v>
      </c>
      <c r="AJ6" s="17">
        <v>20</v>
      </c>
      <c r="AK6" s="17" t="s">
        <v>663</v>
      </c>
      <c r="AL6" s="17">
        <v>1</v>
      </c>
      <c r="AM6" s="11" t="s">
        <v>41</v>
      </c>
      <c r="AN6" s="11">
        <v>10000</v>
      </c>
      <c r="AO6" s="11">
        <f>VLOOKUP(AE6,道具总览!$D:$F,2,FALSE)*AF6+VLOOKUP(AG6,道具总览!$D:$F,2,FALSE)*AH6+VLOOKUP(AI6,道具总览!$D:$F,2,FALSE)*AJ6+VLOOKUP(AK6,道具总览!$D:$F,2,FALSE)*AL6+VLOOKUP(AM6,道具总览!$D:$F,2,FALSE)*AN6</f>
        <v>2870</v>
      </c>
      <c r="AP6" s="71">
        <f>SUM(AO$3:AO6)/AD6</f>
        <v>0.57799999999999996</v>
      </c>
      <c r="AQ6" s="71">
        <f t="shared" si="3"/>
        <v>0.57399999999999995</v>
      </c>
      <c r="AX6" s="6"/>
      <c r="AY6" s="6">
        <v>4</v>
      </c>
      <c r="AZ6" s="11" t="s">
        <v>2525</v>
      </c>
      <c r="BA6" s="8">
        <v>10</v>
      </c>
      <c r="BB6" s="8" t="s">
        <v>2634</v>
      </c>
      <c r="BC6" s="8">
        <v>2</v>
      </c>
      <c r="BD6" s="11" t="s">
        <v>10</v>
      </c>
      <c r="BE6" s="8"/>
      <c r="BF6" s="11" t="s">
        <v>10</v>
      </c>
      <c r="BG6" s="8"/>
      <c r="BH6" s="11" t="s">
        <v>10</v>
      </c>
      <c r="BI6" s="8"/>
      <c r="BJ6" s="11">
        <f>VLOOKUP(AZ6,道具总览!$D:$F,2,FALSE)*BA6+VLOOKUP(BB6,道具总览!$D:$F,2,FALSE)*BC6+VLOOKUP(BD6,道具总览!$D:$F,2,FALSE)*BE6+VLOOKUP(BF6,道具总览!$D:$F,2,FALSE)*BG6+VLOOKUP(BH6,道具总览!$D:$F,2,FALSE)*BI6</f>
        <v>260</v>
      </c>
    </row>
    <row r="7" spans="1:62" x14ac:dyDescent="0.3">
      <c r="A7" s="11">
        <v>5</v>
      </c>
      <c r="B7" s="11" t="s">
        <v>2537</v>
      </c>
      <c r="C7" s="11">
        <v>5</v>
      </c>
      <c r="D7" s="11" t="s">
        <v>2513</v>
      </c>
      <c r="E7" s="11">
        <v>5</v>
      </c>
      <c r="F7" s="11" t="s">
        <v>731</v>
      </c>
      <c r="G7" s="11">
        <v>1</v>
      </c>
      <c r="H7" s="11" t="s">
        <v>32</v>
      </c>
      <c r="I7" s="11">
        <v>500</v>
      </c>
      <c r="J7" s="11" t="s">
        <v>41</v>
      </c>
      <c r="K7" s="11">
        <v>3000</v>
      </c>
      <c r="L7" s="47">
        <f>VLOOKUP(B7,道具总览!$D:$F,2,FALSE)*C7+VLOOKUP(D7,道具总览!$D:$F,2,FALSE)*E7+VLOOKUP(F7,道具总览!$D:$F,2,FALSE)*G7+VLOOKUP(H7,道具总览!$D:$F,2,FALSE)*I7+VLOOKUP(J7,道具总览!$D:$F,2,FALSE)*K7</f>
        <v>560</v>
      </c>
      <c r="M7" s="13">
        <f t="shared" si="1"/>
        <v>4500</v>
      </c>
      <c r="N7" s="72">
        <v>8000</v>
      </c>
      <c r="O7" s="9" t="s">
        <v>336</v>
      </c>
      <c r="P7" s="9">
        <v>3</v>
      </c>
      <c r="Q7" s="18" t="s">
        <v>2705</v>
      </c>
      <c r="R7" s="18">
        <v>6</v>
      </c>
      <c r="S7" s="9" t="s">
        <v>670</v>
      </c>
      <c r="T7" s="9">
        <v>30</v>
      </c>
      <c r="U7" s="73" t="s">
        <v>848</v>
      </c>
      <c r="V7" s="73">
        <v>10</v>
      </c>
      <c r="W7" s="73" t="s">
        <v>10</v>
      </c>
      <c r="X7" s="73"/>
      <c r="Y7" s="11">
        <f>VLOOKUP(O7,道具总览!$D:$F,2,FALSE)*P7+VLOOKUP(Q7,道具总览!$D:$F,2,FALSE)*R7+VLOOKUP(S7,道具总览!$D:$F,2,FALSE)*T7+VLOOKUP(U7,道具总览!$D:$F,2,FALSE)*V7+VLOOKUP(W7,道具总览!$D:$F,2,FALSE)*X7</f>
        <v>2521</v>
      </c>
      <c r="Z7" s="71">
        <f>SUM(Y$3:Y7)/N7</f>
        <v>0.69599999999999995</v>
      </c>
      <c r="AA7" s="71">
        <f t="shared" si="2"/>
        <v>0.56022222222222218</v>
      </c>
      <c r="AB7" s="73">
        <v>1</v>
      </c>
      <c r="AC7" s="13">
        <f t="shared" si="0"/>
        <v>20000</v>
      </c>
      <c r="AD7" s="11">
        <v>30000</v>
      </c>
      <c r="AE7" s="11" t="s">
        <v>334</v>
      </c>
      <c r="AF7" s="11">
        <v>50</v>
      </c>
      <c r="AG7" s="11" t="s">
        <v>555</v>
      </c>
      <c r="AH7" s="11">
        <v>30</v>
      </c>
      <c r="AI7" s="17" t="s">
        <v>2631</v>
      </c>
      <c r="AJ7" s="17">
        <v>30</v>
      </c>
      <c r="AK7" s="17" t="s">
        <v>632</v>
      </c>
      <c r="AL7" s="17">
        <v>1</v>
      </c>
      <c r="AM7" s="11" t="s">
        <v>41</v>
      </c>
      <c r="AN7" s="11">
        <v>20000</v>
      </c>
      <c r="AO7" s="11">
        <f>VLOOKUP(AE7,道具总览!$D:$F,2,FALSE)*AF7+VLOOKUP(AG7,道具总览!$D:$F,2,FALSE)*AH7+VLOOKUP(AI7,道具总览!$D:$F,2,FALSE)*AJ7+VLOOKUP(AK7,道具总览!$D:$F,2,FALSE)*AL7+VLOOKUP(AM7,道具总览!$D:$F,2,FALSE)*AN7</f>
        <v>5010</v>
      </c>
      <c r="AP7" s="71">
        <f>SUM(AO$3:AO7)/AD7</f>
        <v>0.35966666666666669</v>
      </c>
      <c r="AQ7" s="71">
        <f t="shared" si="3"/>
        <v>0.2505</v>
      </c>
    </row>
    <row r="8" spans="1:62" x14ac:dyDescent="0.3">
      <c r="A8" s="11">
        <v>6</v>
      </c>
      <c r="B8" s="11" t="s">
        <v>2516</v>
      </c>
      <c r="C8" s="11">
        <v>5</v>
      </c>
      <c r="D8" s="11" t="s">
        <v>670</v>
      </c>
      <c r="E8" s="11">
        <v>10</v>
      </c>
      <c r="F8" s="11" t="s">
        <v>749</v>
      </c>
      <c r="G8" s="11">
        <v>1</v>
      </c>
      <c r="H8" s="11" t="s">
        <v>32</v>
      </c>
      <c r="I8" s="11">
        <v>500</v>
      </c>
      <c r="J8" s="11" t="s">
        <v>41</v>
      </c>
      <c r="K8" s="11">
        <v>3000</v>
      </c>
      <c r="L8" s="47">
        <f>VLOOKUP(B8,道具总览!$D:$F,2,FALSE)*C8+VLOOKUP(D8,道具总览!$D:$F,2,FALSE)*E8+VLOOKUP(F8,道具总览!$D:$F,2,FALSE)*G8+VLOOKUP(H8,道具总览!$D:$F,2,FALSE)*I8+VLOOKUP(J8,道具总览!$D:$F,2,FALSE)*K8</f>
        <v>560</v>
      </c>
      <c r="M8" s="13">
        <f t="shared" si="1"/>
        <v>7000</v>
      </c>
      <c r="N8" s="72">
        <v>15000</v>
      </c>
      <c r="O8" s="9" t="s">
        <v>496</v>
      </c>
      <c r="P8" s="9">
        <v>1</v>
      </c>
      <c r="Q8" s="18" t="s">
        <v>2701</v>
      </c>
      <c r="R8" s="18">
        <v>7</v>
      </c>
      <c r="S8" s="9" t="s">
        <v>670</v>
      </c>
      <c r="T8" s="9">
        <v>40</v>
      </c>
      <c r="U8" s="73" t="s">
        <v>848</v>
      </c>
      <c r="V8" s="73">
        <v>20</v>
      </c>
      <c r="W8" s="73" t="s">
        <v>10</v>
      </c>
      <c r="X8" s="73"/>
      <c r="Y8" s="11">
        <f>VLOOKUP(O8,道具总览!$D:$F,2,FALSE)*P8+VLOOKUP(Q8,道具总览!$D:$F,2,FALSE)*R8+VLOOKUP(S8,道具总览!$D:$F,2,FALSE)*T8+VLOOKUP(U8,道具总览!$D:$F,2,FALSE)*V8+VLOOKUP(W8,道具总览!$D:$F,2,FALSE)*X8</f>
        <v>3870</v>
      </c>
      <c r="Z8" s="71">
        <f>SUM(Y$3:Y8)/N8</f>
        <v>0.62919999999999998</v>
      </c>
      <c r="AA8" s="71">
        <f t="shared" si="2"/>
        <v>0.55285714285714282</v>
      </c>
      <c r="AB8" s="73">
        <v>1</v>
      </c>
      <c r="AC8" s="13">
        <f t="shared" si="0"/>
        <v>30000</v>
      </c>
      <c r="AD8" s="11">
        <v>60000</v>
      </c>
      <c r="AE8" s="11" t="s">
        <v>336</v>
      </c>
      <c r="AF8" s="11">
        <v>2</v>
      </c>
      <c r="AG8" s="11" t="s">
        <v>555</v>
      </c>
      <c r="AH8" s="11">
        <v>40</v>
      </c>
      <c r="AI8" s="11" t="s">
        <v>2633</v>
      </c>
      <c r="AJ8" s="17">
        <v>40</v>
      </c>
      <c r="AK8" s="17" t="s">
        <v>655</v>
      </c>
      <c r="AL8" s="17">
        <v>1</v>
      </c>
      <c r="AM8" s="11" t="s">
        <v>41</v>
      </c>
      <c r="AN8" s="11">
        <v>30000</v>
      </c>
      <c r="AO8" s="11">
        <f>VLOOKUP(AE8,道具总览!$D:$F,2,FALSE)*AF8+VLOOKUP(AG8,道具总览!$D:$F,2,FALSE)*AH8+VLOOKUP(AI8,道具总览!$D:$F,2,FALSE)*AJ8+VLOOKUP(AK8,道具总览!$D:$F,2,FALSE)*AL8+VLOOKUP(AM8,道具总览!$D:$F,2,FALSE)*AN8</f>
        <v>7964</v>
      </c>
      <c r="AP8" s="71">
        <f>SUM(AO$3:AO8)/AD8</f>
        <v>0.31256666666666666</v>
      </c>
      <c r="AQ8" s="71">
        <f t="shared" si="3"/>
        <v>0.26546666666666668</v>
      </c>
      <c r="AX8" s="238" t="s">
        <v>3189</v>
      </c>
      <c r="AY8" s="238"/>
      <c r="AZ8" s="238"/>
      <c r="BA8" s="238"/>
      <c r="BB8" s="238"/>
      <c r="BC8" s="238"/>
      <c r="BD8" s="238"/>
      <c r="BE8" s="238"/>
      <c r="BF8" s="238"/>
      <c r="BG8" s="238"/>
      <c r="BH8" s="238"/>
      <c r="BI8" s="238"/>
      <c r="BJ8" s="238"/>
    </row>
    <row r="9" spans="1:62" x14ac:dyDescent="0.3">
      <c r="A9" s="11">
        <v>7</v>
      </c>
      <c r="B9" s="11" t="s">
        <v>2528</v>
      </c>
      <c r="C9" s="11">
        <v>5</v>
      </c>
      <c r="D9" s="11" t="s">
        <v>304</v>
      </c>
      <c r="E9" s="11">
        <v>1</v>
      </c>
      <c r="F9" s="11" t="s">
        <v>731</v>
      </c>
      <c r="G9" s="11">
        <v>1</v>
      </c>
      <c r="H9" s="11" t="s">
        <v>32</v>
      </c>
      <c r="I9" s="11">
        <v>500</v>
      </c>
      <c r="J9" s="11" t="s">
        <v>41</v>
      </c>
      <c r="K9" s="11">
        <v>3000</v>
      </c>
      <c r="L9" s="47">
        <f>VLOOKUP(B9,道具总览!$D:$F,2,FALSE)*C9+VLOOKUP(D9,道具总览!$D:$F,2,FALSE)*E9+VLOOKUP(F9,道具总览!$D:$F,2,FALSE)*G9+VLOOKUP(H9,道具总览!$D:$F,2,FALSE)*I9+VLOOKUP(J9,道具总览!$D:$F,2,FALSE)*K9</f>
        <v>560</v>
      </c>
      <c r="M9" s="13">
        <f t="shared" si="1"/>
        <v>15000</v>
      </c>
      <c r="N9" s="72">
        <v>30000</v>
      </c>
      <c r="O9" s="9" t="s">
        <v>371</v>
      </c>
      <c r="P9" s="9">
        <v>2</v>
      </c>
      <c r="Q9" s="18" t="s">
        <v>2705</v>
      </c>
      <c r="R9" s="18">
        <v>8</v>
      </c>
      <c r="S9" s="9" t="s">
        <v>670</v>
      </c>
      <c r="T9" s="9">
        <v>50</v>
      </c>
      <c r="U9" s="73" t="s">
        <v>848</v>
      </c>
      <c r="V9" s="73">
        <v>30</v>
      </c>
      <c r="W9" s="75" t="s">
        <v>2093</v>
      </c>
      <c r="X9" s="73">
        <v>1</v>
      </c>
      <c r="Y9" s="11">
        <f>VLOOKUP(O9,道具总览!$D:$F,2,FALSE)*P9+VLOOKUP(Q9,道具总览!$D:$F,2,FALSE)*R9+VLOOKUP(S9,道具总览!$D:$F,2,FALSE)*T9+VLOOKUP(U9,道具总览!$D:$F,2,FALSE)*V9+VLOOKUP(W9,道具总览!$D:$F,2,FALSE)*X9</f>
        <v>7586</v>
      </c>
      <c r="Z9" s="71">
        <f>SUM(Y$3:Y9)/N9</f>
        <v>0.56746666666666667</v>
      </c>
      <c r="AA9" s="71">
        <f t="shared" si="2"/>
        <v>0.50573333333333337</v>
      </c>
      <c r="AB9" s="73">
        <v>1</v>
      </c>
      <c r="AC9" s="13">
        <f t="shared" si="0"/>
        <v>40000</v>
      </c>
      <c r="AD9" s="11">
        <v>100000</v>
      </c>
      <c r="AE9" s="9" t="s">
        <v>371</v>
      </c>
      <c r="AF9" s="11">
        <v>1</v>
      </c>
      <c r="AG9" s="11" t="s">
        <v>555</v>
      </c>
      <c r="AH9" s="11">
        <v>50</v>
      </c>
      <c r="AI9" s="17" t="s">
        <v>2631</v>
      </c>
      <c r="AJ9" s="17">
        <v>50</v>
      </c>
      <c r="AK9" s="11" t="s">
        <v>621</v>
      </c>
      <c r="AL9" s="11">
        <v>1</v>
      </c>
      <c r="AM9" s="11" t="s">
        <v>41</v>
      </c>
      <c r="AN9" s="11">
        <v>50000</v>
      </c>
      <c r="AO9" s="11">
        <f>VLOOKUP(AE9,道具总览!$D:$F,2,FALSE)*AF9+VLOOKUP(AG9,道具总览!$D:$F,2,FALSE)*AH9+VLOOKUP(AI9,道具总览!$D:$F,2,FALSE)*AJ9+VLOOKUP(AK9,道具总览!$D:$F,2,FALSE)*AL9+VLOOKUP(AM9,道具总览!$D:$F,2,FALSE)*AN9</f>
        <v>16852</v>
      </c>
      <c r="AP9" s="71">
        <f>SUM(AO$3:AO9)/AD9</f>
        <v>0.35605999999999999</v>
      </c>
      <c r="AQ9" s="71">
        <f t="shared" si="3"/>
        <v>0.42130000000000001</v>
      </c>
      <c r="AX9" s="1" t="s">
        <v>3185</v>
      </c>
      <c r="AY9" s="2" t="s">
        <v>3186</v>
      </c>
      <c r="AZ9" s="3" t="s">
        <v>3126</v>
      </c>
      <c r="BA9" s="3" t="s">
        <v>3127</v>
      </c>
      <c r="BB9" s="4" t="s">
        <v>3128</v>
      </c>
      <c r="BC9" s="4" t="s">
        <v>3129</v>
      </c>
      <c r="BD9" s="5" t="s">
        <v>3130</v>
      </c>
      <c r="BE9" s="5" t="s">
        <v>3131</v>
      </c>
      <c r="BF9" s="14" t="s">
        <v>3132</v>
      </c>
      <c r="BG9" s="14" t="s">
        <v>3133</v>
      </c>
      <c r="BH9" s="5" t="s">
        <v>3134</v>
      </c>
      <c r="BI9" s="5" t="s">
        <v>3135</v>
      </c>
      <c r="BJ9" s="15" t="s">
        <v>3136</v>
      </c>
    </row>
    <row r="10" spans="1:62" x14ac:dyDescent="0.3">
      <c r="L10" s="13">
        <f>SUM(L3:L9)</f>
        <v>3860</v>
      </c>
      <c r="M10" s="13">
        <f t="shared" si="1"/>
        <v>20000</v>
      </c>
      <c r="N10" s="18">
        <v>50000</v>
      </c>
      <c r="O10" s="9" t="s">
        <v>498</v>
      </c>
      <c r="P10" s="9">
        <v>1</v>
      </c>
      <c r="Q10" s="18" t="s">
        <v>2701</v>
      </c>
      <c r="R10" s="18">
        <v>9</v>
      </c>
      <c r="S10" s="9" t="s">
        <v>670</v>
      </c>
      <c r="T10" s="73">
        <v>60</v>
      </c>
      <c r="U10" s="73" t="s">
        <v>848</v>
      </c>
      <c r="V10" s="73">
        <v>40</v>
      </c>
      <c r="W10" s="75" t="s">
        <v>2126</v>
      </c>
      <c r="X10" s="73">
        <v>1</v>
      </c>
      <c r="Y10" s="11">
        <f>VLOOKUP(O10,道具总览!$D:$F,2,FALSE)*P10+VLOOKUP(Q10,道具总览!$D:$F,2,FALSE)*R10+VLOOKUP(S10,道具总览!$D:$F,2,FALSE)*T10+VLOOKUP(U10,道具总览!$D:$F,2,FALSE)*V10+VLOOKUP(W10,道具总览!$D:$F,2,FALSE)*X10</f>
        <v>10352</v>
      </c>
      <c r="Z10" s="71">
        <f>SUM(Y$3:Y10)/N10</f>
        <v>0.54752000000000001</v>
      </c>
      <c r="AA10" s="71">
        <f t="shared" si="2"/>
        <v>0.51759999999999995</v>
      </c>
      <c r="AB10" s="73">
        <v>1</v>
      </c>
      <c r="AC10" s="74"/>
      <c r="AX10" s="6">
        <v>1</v>
      </c>
      <c r="AY10" s="6"/>
      <c r="AZ10" s="7" t="s">
        <v>1188</v>
      </c>
      <c r="BA10" s="8">
        <v>50</v>
      </c>
      <c r="BB10" s="7" t="s">
        <v>2095</v>
      </c>
      <c r="BC10" s="8">
        <v>1</v>
      </c>
      <c r="BD10" s="9" t="s">
        <v>2570</v>
      </c>
      <c r="BE10" s="8">
        <v>3</v>
      </c>
      <c r="BF10" s="11" t="s">
        <v>2635</v>
      </c>
      <c r="BG10" s="8">
        <v>10</v>
      </c>
      <c r="BH10" s="11" t="s">
        <v>882</v>
      </c>
      <c r="BI10" s="8">
        <v>20</v>
      </c>
      <c r="BJ10" s="11">
        <f>VLOOKUP(AZ10,道具总览!$D:$F,2,FALSE)*BA10+VLOOKUP(BB10,道具总览!$D:$F,2,FALSE)*BC10+VLOOKUP(BD10,道具总览!$D:$F,2,FALSE)*BE10+VLOOKUP(BF10,道具总览!$D:$F,2,FALSE)*BG10+VLOOKUP(BH10,道具总览!$D:$F,2,FALSE)*BI10</f>
        <v>12683</v>
      </c>
    </row>
    <row r="11" spans="1:62" x14ac:dyDescent="0.3">
      <c r="M11" s="13">
        <f t="shared" si="1"/>
        <v>50000</v>
      </c>
      <c r="N11" s="18">
        <v>100000</v>
      </c>
      <c r="O11" s="9" t="s">
        <v>1352</v>
      </c>
      <c r="P11" s="9">
        <v>100</v>
      </c>
      <c r="Q11" s="18" t="s">
        <v>2703</v>
      </c>
      <c r="R11" s="18">
        <v>10</v>
      </c>
      <c r="S11" s="9" t="s">
        <v>670</v>
      </c>
      <c r="T11" s="73">
        <v>80</v>
      </c>
      <c r="U11" s="73" t="s">
        <v>848</v>
      </c>
      <c r="V11" s="73">
        <v>50</v>
      </c>
      <c r="W11" s="73" t="s">
        <v>41</v>
      </c>
      <c r="X11" s="73">
        <v>100000</v>
      </c>
      <c r="Y11" s="11">
        <f>VLOOKUP(O11,道具总览!$D:$F,2,FALSE)*P11+VLOOKUP(Q11,道具总览!$D:$F,2,FALSE)*R11+VLOOKUP(S11,道具总览!$D:$F,2,FALSE)*T11+VLOOKUP(U11,道具总览!$D:$F,2,FALSE)*V11+VLOOKUP(W11,道具总览!$D:$F,2,FALSE)*X11</f>
        <v>44500</v>
      </c>
      <c r="Z11" s="71">
        <f>SUM(Y$3:Y11)/N11</f>
        <v>0.71875999999999995</v>
      </c>
      <c r="AA11" s="71">
        <f t="shared" si="2"/>
        <v>0.89</v>
      </c>
      <c r="AB11" s="73">
        <v>1</v>
      </c>
      <c r="AC11" s="74"/>
      <c r="AX11" s="6">
        <v>2</v>
      </c>
      <c r="AY11" s="6"/>
      <c r="AZ11" s="7" t="s">
        <v>2093</v>
      </c>
      <c r="BA11" s="8">
        <v>1</v>
      </c>
      <c r="BB11" s="9" t="s">
        <v>2570</v>
      </c>
      <c r="BC11" s="8">
        <v>3</v>
      </c>
      <c r="BD11" s="11" t="s">
        <v>2635</v>
      </c>
      <c r="BE11" s="8">
        <v>10</v>
      </c>
      <c r="BF11" s="11" t="s">
        <v>10</v>
      </c>
      <c r="BG11" s="8"/>
      <c r="BH11" s="11" t="s">
        <v>10</v>
      </c>
      <c r="BI11" s="8"/>
      <c r="BJ11" s="11">
        <f>VLOOKUP(AZ11,道具总览!$D:$F,2,FALSE)*BA11+VLOOKUP(BB11,道具总览!$D:$F,2,FALSE)*BC11+VLOOKUP(BD11,道具总览!$D:$F,2,FALSE)*BE11+VLOOKUP(BF11,道具总览!$D:$F,2,FALSE)*BG11+VLOOKUP(BH11,道具总览!$D:$F,2,FALSE)*BI11</f>
        <v>2403</v>
      </c>
    </row>
    <row r="12" spans="1:62" x14ac:dyDescent="0.3">
      <c r="N12" s="53" t="s">
        <v>3190</v>
      </c>
      <c r="Y12" s="13">
        <f>SUM(Y3:Y11)</f>
        <v>71876</v>
      </c>
      <c r="AX12" s="10" t="s">
        <v>3188</v>
      </c>
      <c r="AY12" s="6"/>
      <c r="AZ12" s="9" t="s">
        <v>2570</v>
      </c>
      <c r="BA12" s="8">
        <v>1</v>
      </c>
      <c r="BB12" s="11" t="s">
        <v>2635</v>
      </c>
      <c r="BC12" s="8">
        <v>10</v>
      </c>
      <c r="BD12" s="11" t="s">
        <v>10</v>
      </c>
      <c r="BE12" s="8"/>
      <c r="BF12" s="11" t="s">
        <v>10</v>
      </c>
      <c r="BG12" s="12"/>
      <c r="BH12" s="11" t="s">
        <v>10</v>
      </c>
      <c r="BI12" s="12"/>
      <c r="BJ12" s="11">
        <f>VLOOKUP(AZ12,道具总览!$D:$F,2,FALSE)*BA12+VLOOKUP(BB12,道具总览!$D:$F,2,FALSE)*BC12+VLOOKUP(BD12,道具总览!$D:$F,2,FALSE)*BE12+VLOOKUP(BF12,道具总览!$D:$F,2,FALSE)*BG12+VLOOKUP(BH12,道具总览!$D:$F,2,FALSE)*BI12</f>
        <v>767</v>
      </c>
    </row>
    <row r="13" spans="1:62" x14ac:dyDescent="0.3">
      <c r="AX13" s="6"/>
      <c r="AY13" s="6">
        <v>4</v>
      </c>
      <c r="AZ13" s="11" t="s">
        <v>2531</v>
      </c>
      <c r="BA13" s="8">
        <v>10</v>
      </c>
      <c r="BB13" s="11" t="s">
        <v>2635</v>
      </c>
      <c r="BC13" s="8">
        <v>2</v>
      </c>
      <c r="BD13" s="11" t="s">
        <v>10</v>
      </c>
      <c r="BE13" s="8"/>
      <c r="BF13" s="11" t="s">
        <v>10</v>
      </c>
      <c r="BG13" s="8"/>
      <c r="BH13" s="11" t="s">
        <v>10</v>
      </c>
      <c r="BI13" s="8"/>
      <c r="BJ13" s="11">
        <f>VLOOKUP(AZ13,道具总览!$D:$F,2,FALSE)*BA13+VLOOKUP(BB13,道具总览!$D:$F,2,FALSE)*BC13+VLOOKUP(BD13,道具总览!$D:$F,2,FALSE)*BE13+VLOOKUP(BF13,道具总览!$D:$F,2,FALSE)*BG13+VLOOKUP(BH13,道具总览!$D:$F,2,FALSE)*BI13</f>
        <v>260</v>
      </c>
    </row>
    <row r="14" spans="1:62" x14ac:dyDescent="0.3">
      <c r="A14" s="242" t="s">
        <v>3191</v>
      </c>
      <c r="B14" s="242"/>
      <c r="C14" s="242"/>
      <c r="D14" s="242"/>
      <c r="E14" s="242"/>
      <c r="F14" s="242"/>
      <c r="G14" s="242"/>
      <c r="H14" s="242"/>
      <c r="I14" s="242"/>
      <c r="J14" s="242"/>
      <c r="K14" s="242"/>
      <c r="L14" s="242"/>
      <c r="N14" s="222" t="s">
        <v>3192</v>
      </c>
      <c r="O14" s="222"/>
      <c r="P14" s="222"/>
      <c r="Q14" s="222"/>
      <c r="R14" s="222"/>
      <c r="S14" s="222"/>
      <c r="T14" s="222"/>
      <c r="U14" s="222"/>
      <c r="V14" s="222"/>
      <c r="W14" s="222"/>
      <c r="X14" s="222"/>
      <c r="Y14" s="222"/>
      <c r="Z14" s="222"/>
      <c r="AA14" s="222"/>
      <c r="AB14" s="222"/>
      <c r="AD14" s="240" t="s">
        <v>3193</v>
      </c>
      <c r="AE14" s="241"/>
      <c r="AF14" s="241"/>
      <c r="AG14" s="241"/>
      <c r="AH14" s="241"/>
      <c r="AI14" s="241"/>
      <c r="AJ14" s="241"/>
      <c r="AK14" s="241"/>
      <c r="AL14" s="241"/>
      <c r="AM14" s="241"/>
      <c r="AN14" s="241"/>
      <c r="AO14" s="241"/>
      <c r="AP14" s="241"/>
      <c r="AQ14" s="241"/>
      <c r="AR14" s="241"/>
      <c r="AS14" s="241"/>
      <c r="AT14" s="241"/>
      <c r="AU14" s="241"/>
    </row>
    <row r="15" spans="1:62" x14ac:dyDescent="0.3">
      <c r="A15" s="1" t="s">
        <v>3194</v>
      </c>
      <c r="B15" s="5" t="s">
        <v>3195</v>
      </c>
      <c r="C15" s="5" t="s">
        <v>3196</v>
      </c>
      <c r="D15" s="5" t="s">
        <v>3197</v>
      </c>
      <c r="E15" s="5" t="s">
        <v>3198</v>
      </c>
      <c r="F15" s="5" t="s">
        <v>3199</v>
      </c>
      <c r="G15" s="5" t="s">
        <v>3200</v>
      </c>
      <c r="H15" s="5" t="s">
        <v>3201</v>
      </c>
      <c r="I15" s="5" t="s">
        <v>3171</v>
      </c>
      <c r="J15" s="5" t="s">
        <v>3155</v>
      </c>
      <c r="K15" s="5" t="s">
        <v>3156</v>
      </c>
      <c r="L15" s="5" t="s">
        <v>3202</v>
      </c>
      <c r="N15" s="50" t="s">
        <v>3151</v>
      </c>
      <c r="O15" s="3" t="s">
        <v>3126</v>
      </c>
      <c r="P15" s="3" t="s">
        <v>3127</v>
      </c>
      <c r="Q15" s="4" t="s">
        <v>3128</v>
      </c>
      <c r="R15" s="4" t="s">
        <v>3129</v>
      </c>
      <c r="S15" s="3" t="s">
        <v>3130</v>
      </c>
      <c r="T15" s="3" t="s">
        <v>3131</v>
      </c>
      <c r="U15" s="4" t="s">
        <v>3132</v>
      </c>
      <c r="V15" s="4" t="s">
        <v>3133</v>
      </c>
      <c r="W15" s="3" t="s">
        <v>3134</v>
      </c>
      <c r="X15" s="3" t="s">
        <v>3135</v>
      </c>
      <c r="Y15" s="51" t="s">
        <v>3136</v>
      </c>
      <c r="Z15" s="51" t="s">
        <v>3152</v>
      </c>
      <c r="AA15" s="51" t="s">
        <v>3153</v>
      </c>
      <c r="AB15" s="3" t="s">
        <v>3203</v>
      </c>
      <c r="AD15" s="1" t="s">
        <v>3204</v>
      </c>
      <c r="AE15" s="16" t="s">
        <v>3205</v>
      </c>
      <c r="AF15" s="16" t="s">
        <v>3206</v>
      </c>
      <c r="AG15" s="5" t="s">
        <v>3207</v>
      </c>
      <c r="AH15" s="5" t="s">
        <v>3127</v>
      </c>
      <c r="AI15" s="5" t="s">
        <v>3208</v>
      </c>
      <c r="AJ15" s="5" t="s">
        <v>3129</v>
      </c>
      <c r="AK15" s="5" t="s">
        <v>3209</v>
      </c>
      <c r="AL15" s="5" t="s">
        <v>3131</v>
      </c>
      <c r="AM15" s="5" t="s">
        <v>3210</v>
      </c>
      <c r="AN15" s="5" t="s">
        <v>3133</v>
      </c>
      <c r="AO15" s="5" t="s">
        <v>3211</v>
      </c>
      <c r="AP15" s="5" t="s">
        <v>3135</v>
      </c>
      <c r="AQ15" s="15" t="s">
        <v>3212</v>
      </c>
      <c r="AR15" s="15" t="s">
        <v>3213</v>
      </c>
      <c r="AS15" s="15" t="s">
        <v>3136</v>
      </c>
      <c r="AT15" s="15" t="s">
        <v>3214</v>
      </c>
      <c r="AU15" s="15" t="s">
        <v>3170</v>
      </c>
      <c r="AX15" s="238" t="s">
        <v>3215</v>
      </c>
      <c r="AY15" s="238"/>
      <c r="AZ15" s="238"/>
      <c r="BA15" s="238"/>
      <c r="BB15" s="238"/>
      <c r="BC15" s="238"/>
      <c r="BD15" s="238"/>
      <c r="BE15" s="238"/>
      <c r="BF15" s="238"/>
      <c r="BG15" s="238"/>
      <c r="BH15" s="238"/>
      <c r="BI15" s="238"/>
      <c r="BJ15" s="238"/>
    </row>
    <row r="16" spans="1:62" x14ac:dyDescent="0.3">
      <c r="A16" s="6">
        <v>1</v>
      </c>
      <c r="B16" s="23">
        <v>0.625</v>
      </c>
      <c r="C16" s="23">
        <v>0.62847222222222199</v>
      </c>
      <c r="D16" s="6">
        <v>30</v>
      </c>
      <c r="E16" s="6">
        <v>10</v>
      </c>
      <c r="F16" s="6">
        <v>100</v>
      </c>
      <c r="G16" s="22">
        <v>1</v>
      </c>
      <c r="H16" s="6">
        <f t="shared" ref="H16:H17" si="4">5*60/D16</f>
        <v>10</v>
      </c>
      <c r="I16" s="26" t="s">
        <v>2631</v>
      </c>
      <c r="J16" s="27">
        <v>2</v>
      </c>
      <c r="K16" s="22">
        <f>VLOOKUP(I16,道具总览!$D:$F,MATCH(道具总览!$E$1,道具总览!$D$1:$F$1,0),FALSE)*J16</f>
        <v>20</v>
      </c>
      <c r="L16" s="11">
        <v>500</v>
      </c>
      <c r="M16" s="13">
        <f>L16/SUM($L$16:$L$22)*K16</f>
        <v>2.7777777777777777</v>
      </c>
      <c r="N16" s="72">
        <v>500</v>
      </c>
      <c r="O16" s="9" t="s">
        <v>2631</v>
      </c>
      <c r="P16" s="9">
        <v>5</v>
      </c>
      <c r="Q16" s="18" t="s">
        <v>2701</v>
      </c>
      <c r="R16" s="18">
        <v>1</v>
      </c>
      <c r="S16" s="9" t="s">
        <v>670</v>
      </c>
      <c r="T16" s="9">
        <v>5</v>
      </c>
      <c r="U16" s="73" t="s">
        <v>10</v>
      </c>
      <c r="V16" s="73"/>
      <c r="W16" s="73" t="s">
        <v>10</v>
      </c>
      <c r="X16" s="73"/>
      <c r="Y16" s="11">
        <f>VLOOKUP(O16,道具总览!$D:$F,2,FALSE)*P16+VLOOKUP(Q16,道具总览!$D:$F,2,FALSE)*R16+VLOOKUP(S16,道具总览!$D:$F,2,FALSE)*T16+VLOOKUP(U16,道具总览!$D:$F,2,FALSE)*V16+VLOOKUP(W16,道具总览!$D:$F,2,FALSE)*X16</f>
        <v>220</v>
      </c>
      <c r="Z16" s="71">
        <f>SUM(Y$16:Y16)/(N16*AB16)</f>
        <v>0.44</v>
      </c>
      <c r="AA16" s="71">
        <f t="shared" ref="AA16:AA20" si="5">Y16/N16</f>
        <v>0.44</v>
      </c>
      <c r="AB16" s="73">
        <v>1</v>
      </c>
      <c r="AD16" s="11">
        <v>1</v>
      </c>
      <c r="AE16" s="6" t="s">
        <v>670</v>
      </c>
      <c r="AF16" s="17">
        <v>50</v>
      </c>
      <c r="AG16" s="17" t="s">
        <v>848</v>
      </c>
      <c r="AH16" s="17">
        <v>20</v>
      </c>
      <c r="AI16" s="17" t="s">
        <v>254</v>
      </c>
      <c r="AJ16" s="17">
        <v>1</v>
      </c>
      <c r="AK16" s="17" t="s">
        <v>2634</v>
      </c>
      <c r="AL16" s="17">
        <v>2</v>
      </c>
      <c r="AM16" s="11" t="s">
        <v>731</v>
      </c>
      <c r="AN16" s="11">
        <v>3</v>
      </c>
      <c r="AO16" s="17" t="s">
        <v>41</v>
      </c>
      <c r="AP16" s="17">
        <v>5000</v>
      </c>
      <c r="AQ16" s="11">
        <f>VLOOKUP(AE16,道具总览!$D:$E,2,FALSE)*AF16</f>
        <v>500</v>
      </c>
      <c r="AR16" s="11">
        <f>VLOOKUP(AG16,道具总览!$D:$E,2,FALSE)*AH16+VLOOKUP(AI16,道具总览!$D:$E,2,FALSE)*AJ16+VLOOKUP(AK16,道具总览!$D:$E,2,FALSE)*AL16+VLOOKUP(AM16,道具总览!$D:$E,2,FALSE)*AN16+VLOOKUP(AO16,道具总览!$D:$E,2,FALSE)*AP16</f>
        <v>810</v>
      </c>
      <c r="AS16" s="11">
        <f t="shared" ref="AS16:AS20" si="6">AQ16+AR16</f>
        <v>1310</v>
      </c>
      <c r="AT16" s="11">
        <v>388</v>
      </c>
      <c r="AU16" s="19">
        <f t="shared" ref="AU16:AU20" si="7">AS16/AT16</f>
        <v>3.3762886597938144</v>
      </c>
      <c r="AV16" s="13">
        <f>AT16/AQ16</f>
        <v>0.77600000000000002</v>
      </c>
      <c r="AX16" s="1" t="s">
        <v>3185</v>
      </c>
      <c r="AY16" s="2" t="s">
        <v>3186</v>
      </c>
      <c r="AZ16" s="3" t="s">
        <v>3126</v>
      </c>
      <c r="BA16" s="3" t="s">
        <v>3127</v>
      </c>
      <c r="BB16" s="4" t="s">
        <v>3128</v>
      </c>
      <c r="BC16" s="4" t="s">
        <v>3129</v>
      </c>
      <c r="BD16" s="5" t="s">
        <v>3130</v>
      </c>
      <c r="BE16" s="5" t="s">
        <v>3131</v>
      </c>
      <c r="BF16" s="14" t="s">
        <v>3132</v>
      </c>
      <c r="BG16" s="14" t="s">
        <v>3133</v>
      </c>
      <c r="BH16" s="5" t="s">
        <v>3134</v>
      </c>
      <c r="BI16" s="5" t="s">
        <v>3135</v>
      </c>
      <c r="BJ16" s="15" t="s">
        <v>3136</v>
      </c>
    </row>
    <row r="17" spans="1:62" x14ac:dyDescent="0.3">
      <c r="A17" s="6">
        <v>2</v>
      </c>
      <c r="B17" s="23">
        <v>0.83333333333333304</v>
      </c>
      <c r="C17" s="23">
        <v>0.83680555555555503</v>
      </c>
      <c r="D17" s="6">
        <v>30</v>
      </c>
      <c r="E17" s="6">
        <v>10</v>
      </c>
      <c r="F17" s="6">
        <v>100</v>
      </c>
      <c r="G17" s="22">
        <v>1</v>
      </c>
      <c r="H17" s="6">
        <f t="shared" si="4"/>
        <v>10</v>
      </c>
      <c r="I17" s="28" t="s">
        <v>670</v>
      </c>
      <c r="J17" s="28">
        <v>2</v>
      </c>
      <c r="K17" s="22">
        <f>VLOOKUP(I17,道具总览!$D:$F,MATCH(道具总览!$E$1,道具总览!$D$1:$F$1,0),FALSE)*J17</f>
        <v>20</v>
      </c>
      <c r="L17" s="28">
        <v>500</v>
      </c>
      <c r="M17" s="13">
        <f t="shared" ref="M17:M22" si="8">L17/SUM($L$16:$L$22)*K17</f>
        <v>2.7777777777777777</v>
      </c>
      <c r="N17" s="72">
        <v>500</v>
      </c>
      <c r="O17" s="9" t="s">
        <v>2633</v>
      </c>
      <c r="P17" s="9">
        <v>5</v>
      </c>
      <c r="Q17" s="18" t="s">
        <v>2703</v>
      </c>
      <c r="R17" s="18">
        <v>1</v>
      </c>
      <c r="S17" s="9" t="s">
        <v>670</v>
      </c>
      <c r="T17" s="9">
        <v>10</v>
      </c>
      <c r="U17" s="73" t="s">
        <v>10</v>
      </c>
      <c r="V17" s="73"/>
      <c r="W17" s="73" t="s">
        <v>10</v>
      </c>
      <c r="X17" s="73"/>
      <c r="Y17" s="11">
        <f>VLOOKUP(O17,道具总览!$D:$F,2,FALSE)*P17+VLOOKUP(Q17,道具总览!$D:$F,2,FALSE)*R17+VLOOKUP(S17,道具总览!$D:$F,2,FALSE)*T17+VLOOKUP(U17,道具总览!$D:$F,2,FALSE)*V17+VLOOKUP(W17,道具总览!$D:$F,2,FALSE)*X17</f>
        <v>270</v>
      </c>
      <c r="Z17" s="71">
        <f>SUM(Y$16:Y17)/(N17*AB17)</f>
        <v>0.49</v>
      </c>
      <c r="AA17" s="71">
        <f t="shared" si="5"/>
        <v>0.54</v>
      </c>
      <c r="AB17" s="73">
        <v>2</v>
      </c>
      <c r="AD17" s="11">
        <v>2</v>
      </c>
      <c r="AE17" s="17" t="s">
        <v>2510</v>
      </c>
      <c r="AF17" s="17">
        <v>50</v>
      </c>
      <c r="AG17" s="17" t="s">
        <v>2631</v>
      </c>
      <c r="AH17" s="17">
        <v>20</v>
      </c>
      <c r="AI17" s="17" t="s">
        <v>272</v>
      </c>
      <c r="AJ17" s="17">
        <v>1</v>
      </c>
      <c r="AK17" s="17" t="s">
        <v>2636</v>
      </c>
      <c r="AL17" s="17">
        <v>2</v>
      </c>
      <c r="AM17" s="17" t="s">
        <v>755</v>
      </c>
      <c r="AN17" s="17">
        <v>99</v>
      </c>
      <c r="AO17" s="17" t="s">
        <v>41</v>
      </c>
      <c r="AP17" s="17">
        <v>5000</v>
      </c>
      <c r="AQ17" s="11">
        <f>VLOOKUP(AE17,道具总览!$D:$E,2,FALSE)*AF17</f>
        <v>1000</v>
      </c>
      <c r="AR17" s="11">
        <f>VLOOKUP(AG17,道具总览!$D:$E,2,FALSE)*AH17+VLOOKUP(AI17,道具总览!$D:$E,2,FALSE)*AJ17+VLOOKUP(AK17,道具总览!$D:$E,2,FALSE)*AL17+VLOOKUP(AM17,道具总览!$D:$E,2,FALSE)*AN17+VLOOKUP(AO17,道具总览!$D:$E,2,FALSE)*AP17</f>
        <v>879</v>
      </c>
      <c r="AS17" s="11">
        <f t="shared" si="6"/>
        <v>1879</v>
      </c>
      <c r="AT17" s="11">
        <v>888</v>
      </c>
      <c r="AU17" s="19">
        <f t="shared" si="7"/>
        <v>2.1159909909909911</v>
      </c>
      <c r="AV17" s="13">
        <f t="shared" ref="AV17:AV20" si="9">AT17/AQ17</f>
        <v>0.88800000000000001</v>
      </c>
      <c r="AX17" s="6">
        <v>1</v>
      </c>
      <c r="AY17" s="6"/>
      <c r="AZ17" s="7" t="s">
        <v>2612</v>
      </c>
      <c r="BA17" s="8">
        <v>1</v>
      </c>
      <c r="BB17" s="7" t="s">
        <v>1599</v>
      </c>
      <c r="BC17" s="8">
        <v>1</v>
      </c>
      <c r="BD17" s="9" t="s">
        <v>2562</v>
      </c>
      <c r="BE17" s="8">
        <v>3</v>
      </c>
      <c r="BF17" s="11" t="s">
        <v>2638</v>
      </c>
      <c r="BG17" s="8">
        <v>10</v>
      </c>
      <c r="BH17" s="11" t="s">
        <v>882</v>
      </c>
      <c r="BI17" s="8">
        <v>20</v>
      </c>
      <c r="BJ17" s="11">
        <f>VLOOKUP(AZ17,道具总览!$D:$F,2,FALSE)*BA17+VLOOKUP(BB17,道具总览!$D:$F,2,FALSE)*BC17+VLOOKUP(BD17,道具总览!$D:$F,2,FALSE)*BE17+VLOOKUP(BF17,道具总览!$D:$F,2,FALSE)*BG17+VLOOKUP(BH17,道具总览!$D:$F,2,FALSE)*BI17</f>
        <v>10245</v>
      </c>
    </row>
    <row r="18" spans="1:62" x14ac:dyDescent="0.3">
      <c r="I18" s="6" t="s">
        <v>2633</v>
      </c>
      <c r="J18" s="28">
        <v>2</v>
      </c>
      <c r="K18" s="22">
        <f>VLOOKUP(I18,道具总览!$D:$F,MATCH(道具总览!$E$1,道具总览!$D$1:$F$1,0),FALSE)*J18</f>
        <v>20</v>
      </c>
      <c r="L18" s="28">
        <v>500</v>
      </c>
      <c r="M18" s="13">
        <f t="shared" si="8"/>
        <v>2.7777777777777777</v>
      </c>
      <c r="N18" s="72">
        <v>500</v>
      </c>
      <c r="O18" s="9" t="s">
        <v>2540</v>
      </c>
      <c r="P18" s="9">
        <v>5</v>
      </c>
      <c r="Q18" s="18" t="s">
        <v>2705</v>
      </c>
      <c r="R18" s="18">
        <v>1</v>
      </c>
      <c r="S18" s="9" t="s">
        <v>670</v>
      </c>
      <c r="T18" s="9">
        <v>15</v>
      </c>
      <c r="U18" s="73" t="s">
        <v>10</v>
      </c>
      <c r="V18" s="73"/>
      <c r="W18" s="73" t="s">
        <v>10</v>
      </c>
      <c r="X18" s="73"/>
      <c r="Y18" s="11">
        <f>VLOOKUP(O18,道具总览!$D:$F,2,FALSE)*P18+VLOOKUP(Q18,道具总览!$D:$F,2,FALSE)*R18+VLOOKUP(S18,道具总览!$D:$F,2,FALSE)*T18+VLOOKUP(U18,道具总览!$D:$F,2,FALSE)*V18+VLOOKUP(W18,道具总览!$D:$F,2,FALSE)*X18</f>
        <v>320</v>
      </c>
      <c r="Z18" s="71">
        <f>SUM(Y$16:Y18)/(N18*AB18)</f>
        <v>0.54</v>
      </c>
      <c r="AA18" s="71">
        <f t="shared" si="5"/>
        <v>0.64</v>
      </c>
      <c r="AB18" s="73">
        <v>3</v>
      </c>
      <c r="AD18" s="11">
        <v>3</v>
      </c>
      <c r="AE18" s="11" t="s">
        <v>2531</v>
      </c>
      <c r="AF18" s="11">
        <v>50</v>
      </c>
      <c r="AG18" s="11" t="s">
        <v>2570</v>
      </c>
      <c r="AH18" s="11">
        <v>1</v>
      </c>
      <c r="AI18" s="17" t="s">
        <v>272</v>
      </c>
      <c r="AJ18" s="11">
        <v>1</v>
      </c>
      <c r="AK18" s="11" t="s">
        <v>2635</v>
      </c>
      <c r="AL18" s="11">
        <v>2</v>
      </c>
      <c r="AM18" s="11" t="s">
        <v>731</v>
      </c>
      <c r="AN18" s="11">
        <v>3</v>
      </c>
      <c r="AO18" s="11" t="s">
        <v>41</v>
      </c>
      <c r="AP18" s="11">
        <v>5000</v>
      </c>
      <c r="AQ18" s="11">
        <f>VLOOKUP(AE18,道具总览!$D:$E,2,FALSE)*AF18</f>
        <v>1000</v>
      </c>
      <c r="AR18" s="11">
        <f>VLOOKUP(AG18,道具总览!$D:$E,2,FALSE)*AH18+VLOOKUP(AI18,道具总览!$D:$E,2,FALSE)*AJ18+VLOOKUP(AK18,道具总览!$D:$E,2,FALSE)*AL18+VLOOKUP(AM18,道具总览!$D:$E,2,FALSE)*AN18+VLOOKUP(AO18,道具总览!$D:$E,2,FALSE)*AP18</f>
        <v>1077</v>
      </c>
      <c r="AS18" s="11">
        <f t="shared" si="6"/>
        <v>2077</v>
      </c>
      <c r="AT18" s="11">
        <v>888</v>
      </c>
      <c r="AU18" s="19">
        <f t="shared" si="7"/>
        <v>2.3389639639639639</v>
      </c>
      <c r="AV18" s="13">
        <f t="shared" si="9"/>
        <v>0.88800000000000001</v>
      </c>
      <c r="AX18" s="6">
        <v>2</v>
      </c>
      <c r="AY18" s="6"/>
      <c r="AZ18" s="7" t="s">
        <v>1597</v>
      </c>
      <c r="BA18" s="8">
        <v>1</v>
      </c>
      <c r="BB18" s="9" t="s">
        <v>2562</v>
      </c>
      <c r="BC18" s="8">
        <v>3</v>
      </c>
      <c r="BD18" s="11" t="s">
        <v>2638</v>
      </c>
      <c r="BE18" s="8">
        <v>10</v>
      </c>
      <c r="BF18" s="11" t="s">
        <v>10</v>
      </c>
      <c r="BG18" s="8"/>
      <c r="BH18" s="11" t="s">
        <v>10</v>
      </c>
      <c r="BI18" s="8"/>
      <c r="BJ18" s="11">
        <f>VLOOKUP(AZ18,道具总览!$D:$F,2,FALSE)*BA18+VLOOKUP(BB18,道具总览!$D:$F,2,FALSE)*BC18+VLOOKUP(BD18,道具总览!$D:$F,2,FALSE)*BE18+VLOOKUP(BF18,道具总览!$D:$F,2,FALSE)*BG18+VLOOKUP(BH18,道具总览!$D:$F,2,FALSE)*BI18</f>
        <v>2403</v>
      </c>
    </row>
    <row r="19" spans="1:62" x14ac:dyDescent="0.3">
      <c r="I19" s="28" t="s">
        <v>555</v>
      </c>
      <c r="J19" s="28">
        <v>1</v>
      </c>
      <c r="K19" s="22">
        <f>VLOOKUP(I19,道具总览!$D:$F,MATCH(道具总览!$E$1,道具总览!$D$1:$F$1,0),FALSE)*J19</f>
        <v>30</v>
      </c>
      <c r="L19" s="28">
        <v>800</v>
      </c>
      <c r="M19" s="13">
        <f t="shared" si="8"/>
        <v>6.6666666666666661</v>
      </c>
      <c r="N19" s="72">
        <v>500</v>
      </c>
      <c r="O19" s="9" t="s">
        <v>2631</v>
      </c>
      <c r="P19" s="9">
        <v>10</v>
      </c>
      <c r="Q19" s="18" t="s">
        <v>2701</v>
      </c>
      <c r="R19" s="18">
        <v>1</v>
      </c>
      <c r="S19" s="9" t="s">
        <v>670</v>
      </c>
      <c r="T19" s="9">
        <v>20</v>
      </c>
      <c r="U19" s="73" t="s">
        <v>10</v>
      </c>
      <c r="V19" s="73"/>
      <c r="W19" s="73" t="s">
        <v>10</v>
      </c>
      <c r="X19" s="73"/>
      <c r="Y19" s="11">
        <f>VLOOKUP(O19,道具总览!$D:$F,2,FALSE)*P19+VLOOKUP(Q19,道具总览!$D:$F,2,FALSE)*R19+VLOOKUP(S19,道具总览!$D:$F,2,FALSE)*T19+VLOOKUP(U19,道具总览!$D:$F,2,FALSE)*V19+VLOOKUP(W19,道具总览!$D:$F,2,FALSE)*X19</f>
        <v>420</v>
      </c>
      <c r="Z19" s="71">
        <f>SUM(Y$16:Y19)/(N19*AB19)</f>
        <v>0.61499999999999999</v>
      </c>
      <c r="AA19" s="71">
        <f t="shared" si="5"/>
        <v>0.84</v>
      </c>
      <c r="AB19" s="73">
        <v>4</v>
      </c>
      <c r="AD19" s="11">
        <v>4</v>
      </c>
      <c r="AE19" s="11" t="s">
        <v>2606</v>
      </c>
      <c r="AF19" s="11">
        <v>2</v>
      </c>
      <c r="AG19" s="11" t="s">
        <v>2556</v>
      </c>
      <c r="AH19" s="11">
        <v>1</v>
      </c>
      <c r="AI19" s="11" t="s">
        <v>2510</v>
      </c>
      <c r="AJ19" s="11">
        <v>1</v>
      </c>
      <c r="AK19" s="11" t="s">
        <v>2631</v>
      </c>
      <c r="AL19" s="11">
        <v>2</v>
      </c>
      <c r="AM19" s="17" t="s">
        <v>755</v>
      </c>
      <c r="AN19" s="17">
        <v>99</v>
      </c>
      <c r="AO19" s="11" t="s">
        <v>41</v>
      </c>
      <c r="AP19" s="11">
        <v>5000</v>
      </c>
      <c r="AQ19" s="11">
        <f>VLOOKUP(AE19,道具总览!$D:$E,2,FALSE)*AF19</f>
        <v>5124</v>
      </c>
      <c r="AR19" s="11">
        <f>VLOOKUP(AG19,道具总览!$D:$E,2,FALSE)*AH19+VLOOKUP(AI19,道具总览!$D:$E,2,FALSE)*AJ19+VLOOKUP(AK19,道具总览!$D:$E,2,FALSE)*AL19+VLOOKUP(AM19,道具总览!$D:$E,2,FALSE)*AN19+VLOOKUP(AO19,道具总览!$D:$E,2,FALSE)*AP19</f>
        <v>1106</v>
      </c>
      <c r="AS19" s="11">
        <f t="shared" si="6"/>
        <v>6230</v>
      </c>
      <c r="AT19" s="11">
        <v>2888</v>
      </c>
      <c r="AU19" s="19">
        <f t="shared" si="7"/>
        <v>2.1572022160664819</v>
      </c>
      <c r="AV19" s="13">
        <f t="shared" si="9"/>
        <v>0.56362217017954719</v>
      </c>
      <c r="AX19" s="10" t="s">
        <v>3188</v>
      </c>
      <c r="AY19" s="6"/>
      <c r="AZ19" s="9" t="s">
        <v>2562</v>
      </c>
      <c r="BA19" s="8">
        <v>1</v>
      </c>
      <c r="BB19" s="11" t="s">
        <v>2638</v>
      </c>
      <c r="BC19" s="8">
        <v>10</v>
      </c>
      <c r="BD19" s="11" t="s">
        <v>10</v>
      </c>
      <c r="BE19" s="8"/>
      <c r="BF19" s="11" t="s">
        <v>10</v>
      </c>
      <c r="BG19" s="12"/>
      <c r="BH19" s="11" t="s">
        <v>10</v>
      </c>
      <c r="BI19" s="12"/>
      <c r="BJ19" s="11">
        <f>VLOOKUP(AZ19,道具总览!$D:$F,2,FALSE)*BA19+VLOOKUP(BB19,道具总览!$D:$F,2,FALSE)*BC19+VLOOKUP(BD19,道具总览!$D:$F,2,FALSE)*BE19+VLOOKUP(BF19,道具总览!$D:$F,2,FALSE)*BG19+VLOOKUP(BH19,道具总览!$D:$F,2,FALSE)*BI19</f>
        <v>767</v>
      </c>
    </row>
    <row r="20" spans="1:62" x14ac:dyDescent="0.3">
      <c r="I20" s="6" t="s">
        <v>342</v>
      </c>
      <c r="J20" s="28">
        <v>1</v>
      </c>
      <c r="K20" s="22">
        <f>VLOOKUP(I20,道具总览!$D:$F,MATCH(道具总览!$E$1,道具总览!$D$1:$F$1,0),FALSE)*J20</f>
        <v>90</v>
      </c>
      <c r="L20" s="28">
        <v>200</v>
      </c>
      <c r="M20" s="13">
        <f t="shared" si="8"/>
        <v>5</v>
      </c>
      <c r="N20" s="72">
        <v>500</v>
      </c>
      <c r="O20" s="9" t="s">
        <v>2633</v>
      </c>
      <c r="P20" s="9">
        <v>10</v>
      </c>
      <c r="Q20" s="18" t="s">
        <v>2705</v>
      </c>
      <c r="R20" s="18">
        <v>1</v>
      </c>
      <c r="S20" s="9" t="s">
        <v>670</v>
      </c>
      <c r="T20" s="9">
        <v>20</v>
      </c>
      <c r="U20" s="73" t="s">
        <v>336</v>
      </c>
      <c r="V20" s="73">
        <v>1</v>
      </c>
      <c r="W20" s="73" t="s">
        <v>10</v>
      </c>
      <c r="X20" s="73"/>
      <c r="Y20" s="11">
        <f>VLOOKUP(O20,道具总览!$D:$F,2,FALSE)*P20+VLOOKUP(Q20,道具总览!$D:$F,2,FALSE)*R20+VLOOKUP(S20,道具总览!$D:$F,2,FALSE)*T20+VLOOKUP(U20,道具总览!$D:$F,2,FALSE)*V20+VLOOKUP(W20,道具总览!$D:$F,2,FALSE)*X20</f>
        <v>887</v>
      </c>
      <c r="Z20" s="71">
        <f>SUM(Y$16:Y20)/(N20*AB20)</f>
        <v>0.8468</v>
      </c>
      <c r="AA20" s="71">
        <f t="shared" si="5"/>
        <v>1.774</v>
      </c>
      <c r="AB20" s="73">
        <v>5</v>
      </c>
      <c r="AD20" s="11">
        <v>5</v>
      </c>
      <c r="AE20" s="11" t="s">
        <v>666</v>
      </c>
      <c r="AF20" s="11">
        <v>1</v>
      </c>
      <c r="AG20" s="11" t="s">
        <v>334</v>
      </c>
      <c r="AH20" s="11">
        <v>5</v>
      </c>
      <c r="AI20" s="17" t="s">
        <v>482</v>
      </c>
      <c r="AJ20" s="11">
        <v>1</v>
      </c>
      <c r="AK20" s="11" t="s">
        <v>2638</v>
      </c>
      <c r="AL20" s="11">
        <v>2</v>
      </c>
      <c r="AM20" s="11" t="s">
        <v>731</v>
      </c>
      <c r="AN20" s="11">
        <v>3</v>
      </c>
      <c r="AO20" s="11" t="s">
        <v>41</v>
      </c>
      <c r="AP20" s="11">
        <v>5000</v>
      </c>
      <c r="AQ20" s="11">
        <f>VLOOKUP(AE20,道具总览!$D:$E,2,FALSE)*AF20</f>
        <v>7290</v>
      </c>
      <c r="AR20" s="11">
        <f>VLOOKUP(AG20,道具总览!$D:$E,2,FALSE)*AH20+VLOOKUP(AI20,道具总览!$D:$E,2,FALSE)*AJ20+VLOOKUP(AK20,道具总览!$D:$E,2,FALSE)*AL20+VLOOKUP(AM20,道具总览!$D:$E,2,FALSE)*AN20+VLOOKUP(AO20,道具总览!$D:$E,2,FALSE)*AP20</f>
        <v>1190</v>
      </c>
      <c r="AS20" s="11">
        <f t="shared" si="6"/>
        <v>8480</v>
      </c>
      <c r="AT20" s="11">
        <v>3888</v>
      </c>
      <c r="AU20" s="19">
        <f t="shared" si="7"/>
        <v>2.1810699588477367</v>
      </c>
      <c r="AV20" s="13">
        <f t="shared" si="9"/>
        <v>0.53333333333333333</v>
      </c>
      <c r="AX20" s="6"/>
      <c r="AY20" s="6">
        <v>4</v>
      </c>
      <c r="AZ20" s="11" t="s">
        <v>2519</v>
      </c>
      <c r="BA20" s="8">
        <v>10</v>
      </c>
      <c r="BB20" s="11" t="s">
        <v>2638</v>
      </c>
      <c r="BC20" s="8">
        <v>2</v>
      </c>
      <c r="BD20" s="11" t="s">
        <v>10</v>
      </c>
      <c r="BE20" s="8"/>
      <c r="BF20" s="11" t="s">
        <v>10</v>
      </c>
      <c r="BG20" s="8"/>
      <c r="BH20" s="11" t="s">
        <v>10</v>
      </c>
      <c r="BI20" s="8"/>
      <c r="BJ20" s="11">
        <f>VLOOKUP(AZ20,道具总览!$D:$F,2,FALSE)*BA20+VLOOKUP(BB20,道具总览!$D:$F,2,FALSE)*BC20+VLOOKUP(BD20,道具总览!$D:$F,2,FALSE)*BE20+VLOOKUP(BF20,道具总览!$D:$F,2,FALSE)*BG20+VLOOKUP(BH20,道具总览!$D:$F,2,FALSE)*BI20</f>
        <v>260</v>
      </c>
    </row>
    <row r="21" spans="1:62" x14ac:dyDescent="0.3">
      <c r="A21" s="24"/>
      <c r="B21" s="24"/>
      <c r="C21" s="24"/>
      <c r="D21" s="24"/>
      <c r="E21" s="24"/>
      <c r="F21" s="24"/>
      <c r="G21" s="25"/>
      <c r="H21" s="24"/>
      <c r="I21" s="6" t="s">
        <v>557</v>
      </c>
      <c r="J21" s="28">
        <v>1</v>
      </c>
      <c r="K21" s="22">
        <f>VLOOKUP(I21,道具总览!$D:$F,MATCH(道具总览!$E$1,道具总览!$D$1:$F$1,0),FALSE)*J21</f>
        <v>120</v>
      </c>
      <c r="L21" s="28">
        <v>100</v>
      </c>
      <c r="M21" s="13">
        <f t="shared" si="8"/>
        <v>3.333333333333333</v>
      </c>
      <c r="N21" s="72">
        <v>1000</v>
      </c>
      <c r="O21" s="9" t="s">
        <v>2631</v>
      </c>
      <c r="P21" s="9">
        <v>5</v>
      </c>
      <c r="Q21" s="6" t="s">
        <v>458</v>
      </c>
      <c r="R21" s="18">
        <v>1</v>
      </c>
      <c r="S21" s="9" t="s">
        <v>670</v>
      </c>
      <c r="T21" s="9">
        <v>5</v>
      </c>
      <c r="U21" s="73" t="s">
        <v>10</v>
      </c>
      <c r="V21" s="73"/>
      <c r="W21" s="73" t="s">
        <v>10</v>
      </c>
      <c r="X21" s="73"/>
      <c r="Y21" s="11">
        <f>VLOOKUP(O21,道具总览!$D:$F,2,FALSE)*P21+VLOOKUP(Q21,道具总览!$D:$F,2,FALSE)*R21+VLOOKUP(S21,道具总览!$D:$F,2,FALSE)*T21+VLOOKUP(U21,道具总览!$D:$F,2,FALSE)*V21+VLOOKUP(W21,道具总览!$D:$F,2,FALSE)*X21</f>
        <v>220</v>
      </c>
      <c r="Z21" s="71">
        <f>(SUM(Y$16:Y16)+SUM(Y$21:Y21))/(N21*AB21)</f>
        <v>0.44</v>
      </c>
      <c r="AA21" s="71">
        <f>Y21/(N21-N16)</f>
        <v>0.44</v>
      </c>
      <c r="AB21" s="73">
        <v>1</v>
      </c>
      <c r="AD21" s="11" t="s">
        <v>3216</v>
      </c>
      <c r="AE21" s="11"/>
      <c r="AF21" s="11"/>
      <c r="AG21" s="17" t="s">
        <v>2705</v>
      </c>
      <c r="AH21" s="17">
        <v>5</v>
      </c>
      <c r="AI21" s="18" t="s">
        <v>2701</v>
      </c>
      <c r="AJ21" s="11">
        <v>5</v>
      </c>
      <c r="AK21" s="11" t="s">
        <v>336</v>
      </c>
      <c r="AL21" s="11">
        <v>1</v>
      </c>
      <c r="AM21" s="6" t="s">
        <v>458</v>
      </c>
      <c r="AN21" s="11">
        <v>10</v>
      </c>
      <c r="AO21" s="11" t="s">
        <v>41</v>
      </c>
      <c r="AP21" s="11">
        <v>10000</v>
      </c>
      <c r="AQ21" s="6" t="s">
        <v>10</v>
      </c>
      <c r="AR21" s="11">
        <f>VLOOKUP(AG21,道具总览!$D:$E,2,FALSE)*AH21+VLOOKUP(AI21,道具总览!$D:$E,2,FALSE)*AJ21+VLOOKUP(AK21,道具总览!$D:$E,2,FALSE)*AL21+VLOOKUP(AM21,道具总览!$D:$E,2,FALSE)*AN21+VLOOKUP(AO21,道具总览!$D:$E,2,FALSE)*AP21</f>
        <v>3867</v>
      </c>
      <c r="AS21" s="11">
        <f>AR21</f>
        <v>3867</v>
      </c>
      <c r="AT21" s="6">
        <f>SUM(AT16:AT20)</f>
        <v>8940</v>
      </c>
      <c r="AU21" s="20">
        <f>SUM(AS16:AS21)/AT21</f>
        <v>2.6670022371364652</v>
      </c>
    </row>
    <row r="22" spans="1:62" x14ac:dyDescent="0.3">
      <c r="I22" s="6" t="s">
        <v>334</v>
      </c>
      <c r="J22" s="28">
        <v>1</v>
      </c>
      <c r="K22" s="22">
        <f>VLOOKUP(I22,道具总览!$D:$F,MATCH(道具总览!$E$1,道具总览!$D$1:$F$1,0),FALSE)*J22</f>
        <v>20</v>
      </c>
      <c r="L22" s="28">
        <v>1000</v>
      </c>
      <c r="M22" s="13">
        <f t="shared" si="8"/>
        <v>5.5555555555555554</v>
      </c>
      <c r="N22" s="72">
        <v>1000</v>
      </c>
      <c r="O22" s="9" t="s">
        <v>2633</v>
      </c>
      <c r="P22" s="9">
        <v>5</v>
      </c>
      <c r="Q22" s="6" t="s">
        <v>458</v>
      </c>
      <c r="R22" s="18">
        <v>1</v>
      </c>
      <c r="S22" s="9" t="s">
        <v>670</v>
      </c>
      <c r="T22" s="73">
        <v>10</v>
      </c>
      <c r="U22" s="73" t="s">
        <v>10</v>
      </c>
      <c r="V22" s="73"/>
      <c r="W22" s="73" t="s">
        <v>10</v>
      </c>
      <c r="X22" s="73"/>
      <c r="Y22" s="11">
        <f>VLOOKUP(O22,道具总览!$D:$F,2,FALSE)*P22+VLOOKUP(Q22,道具总览!$D:$F,2,FALSE)*R22+VLOOKUP(S22,道具总览!$D:$F,2,FALSE)*T22+VLOOKUP(U22,道具总览!$D:$F,2,FALSE)*V22+VLOOKUP(W22,道具总览!$D:$F,2,FALSE)*X22</f>
        <v>270</v>
      </c>
      <c r="Z22" s="71">
        <f>(SUM(Y$16:Y17)+SUM(Y$21:Y22))/(N22*AB22)</f>
        <v>0.49</v>
      </c>
      <c r="AA22" s="71">
        <f>Y22/(N22-N17)</f>
        <v>0.54</v>
      </c>
      <c r="AB22" s="73">
        <v>2</v>
      </c>
      <c r="AX22" s="238" t="s">
        <v>3217</v>
      </c>
      <c r="AY22" s="238"/>
      <c r="AZ22" s="238"/>
      <c r="BA22" s="238"/>
      <c r="BB22" s="238"/>
      <c r="BC22" s="238"/>
      <c r="BD22" s="238"/>
      <c r="BE22" s="238"/>
      <c r="BF22" s="238"/>
      <c r="BG22" s="238"/>
      <c r="BH22" s="238"/>
      <c r="BI22" s="238"/>
      <c r="BJ22" s="238"/>
    </row>
    <row r="23" spans="1:62" x14ac:dyDescent="0.3">
      <c r="M23" s="13">
        <f>SUM(M16:M22)</f>
        <v>28.888888888888886</v>
      </c>
      <c r="N23" s="72">
        <v>1000</v>
      </c>
      <c r="O23" s="9" t="s">
        <v>2540</v>
      </c>
      <c r="P23" s="9">
        <v>5</v>
      </c>
      <c r="Q23" s="6" t="s">
        <v>458</v>
      </c>
      <c r="R23" s="18">
        <v>1</v>
      </c>
      <c r="S23" s="9" t="s">
        <v>670</v>
      </c>
      <c r="T23" s="73">
        <v>10</v>
      </c>
      <c r="U23" s="6" t="s">
        <v>629</v>
      </c>
      <c r="V23" s="73">
        <v>1</v>
      </c>
      <c r="W23" s="73" t="s">
        <v>10</v>
      </c>
      <c r="X23" s="73"/>
      <c r="Y23" s="11">
        <f>VLOOKUP(O23,道具总览!$D:$F,2,FALSE)*P23+VLOOKUP(Q23,道具总览!$D:$F,2,FALSE)*R23+VLOOKUP(S23,道具总览!$D:$F,2,FALSE)*T23+VLOOKUP(U23,道具总览!$D:$F,2,FALSE)*V23+VLOOKUP(W23,道具总览!$D:$F,2,FALSE)*X23</f>
        <v>300</v>
      </c>
      <c r="Z23" s="71">
        <f>(SUM(Y$16:Y18)+SUM(Y$21:Y23))/(N23*AB23)</f>
        <v>0.53333333333333333</v>
      </c>
      <c r="AA23" s="71">
        <f t="shared" ref="AA23:AA30" si="10">Y23/(N23-N18)</f>
        <v>0.6</v>
      </c>
      <c r="AB23" s="73">
        <v>3</v>
      </c>
      <c r="AD23" s="240" t="s">
        <v>3218</v>
      </c>
      <c r="AE23" s="241"/>
      <c r="AF23" s="241"/>
      <c r="AG23" s="241"/>
      <c r="AH23" s="241"/>
      <c r="AI23" s="241"/>
      <c r="AJ23" s="241"/>
      <c r="AK23" s="241"/>
      <c r="AL23" s="241"/>
      <c r="AM23" s="241"/>
      <c r="AN23" s="241"/>
      <c r="AO23" s="241"/>
      <c r="AP23" s="241"/>
      <c r="AQ23" s="241"/>
      <c r="AR23" s="241"/>
      <c r="AS23" s="241"/>
      <c r="AT23" s="241"/>
      <c r="AU23" s="241"/>
      <c r="AX23" s="1" t="s">
        <v>3185</v>
      </c>
      <c r="AY23" s="2" t="s">
        <v>3186</v>
      </c>
      <c r="AZ23" s="3" t="s">
        <v>3126</v>
      </c>
      <c r="BA23" s="3" t="s">
        <v>3127</v>
      </c>
      <c r="BB23" s="4" t="s">
        <v>3128</v>
      </c>
      <c r="BC23" s="4" t="s">
        <v>3129</v>
      </c>
      <c r="BD23" s="5" t="s">
        <v>3130</v>
      </c>
      <c r="BE23" s="5" t="s">
        <v>3131</v>
      </c>
      <c r="BF23" s="14" t="s">
        <v>3132</v>
      </c>
      <c r="BG23" s="14" t="s">
        <v>3133</v>
      </c>
      <c r="BH23" s="5" t="s">
        <v>3134</v>
      </c>
      <c r="BI23" s="5" t="s">
        <v>3135</v>
      </c>
      <c r="BJ23" s="15" t="s">
        <v>3136</v>
      </c>
    </row>
    <row r="24" spans="1:62" x14ac:dyDescent="0.3">
      <c r="G24" s="53" t="s">
        <v>3190</v>
      </c>
      <c r="N24" s="72">
        <v>1000</v>
      </c>
      <c r="O24" s="9" t="s">
        <v>2631</v>
      </c>
      <c r="P24" s="9">
        <v>10</v>
      </c>
      <c r="Q24" s="6" t="s">
        <v>458</v>
      </c>
      <c r="R24" s="18">
        <v>1</v>
      </c>
      <c r="S24" s="6" t="s">
        <v>2531</v>
      </c>
      <c r="T24" s="9">
        <v>10</v>
      </c>
      <c r="U24" s="6" t="s">
        <v>610</v>
      </c>
      <c r="V24" s="73">
        <v>1</v>
      </c>
      <c r="W24" s="73" t="s">
        <v>10</v>
      </c>
      <c r="X24" s="73"/>
      <c r="Y24" s="11">
        <f>VLOOKUP(O24,道具总览!$D:$F,2,FALSE)*P24+VLOOKUP(Q24,道具总览!$D:$F,2,FALSE)*R24+VLOOKUP(S24,道具总览!$D:$F,2,FALSE)*T24+VLOOKUP(U24,道具总览!$D:$F,2,FALSE)*V24+VLOOKUP(W24,道具总览!$D:$F,2,FALSE)*X24</f>
        <v>510</v>
      </c>
      <c r="Z24" s="71">
        <f>(SUM(Y$16:Y19)+SUM(Y$21:Y24))/(N24*AB24)</f>
        <v>0.63249999999999995</v>
      </c>
      <c r="AA24" s="71">
        <f t="shared" si="10"/>
        <v>1.02</v>
      </c>
      <c r="AB24" s="73">
        <v>4</v>
      </c>
      <c r="AD24" s="1" t="s">
        <v>3204</v>
      </c>
      <c r="AE24" s="16" t="s">
        <v>3205</v>
      </c>
      <c r="AF24" s="16" t="s">
        <v>3206</v>
      </c>
      <c r="AG24" s="5" t="s">
        <v>3207</v>
      </c>
      <c r="AH24" s="5" t="s">
        <v>3127</v>
      </c>
      <c r="AI24" s="5" t="s">
        <v>3208</v>
      </c>
      <c r="AJ24" s="5" t="s">
        <v>3129</v>
      </c>
      <c r="AK24" s="5" t="s">
        <v>3209</v>
      </c>
      <c r="AL24" s="5" t="s">
        <v>3131</v>
      </c>
      <c r="AM24" s="5" t="s">
        <v>3210</v>
      </c>
      <c r="AN24" s="5" t="s">
        <v>3133</v>
      </c>
      <c r="AO24" s="5" t="s">
        <v>3211</v>
      </c>
      <c r="AP24" s="5" t="s">
        <v>3135</v>
      </c>
      <c r="AQ24" s="15" t="s">
        <v>3212</v>
      </c>
      <c r="AR24" s="15" t="s">
        <v>3213</v>
      </c>
      <c r="AS24" s="15" t="s">
        <v>3136</v>
      </c>
      <c r="AT24" s="15" t="s">
        <v>3214</v>
      </c>
      <c r="AU24" s="15" t="s">
        <v>3170</v>
      </c>
      <c r="AX24" s="6">
        <v>1</v>
      </c>
      <c r="AY24" s="6"/>
      <c r="AZ24" s="7" t="s">
        <v>655</v>
      </c>
      <c r="BA24" s="8">
        <v>1</v>
      </c>
      <c r="BB24" s="7" t="s">
        <v>2219</v>
      </c>
      <c r="BC24" s="8">
        <v>1</v>
      </c>
      <c r="BD24" s="9" t="s">
        <v>2572</v>
      </c>
      <c r="BE24" s="8">
        <v>3</v>
      </c>
      <c r="BF24" s="11" t="s">
        <v>2636</v>
      </c>
      <c r="BG24" s="8">
        <v>10</v>
      </c>
      <c r="BH24" s="11" t="s">
        <v>882</v>
      </c>
      <c r="BI24" s="8">
        <v>20</v>
      </c>
      <c r="BJ24" s="11">
        <f>VLOOKUP(AZ24,道具总览!$D:$F,2,FALSE)*BA24+VLOOKUP(BB24,道具总览!$D:$F,2,FALSE)*BC24+VLOOKUP(BD24,道具总览!$D:$F,2,FALSE)*BE24+VLOOKUP(BF24,道具总览!$D:$F,2,FALSE)*BG24+VLOOKUP(BH24,道具总览!$D:$F,2,FALSE)*BI24</f>
        <v>10113</v>
      </c>
    </row>
    <row r="25" spans="1:62" x14ac:dyDescent="0.3">
      <c r="A25" s="226" t="s">
        <v>3219</v>
      </c>
      <c r="B25" s="226"/>
      <c r="C25" s="226"/>
      <c r="D25" s="226"/>
      <c r="E25" s="226"/>
      <c r="F25" s="43"/>
      <c r="G25" s="226" t="s">
        <v>3220</v>
      </c>
      <c r="H25" s="226"/>
      <c r="I25" s="226"/>
      <c r="J25" s="226"/>
      <c r="K25" s="226"/>
      <c r="N25" s="72">
        <v>1000</v>
      </c>
      <c r="O25" s="9" t="s">
        <v>2633</v>
      </c>
      <c r="P25" s="9">
        <v>10</v>
      </c>
      <c r="Q25" s="6" t="s">
        <v>458</v>
      </c>
      <c r="R25" s="18">
        <v>1</v>
      </c>
      <c r="S25" s="6" t="s">
        <v>2525</v>
      </c>
      <c r="T25" s="73">
        <v>10</v>
      </c>
      <c r="U25" s="6" t="s">
        <v>641</v>
      </c>
      <c r="V25" s="73">
        <v>1</v>
      </c>
      <c r="W25" s="73" t="s">
        <v>336</v>
      </c>
      <c r="X25" s="73">
        <v>1</v>
      </c>
      <c r="Y25" s="11">
        <f>VLOOKUP(O25,道具总览!$D:$F,2,FALSE)*P25+VLOOKUP(Q25,道具总览!$D:$F,2,FALSE)*R25+VLOOKUP(S25,道具总览!$D:$F,2,FALSE)*T25+VLOOKUP(U25,道具总览!$D:$F,2,FALSE)*V25+VLOOKUP(W25,道具总览!$D:$F,2,FALSE)*X25</f>
        <v>1157</v>
      </c>
      <c r="Z25" s="71">
        <f>(SUM(Y$16:Y20)+SUM(Y$21:Y25))/(N25*AB25)</f>
        <v>0.91479999999999995</v>
      </c>
      <c r="AA25" s="71">
        <f t="shared" si="10"/>
        <v>2.3140000000000001</v>
      </c>
      <c r="AB25" s="73">
        <v>5</v>
      </c>
      <c r="AD25" s="17">
        <v>1</v>
      </c>
      <c r="AE25" s="6" t="s">
        <v>670</v>
      </c>
      <c r="AF25" s="17">
        <v>50</v>
      </c>
      <c r="AG25" s="17" t="s">
        <v>848</v>
      </c>
      <c r="AH25" s="17">
        <v>20</v>
      </c>
      <c r="AI25" s="17" t="s">
        <v>254</v>
      </c>
      <c r="AJ25" s="17">
        <v>1</v>
      </c>
      <c r="AK25" s="17" t="s">
        <v>2635</v>
      </c>
      <c r="AL25" s="11">
        <v>2</v>
      </c>
      <c r="AM25" s="11" t="s">
        <v>731</v>
      </c>
      <c r="AN25" s="11">
        <v>3</v>
      </c>
      <c r="AO25" s="17" t="s">
        <v>41</v>
      </c>
      <c r="AP25" s="17">
        <v>5000</v>
      </c>
      <c r="AQ25" s="11">
        <f>VLOOKUP(AE25,道具总览!$D:$E,2,FALSE)*AF25</f>
        <v>500</v>
      </c>
      <c r="AR25" s="11">
        <f>VLOOKUP(AG25,道具总览!$D:$E,2,FALSE)*AH25+VLOOKUP(AI25,道具总览!$D:$E,2,FALSE)*AJ25+VLOOKUP(AK25,道具总览!$D:$E,2,FALSE)*AL25+VLOOKUP(AM25,道具总览!$D:$E,2,FALSE)*AN25+VLOOKUP(AO25,道具总览!$D:$E,2,FALSE)*AP25</f>
        <v>810</v>
      </c>
      <c r="AS25" s="11">
        <f t="shared" ref="AS25:AS29" si="11">AQ25+AR25</f>
        <v>1310</v>
      </c>
      <c r="AT25" s="11">
        <v>388</v>
      </c>
      <c r="AU25" s="19">
        <f t="shared" ref="AU25:AU29" si="12">AS25/AT25</f>
        <v>3.3762886597938144</v>
      </c>
      <c r="AV25" s="13">
        <f t="shared" ref="AV25:AV29" si="13">AT25/AQ25</f>
        <v>0.77600000000000002</v>
      </c>
      <c r="AX25" s="6">
        <v>2</v>
      </c>
      <c r="AY25" s="6"/>
      <c r="AZ25" s="7" t="s">
        <v>2217</v>
      </c>
      <c r="BA25" s="8">
        <v>1</v>
      </c>
      <c r="BB25" s="9" t="s">
        <v>2572</v>
      </c>
      <c r="BC25" s="8">
        <v>3</v>
      </c>
      <c r="BD25" s="11" t="s">
        <v>2636</v>
      </c>
      <c r="BE25" s="8">
        <v>10</v>
      </c>
      <c r="BF25" s="11" t="s">
        <v>10</v>
      </c>
      <c r="BG25" s="8"/>
      <c r="BH25" s="11" t="s">
        <v>10</v>
      </c>
      <c r="BI25" s="8"/>
      <c r="BJ25" s="11">
        <f>VLOOKUP(AZ25,道具总览!$D:$F,2,FALSE)*BA25+VLOOKUP(BB25,道具总览!$D:$F,2,FALSE)*BC25+VLOOKUP(BD25,道具总览!$D:$F,2,FALSE)*BE25+VLOOKUP(BF25,道具总览!$D:$F,2,FALSE)*BG25+VLOOKUP(BH25,道具总览!$D:$F,2,FALSE)*BI25</f>
        <v>2403</v>
      </c>
    </row>
    <row r="26" spans="1:62" x14ac:dyDescent="0.3">
      <c r="A26" s="44" t="s">
        <v>3221</v>
      </c>
      <c r="B26" s="5" t="s">
        <v>3171</v>
      </c>
      <c r="C26" s="5" t="s">
        <v>3155</v>
      </c>
      <c r="D26" s="5" t="s">
        <v>3156</v>
      </c>
      <c r="E26" s="45" t="s">
        <v>3172</v>
      </c>
      <c r="F26" s="43"/>
      <c r="G26" s="1" t="s">
        <v>3222</v>
      </c>
      <c r="H26" s="5" t="s">
        <v>3171</v>
      </c>
      <c r="I26" s="5" t="s">
        <v>3155</v>
      </c>
      <c r="J26" s="5" t="s">
        <v>3156</v>
      </c>
      <c r="K26" s="45" t="s">
        <v>3172</v>
      </c>
      <c r="N26" s="18">
        <v>2000</v>
      </c>
      <c r="O26" s="9" t="s">
        <v>2631</v>
      </c>
      <c r="P26" s="9">
        <v>5</v>
      </c>
      <c r="Q26" s="18" t="s">
        <v>2701</v>
      </c>
      <c r="R26" s="18">
        <v>2</v>
      </c>
      <c r="S26" s="6" t="s">
        <v>2519</v>
      </c>
      <c r="T26" s="9">
        <v>10</v>
      </c>
      <c r="U26" s="73" t="s">
        <v>10</v>
      </c>
      <c r="V26" s="73"/>
      <c r="W26" s="73" t="s">
        <v>10</v>
      </c>
      <c r="X26" s="73"/>
      <c r="Y26" s="11">
        <f>VLOOKUP(O26,道具总览!$D:$F,2,FALSE)*P26+VLOOKUP(Q26,道具总览!$D:$F,2,FALSE)*R26+VLOOKUP(S26,道具总览!$D:$F,2,FALSE)*T26+VLOOKUP(U26,道具总览!$D:$F,2,FALSE)*V26+VLOOKUP(W26,道具总览!$D:$F,2,FALSE)*X26</f>
        <v>490</v>
      </c>
      <c r="Z26" s="71">
        <f>(SUM(Y$16:Y16)+SUM(Y$21:Y21)++SUM(Y$26:Y26))/(N26*AB26)</f>
        <v>0.46500000000000002</v>
      </c>
      <c r="AA26" s="71">
        <f t="shared" si="10"/>
        <v>0.49</v>
      </c>
      <c r="AB26" s="73">
        <v>1</v>
      </c>
      <c r="AD26" s="17">
        <v>2</v>
      </c>
      <c r="AE26" s="17" t="s">
        <v>2513</v>
      </c>
      <c r="AF26" s="17">
        <v>50</v>
      </c>
      <c r="AG26" s="17" t="s">
        <v>2633</v>
      </c>
      <c r="AH26" s="17">
        <v>20</v>
      </c>
      <c r="AI26" s="17" t="s">
        <v>272</v>
      </c>
      <c r="AJ26" s="17">
        <v>1</v>
      </c>
      <c r="AK26" s="17" t="s">
        <v>2636</v>
      </c>
      <c r="AL26" s="17">
        <v>2</v>
      </c>
      <c r="AM26" s="17" t="s">
        <v>755</v>
      </c>
      <c r="AN26" s="17">
        <v>99</v>
      </c>
      <c r="AO26" s="17" t="s">
        <v>41</v>
      </c>
      <c r="AP26" s="17">
        <v>5000</v>
      </c>
      <c r="AQ26" s="11">
        <f>VLOOKUP(AE26,道具总览!$D:$E,2,FALSE)*AF26</f>
        <v>1000</v>
      </c>
      <c r="AR26" s="11">
        <f>VLOOKUP(AG26,道具总览!$D:$E,2,FALSE)*AH26+VLOOKUP(AI26,道具总览!$D:$E,2,FALSE)*AJ26+VLOOKUP(AK26,道具总览!$D:$E,2,FALSE)*AL26+VLOOKUP(AM26,道具总览!$D:$E,2,FALSE)*AN26+VLOOKUP(AO26,道具总览!$D:$E,2,FALSE)*AP26</f>
        <v>879</v>
      </c>
      <c r="AS26" s="11">
        <f t="shared" si="11"/>
        <v>1879</v>
      </c>
      <c r="AT26" s="11">
        <v>888</v>
      </c>
      <c r="AU26" s="19">
        <f t="shared" si="12"/>
        <v>2.1159909909909911</v>
      </c>
      <c r="AV26" s="13">
        <f t="shared" si="13"/>
        <v>0.88800000000000001</v>
      </c>
      <c r="AX26" s="10" t="s">
        <v>3188</v>
      </c>
      <c r="AY26" s="6"/>
      <c r="AZ26" s="9" t="s">
        <v>2572</v>
      </c>
      <c r="BA26" s="8">
        <v>1</v>
      </c>
      <c r="BB26" s="11" t="s">
        <v>2636</v>
      </c>
      <c r="BC26" s="8">
        <v>10</v>
      </c>
      <c r="BD26" s="11" t="s">
        <v>10</v>
      </c>
      <c r="BE26" s="8"/>
      <c r="BF26" s="11" t="s">
        <v>10</v>
      </c>
      <c r="BG26" s="12"/>
      <c r="BH26" s="11" t="s">
        <v>10</v>
      </c>
      <c r="BI26" s="12"/>
      <c r="BJ26" s="11">
        <f>VLOOKUP(AZ26,道具总览!$D:$F,2,FALSE)*BA26+VLOOKUP(BB26,道具总览!$D:$F,2,FALSE)*BC26+VLOOKUP(BD26,道具总览!$D:$F,2,FALSE)*BE26+VLOOKUP(BF26,道具总览!$D:$F,2,FALSE)*BG26+VLOOKUP(BH26,道具总览!$D:$F,2,FALSE)*BI26</f>
        <v>767</v>
      </c>
    </row>
    <row r="27" spans="1:62" x14ac:dyDescent="0.3">
      <c r="A27" s="46">
        <v>1</v>
      </c>
      <c r="B27" s="46" t="s">
        <v>17</v>
      </c>
      <c r="C27" s="46">
        <v>10000</v>
      </c>
      <c r="D27" s="47">
        <f>VLOOKUP(B27,道具总览!$D:$F,MATCH(道具总览!$E$1,道具总览!$D$1:$F$1,0),FALSE)*C27</f>
        <v>10</v>
      </c>
      <c r="E27" s="46">
        <f>VLOOKUP(B27,道具总览!$D:$F,MATCH(道具总览!$F$1,道具总览!$D$1:$F$1,0),FALSE)</f>
        <v>1</v>
      </c>
      <c r="F27" s="43"/>
      <c r="G27" s="233">
        <v>5</v>
      </c>
      <c r="H27" s="46" t="s">
        <v>670</v>
      </c>
      <c r="I27" s="46">
        <v>50</v>
      </c>
      <c r="J27" s="46">
        <f>VLOOKUP(H27,道具总览!$D:$F,MATCH(道具总览!$E$1,道具总览!$D$1:$F$1,0),FALSE)</f>
        <v>10</v>
      </c>
      <c r="K27" s="46">
        <f>VLOOKUP(H27,道具总览!$D:$F,MATCH(道具总览!$F$1,道具总览!$D$1:$F$1,0),FALSE)</f>
        <v>145001</v>
      </c>
      <c r="N27" s="18">
        <v>2000</v>
      </c>
      <c r="O27" s="9" t="s">
        <v>2633</v>
      </c>
      <c r="P27" s="9">
        <v>5</v>
      </c>
      <c r="Q27" s="18" t="s">
        <v>2703</v>
      </c>
      <c r="R27" s="18">
        <v>2</v>
      </c>
      <c r="S27" s="6" t="s">
        <v>2534</v>
      </c>
      <c r="T27" s="73">
        <v>10</v>
      </c>
      <c r="U27" s="11" t="s">
        <v>304</v>
      </c>
      <c r="V27" s="73">
        <v>3</v>
      </c>
      <c r="W27" s="73" t="s">
        <v>10</v>
      </c>
      <c r="X27" s="73"/>
      <c r="Y27" s="11">
        <f>VLOOKUP(O27,道具总览!$D:$F,2,FALSE)*P27+VLOOKUP(Q27,道具总览!$D:$F,2,FALSE)*R27+VLOOKUP(S27,道具总览!$D:$F,2,FALSE)*T27+VLOOKUP(U27,道具总览!$D:$F,2,FALSE)*V27+VLOOKUP(W27,道具总览!$D:$F,2,FALSE)*X27</f>
        <v>790</v>
      </c>
      <c r="Z27" s="71">
        <f>(SUM(Y$16:Y17)+SUM(Y$21:Y22)++SUM(Y$26:Y27))/(N27*AB27)</f>
        <v>0.56499999999999995</v>
      </c>
      <c r="AA27" s="71">
        <f t="shared" si="10"/>
        <v>0.79</v>
      </c>
      <c r="AB27" s="73">
        <v>2</v>
      </c>
      <c r="AD27" s="17">
        <v>3</v>
      </c>
      <c r="AE27" s="11" t="s">
        <v>2525</v>
      </c>
      <c r="AF27" s="11">
        <v>50</v>
      </c>
      <c r="AG27" s="11" t="s">
        <v>2566</v>
      </c>
      <c r="AH27" s="11">
        <v>1</v>
      </c>
      <c r="AI27" s="17" t="s">
        <v>272</v>
      </c>
      <c r="AJ27" s="11">
        <v>1</v>
      </c>
      <c r="AK27" s="17" t="s">
        <v>2634</v>
      </c>
      <c r="AL27" s="17">
        <v>2</v>
      </c>
      <c r="AM27" s="11" t="s">
        <v>731</v>
      </c>
      <c r="AN27" s="11">
        <v>3</v>
      </c>
      <c r="AO27" s="11" t="s">
        <v>41</v>
      </c>
      <c r="AP27" s="11">
        <v>5000</v>
      </c>
      <c r="AQ27" s="11">
        <f>VLOOKUP(AE27,道具总览!$D:$E,2,FALSE)*AF27</f>
        <v>1000</v>
      </c>
      <c r="AR27" s="11">
        <f>VLOOKUP(AG27,道具总览!$D:$E,2,FALSE)*AH27+VLOOKUP(AI27,道具总览!$D:$E,2,FALSE)*AJ27+VLOOKUP(AK27,道具总览!$D:$E,2,FALSE)*AL27+VLOOKUP(AM27,道具总览!$D:$E,2,FALSE)*AN27+VLOOKUP(AO27,道具总览!$D:$E,2,FALSE)*AP27</f>
        <v>1077</v>
      </c>
      <c r="AS27" s="11">
        <f t="shared" si="11"/>
        <v>2077</v>
      </c>
      <c r="AT27" s="11">
        <v>888</v>
      </c>
      <c r="AU27" s="19">
        <f t="shared" si="12"/>
        <v>2.3389639639639639</v>
      </c>
      <c r="AV27" s="13">
        <f t="shared" si="13"/>
        <v>0.88800000000000001</v>
      </c>
      <c r="AX27" s="6"/>
      <c r="AY27" s="6">
        <v>4</v>
      </c>
      <c r="AZ27" s="11" t="s">
        <v>2534</v>
      </c>
      <c r="BA27" s="8">
        <v>10</v>
      </c>
      <c r="BB27" s="11" t="s">
        <v>2636</v>
      </c>
      <c r="BC27" s="8">
        <v>2</v>
      </c>
      <c r="BD27" s="11" t="s">
        <v>10</v>
      </c>
      <c r="BE27" s="8"/>
      <c r="BF27" s="11" t="s">
        <v>10</v>
      </c>
      <c r="BG27" s="8"/>
      <c r="BH27" s="11" t="s">
        <v>10</v>
      </c>
      <c r="BI27" s="8"/>
      <c r="BJ27" s="11">
        <f>VLOOKUP(AZ27,道具总览!$D:$F,2,FALSE)*BA27+VLOOKUP(BB27,道具总览!$D:$F,2,FALSE)*BC27+VLOOKUP(BD27,道具总览!$D:$F,2,FALSE)*BE27+VLOOKUP(BF27,道具总览!$D:$F,2,FALSE)*BG27+VLOOKUP(BH27,道具总览!$D:$F,2,FALSE)*BI27</f>
        <v>260</v>
      </c>
    </row>
    <row r="28" spans="1:62" x14ac:dyDescent="0.3">
      <c r="A28" s="46">
        <v>2</v>
      </c>
      <c r="B28" s="46" t="s">
        <v>41</v>
      </c>
      <c r="C28" s="46">
        <v>500</v>
      </c>
      <c r="D28" s="47">
        <f>VLOOKUP(B28,道具总览!$D:$F,MATCH(道具总览!$E$1,道具总览!$D$1:$F$1,0),FALSE)*C28</f>
        <v>50</v>
      </c>
      <c r="E28" s="46">
        <f>VLOOKUP(B28,道具总览!$D:$F,MATCH(道具总览!$F$1,道具总览!$D$1:$F$1,0),FALSE)</f>
        <v>9</v>
      </c>
      <c r="F28" s="43"/>
      <c r="G28" s="233"/>
      <c r="H28" s="46" t="s">
        <v>32</v>
      </c>
      <c r="I28" s="46">
        <v>1000</v>
      </c>
      <c r="J28" s="46">
        <f>VLOOKUP(H28,道具总览!$D:$F,MATCH(道具总览!$E$1,道具总览!$D$1:$F$1,0),FALSE)</f>
        <v>0.1</v>
      </c>
      <c r="K28" s="46">
        <f>VLOOKUP(H28,道具总览!$D:$F,MATCH(道具总览!$F$1,道具总览!$D$1:$F$1,0),FALSE)</f>
        <v>6</v>
      </c>
      <c r="N28" s="18">
        <v>2000</v>
      </c>
      <c r="O28" s="9" t="s">
        <v>2540</v>
      </c>
      <c r="P28" s="9">
        <v>5</v>
      </c>
      <c r="Q28" s="18" t="s">
        <v>2705</v>
      </c>
      <c r="R28" s="18">
        <v>2</v>
      </c>
      <c r="S28" s="6" t="s">
        <v>2537</v>
      </c>
      <c r="T28" s="9">
        <v>10</v>
      </c>
      <c r="U28" s="11" t="s">
        <v>304</v>
      </c>
      <c r="V28" s="73">
        <v>5</v>
      </c>
      <c r="W28" s="73" t="s">
        <v>10</v>
      </c>
      <c r="X28" s="73"/>
      <c r="Y28" s="11">
        <f>VLOOKUP(O28,道具总览!$D:$F,2,FALSE)*P28+VLOOKUP(Q28,道具总览!$D:$F,2,FALSE)*R28+VLOOKUP(S28,道具总览!$D:$F,2,FALSE)*T28+VLOOKUP(U28,道具总览!$D:$F,2,FALSE)*V28+VLOOKUP(W28,道具总览!$D:$F,2,FALSE)*X28</f>
        <v>990</v>
      </c>
      <c r="Z28" s="71">
        <f>(SUM(Y$16:Y18)+SUM(Y$21:Y23)++SUM(Y$26:Y28))/(N28*AB28)</f>
        <v>0.64500000000000002</v>
      </c>
      <c r="AA28" s="71">
        <f t="shared" si="10"/>
        <v>0.99</v>
      </c>
      <c r="AB28" s="73">
        <v>3</v>
      </c>
      <c r="AD28" s="17">
        <v>4</v>
      </c>
      <c r="AE28" s="17" t="s">
        <v>2608</v>
      </c>
      <c r="AF28" s="11">
        <v>2</v>
      </c>
      <c r="AG28" s="11" t="s">
        <v>2558</v>
      </c>
      <c r="AH28" s="11">
        <v>1</v>
      </c>
      <c r="AI28" s="11" t="s">
        <v>2513</v>
      </c>
      <c r="AJ28" s="11">
        <v>1</v>
      </c>
      <c r="AK28" s="11" t="s">
        <v>2633</v>
      </c>
      <c r="AL28" s="11">
        <v>2</v>
      </c>
      <c r="AM28" s="17" t="s">
        <v>755</v>
      </c>
      <c r="AN28" s="17">
        <v>99</v>
      </c>
      <c r="AO28" s="11" t="s">
        <v>41</v>
      </c>
      <c r="AP28" s="11">
        <v>5000</v>
      </c>
      <c r="AQ28" s="11">
        <f>VLOOKUP(AE28,道具总览!$D:$E,2,FALSE)*AF28</f>
        <v>5124</v>
      </c>
      <c r="AR28" s="11">
        <f>VLOOKUP(AG28,道具总览!$D:$E,2,FALSE)*AH28+VLOOKUP(AI28,道具总览!$D:$E,2,FALSE)*AJ28+VLOOKUP(AK28,道具总览!$D:$E,2,FALSE)*AL28+VLOOKUP(AM28,道具总览!$D:$E,2,FALSE)*AN28+VLOOKUP(AO28,道具总览!$D:$E,2,FALSE)*AP28</f>
        <v>1106</v>
      </c>
      <c r="AS28" s="11">
        <f t="shared" si="11"/>
        <v>6230</v>
      </c>
      <c r="AT28" s="11">
        <v>2888</v>
      </c>
      <c r="AU28" s="19">
        <f t="shared" si="12"/>
        <v>2.1572022160664819</v>
      </c>
      <c r="AV28" s="13">
        <f t="shared" si="13"/>
        <v>0.56362217017954719</v>
      </c>
    </row>
    <row r="29" spans="1:62" x14ac:dyDescent="0.3">
      <c r="A29" s="46">
        <v>3</v>
      </c>
      <c r="B29" s="46" t="s">
        <v>32</v>
      </c>
      <c r="C29" s="46">
        <v>100</v>
      </c>
      <c r="D29" s="47">
        <f>VLOOKUP(B29,道具总览!$D:$F,MATCH(道具总览!$E$1,道具总览!$D$1:$F$1,0),FALSE)*C29</f>
        <v>10</v>
      </c>
      <c r="E29" s="46">
        <f>VLOOKUP(B29,道具总览!$D:$F,MATCH(道具总览!$F$1,道具总览!$D$1:$F$1,0),FALSE)</f>
        <v>6</v>
      </c>
      <c r="F29" s="43"/>
      <c r="G29" s="233"/>
      <c r="H29" s="46" t="s">
        <v>41</v>
      </c>
      <c r="I29" s="46">
        <v>10000</v>
      </c>
      <c r="J29" s="46">
        <f>VLOOKUP(H29,道具总览!$D:$F,MATCH(道具总览!$E$1,道具总览!$D$1:$F$1,0),FALSE)</f>
        <v>0.1</v>
      </c>
      <c r="K29" s="46">
        <f>VLOOKUP(H29,道具总览!$D:$F,MATCH(道具总览!$F$1,道具总览!$D$1:$F$1,0),FALSE)</f>
        <v>9</v>
      </c>
      <c r="N29" s="18">
        <v>2000</v>
      </c>
      <c r="O29" s="9" t="s">
        <v>2631</v>
      </c>
      <c r="P29" s="9">
        <v>10</v>
      </c>
      <c r="Q29" s="18" t="s">
        <v>2703</v>
      </c>
      <c r="R29" s="18">
        <v>2</v>
      </c>
      <c r="S29" s="6" t="s">
        <v>2516</v>
      </c>
      <c r="T29" s="9">
        <v>10</v>
      </c>
      <c r="U29" s="6" t="s">
        <v>663</v>
      </c>
      <c r="V29" s="73">
        <v>1</v>
      </c>
      <c r="W29" s="73" t="s">
        <v>336</v>
      </c>
      <c r="X29" s="73">
        <v>1</v>
      </c>
      <c r="Y29" s="11">
        <f>VLOOKUP(O29,道具总览!$D:$F,2,FALSE)*P29+VLOOKUP(Q29,道具总览!$D:$F,2,FALSE)*R29+VLOOKUP(S29,道具总览!$D:$F,2,FALSE)*T29+VLOOKUP(U29,道具总览!$D:$F,2,FALSE)*V29+VLOOKUP(W29,道具总览!$D:$F,2,FALSE)*X29</f>
        <v>1277</v>
      </c>
      <c r="Z29" s="71">
        <f>(SUM(Y$16:Y19)+SUM(Y$21:Y24)++SUM(Y$26:Y29))/(N29*AB29)</f>
        <v>0.75962499999999999</v>
      </c>
      <c r="AA29" s="71">
        <f t="shared" si="10"/>
        <v>1.2769999999999999</v>
      </c>
      <c r="AB29" s="73">
        <v>4</v>
      </c>
      <c r="AD29" s="17">
        <v>5</v>
      </c>
      <c r="AE29" s="17" t="s">
        <v>656</v>
      </c>
      <c r="AF29" s="17">
        <v>1</v>
      </c>
      <c r="AG29" s="11" t="s">
        <v>334</v>
      </c>
      <c r="AH29" s="11">
        <v>5</v>
      </c>
      <c r="AI29" s="17" t="s">
        <v>482</v>
      </c>
      <c r="AJ29" s="11">
        <v>1</v>
      </c>
      <c r="AK29" s="11" t="s">
        <v>2638</v>
      </c>
      <c r="AL29" s="11">
        <v>2</v>
      </c>
      <c r="AM29" s="11" t="s">
        <v>731</v>
      </c>
      <c r="AN29" s="11">
        <v>3</v>
      </c>
      <c r="AO29" s="11" t="s">
        <v>41</v>
      </c>
      <c r="AP29" s="11">
        <v>5000</v>
      </c>
      <c r="AQ29" s="11">
        <f>VLOOKUP(AE29,道具总览!$D:$E,2,FALSE)*AF29</f>
        <v>7290</v>
      </c>
      <c r="AR29" s="11">
        <f>VLOOKUP(AG29,道具总览!$D:$E,2,FALSE)*AH29+VLOOKUP(AI29,道具总览!$D:$E,2,FALSE)*AJ29+VLOOKUP(AK29,道具总览!$D:$E,2,FALSE)*AL29+VLOOKUP(AM29,道具总览!$D:$E,2,FALSE)*AN29+VLOOKUP(AO29,道具总览!$D:$E,2,FALSE)*AP29</f>
        <v>1190</v>
      </c>
      <c r="AS29" s="11">
        <f t="shared" si="11"/>
        <v>8480</v>
      </c>
      <c r="AT29" s="11">
        <v>3888</v>
      </c>
      <c r="AU29" s="19">
        <f t="shared" si="12"/>
        <v>2.1810699588477367</v>
      </c>
      <c r="AV29" s="13">
        <f t="shared" si="13"/>
        <v>0.53333333333333333</v>
      </c>
      <c r="AX29" s="238" t="s">
        <v>3223</v>
      </c>
      <c r="AY29" s="238"/>
      <c r="AZ29" s="238"/>
      <c r="BA29" s="238"/>
      <c r="BB29" s="238"/>
      <c r="BC29" s="238"/>
      <c r="BD29" s="238"/>
      <c r="BE29" s="238"/>
      <c r="BF29" s="238"/>
      <c r="BG29" s="238"/>
      <c r="BH29" s="238"/>
      <c r="BI29" s="238"/>
      <c r="BJ29" s="238"/>
    </row>
    <row r="30" spans="1:62" x14ac:dyDescent="0.3">
      <c r="A30" s="46">
        <v>4</v>
      </c>
      <c r="B30" s="46" t="s">
        <v>17</v>
      </c>
      <c r="C30" s="46">
        <v>10000</v>
      </c>
      <c r="D30" s="47">
        <f>VLOOKUP(B30,道具总览!$D:$F,MATCH(道具总览!$E$1,道具总览!$D$1:$F$1,0),FALSE)*C30</f>
        <v>10</v>
      </c>
      <c r="E30" s="46">
        <f>VLOOKUP(B30,道具总览!$D:$F,MATCH(道具总览!$F$1,道具总览!$D$1:$F$1,0),FALSE)</f>
        <v>1</v>
      </c>
      <c r="F30" s="43"/>
      <c r="G30" s="233"/>
      <c r="H30" s="46" t="s">
        <v>1182</v>
      </c>
      <c r="I30" s="46">
        <v>30</v>
      </c>
      <c r="J30" s="46">
        <f>VLOOKUP(H30,道具总览!$D:$F,MATCH(道具总览!$E$1,道具总览!$D$1:$F$1,0),FALSE)</f>
        <v>100</v>
      </c>
      <c r="K30" s="46">
        <f>VLOOKUP(H30,道具总览!$D:$F,MATCH(道具总览!$F$1,道具总览!$D$1:$F$1,0),FALSE)</f>
        <v>610002</v>
      </c>
      <c r="N30" s="18">
        <v>2000</v>
      </c>
      <c r="O30" s="9" t="s">
        <v>2633</v>
      </c>
      <c r="P30" s="9">
        <v>10</v>
      </c>
      <c r="Q30" s="18" t="s">
        <v>2705</v>
      </c>
      <c r="R30" s="18">
        <v>2</v>
      </c>
      <c r="S30" s="6" t="s">
        <v>2528</v>
      </c>
      <c r="T30" s="9">
        <v>10</v>
      </c>
      <c r="U30" s="6" t="s">
        <v>654</v>
      </c>
      <c r="V30" s="73">
        <v>1</v>
      </c>
      <c r="W30" s="73" t="s">
        <v>371</v>
      </c>
      <c r="X30" s="73">
        <v>1</v>
      </c>
      <c r="Y30" s="11">
        <f>VLOOKUP(O30,道具总览!$D:$F,2,FALSE)*P30+VLOOKUP(Q30,道具总览!$D:$F,2,FALSE)*R30+VLOOKUP(S30,道具总览!$D:$F,2,FALSE)*T30+VLOOKUP(U30,道具总览!$D:$F,2,FALSE)*V30+VLOOKUP(W30,道具总览!$D:$F,2,FALSE)*X30</f>
        <v>3912</v>
      </c>
      <c r="Z30" s="71">
        <f>(SUM(Y$16:Y20)+SUM(Y$21:Y25)++SUM(Y$26:Y30))/(N30*AB30)</f>
        <v>1.2033</v>
      </c>
      <c r="AA30" s="71">
        <f t="shared" si="10"/>
        <v>3.9119999999999999</v>
      </c>
      <c r="AB30" s="73">
        <v>5</v>
      </c>
      <c r="AD30" s="11" t="s">
        <v>3216</v>
      </c>
      <c r="AE30" s="11"/>
      <c r="AF30" s="11"/>
      <c r="AG30" s="17" t="s">
        <v>2705</v>
      </c>
      <c r="AH30" s="17">
        <v>5</v>
      </c>
      <c r="AI30" s="18" t="s">
        <v>2703</v>
      </c>
      <c r="AJ30" s="11">
        <v>5</v>
      </c>
      <c r="AK30" s="11" t="s">
        <v>336</v>
      </c>
      <c r="AL30" s="11">
        <v>1</v>
      </c>
      <c r="AM30" s="6" t="s">
        <v>458</v>
      </c>
      <c r="AN30" s="11">
        <v>10</v>
      </c>
      <c r="AO30" s="11" t="s">
        <v>41</v>
      </c>
      <c r="AP30" s="11">
        <v>10000</v>
      </c>
      <c r="AQ30" s="6" t="s">
        <v>10</v>
      </c>
      <c r="AR30" s="11">
        <f>VLOOKUP(AG30,道具总览!$D:$E,2,FALSE)*AH30+VLOOKUP(AI30,道具总览!$D:$E,2,FALSE)*AJ30+VLOOKUP(AK30,道具总览!$D:$E,2,FALSE)*AL30+VLOOKUP(AM30,道具总览!$D:$E,2,FALSE)*AN30+VLOOKUP(AO30,道具总览!$D:$E,2,FALSE)*AP30</f>
        <v>3867</v>
      </c>
      <c r="AS30" s="11">
        <f>AR30</f>
        <v>3867</v>
      </c>
      <c r="AT30" s="6">
        <f>SUM(AT25:AT29)</f>
        <v>8940</v>
      </c>
      <c r="AU30" s="20">
        <f>SUM(AS25:AS30)/AT30</f>
        <v>2.6670022371364652</v>
      </c>
      <c r="AX30" s="1" t="s">
        <v>3185</v>
      </c>
      <c r="AY30" s="2" t="s">
        <v>3186</v>
      </c>
      <c r="AZ30" s="3" t="s">
        <v>3126</v>
      </c>
      <c r="BA30" s="3" t="s">
        <v>3127</v>
      </c>
      <c r="BB30" s="4" t="s">
        <v>3128</v>
      </c>
      <c r="BC30" s="4" t="s">
        <v>3129</v>
      </c>
      <c r="BD30" s="5" t="s">
        <v>3130</v>
      </c>
      <c r="BE30" s="5" t="s">
        <v>3131</v>
      </c>
      <c r="BF30" s="14" t="s">
        <v>3132</v>
      </c>
      <c r="BG30" s="14" t="s">
        <v>3133</v>
      </c>
      <c r="BH30" s="5" t="s">
        <v>3134</v>
      </c>
      <c r="BI30" s="5" t="s">
        <v>3135</v>
      </c>
      <c r="BJ30" s="15" t="s">
        <v>3136</v>
      </c>
    </row>
    <row r="31" spans="1:62" x14ac:dyDescent="0.3">
      <c r="A31" s="48">
        <v>5</v>
      </c>
      <c r="B31" s="46" t="s">
        <v>670</v>
      </c>
      <c r="C31" s="46">
        <v>10</v>
      </c>
      <c r="D31" s="47">
        <f>VLOOKUP(B31,道具总览!$D:$F,MATCH(道具总览!$E$1,道具总览!$D$1:$F$1,0),FALSE)*C31</f>
        <v>100</v>
      </c>
      <c r="E31" s="46">
        <f>VLOOKUP(B31,道具总览!$D:$F,MATCH(道具总览!$F$1,道具总览!$D$1:$F$1,0),FALSE)</f>
        <v>145001</v>
      </c>
      <c r="F31" s="43"/>
      <c r="G31" s="43"/>
      <c r="H31" s="43"/>
      <c r="I31" s="43"/>
      <c r="J31" s="43">
        <f>SUMPRODUCT(I27:I30,J27:J30)</f>
        <v>4600</v>
      </c>
      <c r="K31" s="43"/>
      <c r="Y31" s="13">
        <f>SUM(Y16:Y30)</f>
        <v>12033</v>
      </c>
      <c r="AX31" s="6">
        <v>1</v>
      </c>
      <c r="AY31" s="6"/>
      <c r="AZ31" s="7" t="s">
        <v>665</v>
      </c>
      <c r="BA31" s="8">
        <v>1</v>
      </c>
      <c r="BB31" s="7" t="s">
        <v>2336</v>
      </c>
      <c r="BC31" s="8">
        <v>1</v>
      </c>
      <c r="BD31" s="9" t="s">
        <v>2574</v>
      </c>
      <c r="BE31" s="8">
        <v>3</v>
      </c>
      <c r="BF31" s="11" t="s">
        <v>2637</v>
      </c>
      <c r="BG31" s="8">
        <v>10</v>
      </c>
      <c r="BH31" s="11" t="s">
        <v>882</v>
      </c>
      <c r="BI31" s="8">
        <v>20</v>
      </c>
      <c r="BJ31" s="11">
        <f>VLOOKUP(AZ31,道具总览!$D:$F,2,FALSE)*BA31+VLOOKUP(BB31,道具总览!$D:$F,2,FALSE)*BC31+VLOOKUP(BD31,道具总览!$D:$F,2,FALSE)*BE31+VLOOKUP(BF31,道具总览!$D:$F,2,FALSE)*BG31+VLOOKUP(BH31,道具总览!$D:$F,2,FALSE)*BI31</f>
        <v>10113</v>
      </c>
    </row>
    <row r="32" spans="1:62" x14ac:dyDescent="0.3">
      <c r="A32" s="49">
        <v>6</v>
      </c>
      <c r="B32" s="46" t="s">
        <v>284</v>
      </c>
      <c r="C32" s="46">
        <v>1</v>
      </c>
      <c r="D32" s="47">
        <f>VLOOKUP(B32,道具总览!$D:$F,MATCH(道具总览!$E$1,道具总览!$D$1:$F$1,0),FALSE)*C32</f>
        <v>10</v>
      </c>
      <c r="E32" s="46">
        <f>VLOOKUP(B32,道具总览!$D:$F,MATCH(道具总览!$F$1,道具总览!$D$1:$F$1,0),FALSE)</f>
        <v>125017</v>
      </c>
      <c r="F32" s="43"/>
      <c r="G32" s="43"/>
      <c r="H32" s="43"/>
      <c r="I32" s="43"/>
      <c r="J32" s="43"/>
      <c r="K32" s="43"/>
      <c r="AX32" s="6">
        <v>2</v>
      </c>
      <c r="AY32" s="6"/>
      <c r="AZ32" s="7" t="s">
        <v>2335</v>
      </c>
      <c r="BA32" s="8">
        <v>1</v>
      </c>
      <c r="BB32" s="9" t="s">
        <v>2574</v>
      </c>
      <c r="BC32" s="8">
        <v>3</v>
      </c>
      <c r="BD32" s="11" t="s">
        <v>2637</v>
      </c>
      <c r="BE32" s="8">
        <v>10</v>
      </c>
      <c r="BF32" s="11" t="s">
        <v>10</v>
      </c>
      <c r="BG32" s="8"/>
      <c r="BH32" s="11" t="s">
        <v>10</v>
      </c>
      <c r="BI32" s="8"/>
      <c r="BJ32" s="11">
        <f>VLOOKUP(AZ32,道具总览!$D:$F,2,FALSE)*BA32+VLOOKUP(BB32,道具总览!$D:$F,2,FALSE)*BC32+VLOOKUP(BD32,道具总览!$D:$F,2,FALSE)*BE32+VLOOKUP(BF32,道具总览!$D:$F,2,FALSE)*BG32+VLOOKUP(BH32,道具总览!$D:$F,2,FALSE)*BI32</f>
        <v>2403</v>
      </c>
    </row>
    <row r="33" spans="1:62" x14ac:dyDescent="0.3">
      <c r="A33" s="49">
        <v>7</v>
      </c>
      <c r="B33" s="46" t="s">
        <v>287</v>
      </c>
      <c r="C33" s="46">
        <v>1</v>
      </c>
      <c r="D33" s="47">
        <f>VLOOKUP(B33,道具总览!$D:$F,MATCH(道具总览!$E$1,道具总览!$D$1:$F$1,0),FALSE)*C33</f>
        <v>5</v>
      </c>
      <c r="E33" s="46">
        <f>VLOOKUP(B33,道具总览!$D:$F,MATCH(道具总览!$F$1,道具总览!$D$1:$F$1,0),FALSE)</f>
        <v>125018</v>
      </c>
      <c r="F33" s="43"/>
      <c r="G33" s="226" t="s">
        <v>3224</v>
      </c>
      <c r="H33" s="226"/>
      <c r="I33" s="226"/>
      <c r="J33" s="226"/>
      <c r="K33" s="43"/>
      <c r="N33" s="234" t="s">
        <v>3225</v>
      </c>
      <c r="O33" s="234"/>
      <c r="P33" s="234"/>
      <c r="Q33" s="234"/>
      <c r="R33" s="234"/>
      <c r="S33" s="234"/>
      <c r="T33" s="234"/>
      <c r="U33" s="234"/>
      <c r="V33" s="234"/>
      <c r="W33" s="234"/>
      <c r="X33" s="234"/>
      <c r="Y33" s="234"/>
      <c r="Z33" s="234"/>
      <c r="AD33" s="226" t="s">
        <v>3226</v>
      </c>
      <c r="AE33" s="226"/>
      <c r="AF33" s="226"/>
      <c r="AG33" s="226"/>
      <c r="AH33" s="226"/>
      <c r="AM33" s="226" t="s">
        <v>3124</v>
      </c>
      <c r="AN33" s="226"/>
      <c r="AO33" s="226"/>
      <c r="AP33" s="226"/>
      <c r="AX33" s="10" t="s">
        <v>3188</v>
      </c>
      <c r="AY33" s="6"/>
      <c r="AZ33" s="9" t="s">
        <v>2574</v>
      </c>
      <c r="BA33" s="8">
        <v>1</v>
      </c>
      <c r="BB33" s="11" t="s">
        <v>2637</v>
      </c>
      <c r="BC33" s="8">
        <v>10</v>
      </c>
      <c r="BD33" s="11" t="s">
        <v>10</v>
      </c>
      <c r="BE33" s="8"/>
      <c r="BF33" s="11" t="s">
        <v>10</v>
      </c>
      <c r="BG33" s="12"/>
      <c r="BH33" s="11" t="s">
        <v>10</v>
      </c>
      <c r="BI33" s="12"/>
      <c r="BJ33" s="11">
        <f>VLOOKUP(AZ33,道具总览!$D:$F,2,FALSE)*BA33+VLOOKUP(BB33,道具总览!$D:$F,2,FALSE)*BC33+VLOOKUP(BD33,道具总览!$D:$F,2,FALSE)*BE33+VLOOKUP(BF33,道具总览!$D:$F,2,FALSE)*BG33+VLOOKUP(BH33,道具总览!$D:$F,2,FALSE)*BI33</f>
        <v>767</v>
      </c>
    </row>
    <row r="34" spans="1:62" x14ac:dyDescent="0.3">
      <c r="A34" s="49">
        <v>8</v>
      </c>
      <c r="B34" s="46" t="s">
        <v>251</v>
      </c>
      <c r="C34" s="46">
        <v>1</v>
      </c>
      <c r="D34" s="47">
        <f>VLOOKUP(B34,道具总览!$D:$F,MATCH(道具总览!$E$1,道具总览!$D$1:$F$1,0),FALSE)*C34</f>
        <v>10</v>
      </c>
      <c r="E34" s="46">
        <f>VLOOKUP(B34,道具总览!$D:$F,MATCH(道具总览!$F$1,道具总览!$D$1:$F$1,0),FALSE)</f>
        <v>125002</v>
      </c>
      <c r="F34" s="43"/>
      <c r="G34" s="1" t="s">
        <v>3227</v>
      </c>
      <c r="H34" s="5" t="s">
        <v>3228</v>
      </c>
      <c r="I34" s="5" t="s">
        <v>3229</v>
      </c>
      <c r="J34" s="5" t="s">
        <v>3230</v>
      </c>
      <c r="K34" s="43"/>
      <c r="N34" s="50" t="s">
        <v>3151</v>
      </c>
      <c r="O34" s="3" t="s">
        <v>3126</v>
      </c>
      <c r="P34" s="3" t="s">
        <v>3127</v>
      </c>
      <c r="Q34" s="4" t="s">
        <v>3128</v>
      </c>
      <c r="R34" s="4" t="s">
        <v>3129</v>
      </c>
      <c r="S34" s="3" t="s">
        <v>3130</v>
      </c>
      <c r="T34" s="3" t="s">
        <v>3131</v>
      </c>
      <c r="U34" s="4" t="s">
        <v>3132</v>
      </c>
      <c r="V34" s="4" t="s">
        <v>3133</v>
      </c>
      <c r="W34" s="3" t="s">
        <v>3134</v>
      </c>
      <c r="X34" s="3" t="s">
        <v>3135</v>
      </c>
      <c r="Y34" s="51" t="s">
        <v>3136</v>
      </c>
      <c r="Z34" s="51" t="s">
        <v>3231</v>
      </c>
      <c r="AD34" s="50" t="s">
        <v>3137</v>
      </c>
      <c r="AE34" s="3" t="s">
        <v>3138</v>
      </c>
      <c r="AF34" s="3" t="s">
        <v>3139</v>
      </c>
      <c r="AG34" s="3" t="s">
        <v>3140</v>
      </c>
      <c r="AH34" s="51" t="s">
        <v>3141</v>
      </c>
      <c r="AI34" s="26"/>
      <c r="AM34" s="50" t="s">
        <v>3142</v>
      </c>
      <c r="AN34" s="3" t="s">
        <v>3143</v>
      </c>
      <c r="AO34" s="3" t="s">
        <v>3144</v>
      </c>
      <c r="AP34" s="3" t="s">
        <v>3145</v>
      </c>
      <c r="AX34" s="6"/>
      <c r="AY34" s="6">
        <v>4</v>
      </c>
      <c r="AZ34" s="11" t="s">
        <v>2537</v>
      </c>
      <c r="BA34" s="8">
        <v>10</v>
      </c>
      <c r="BB34" s="11" t="s">
        <v>2637</v>
      </c>
      <c r="BC34" s="8">
        <v>2</v>
      </c>
      <c r="BD34" s="11" t="s">
        <v>10</v>
      </c>
      <c r="BE34" s="8"/>
      <c r="BF34" s="11" t="s">
        <v>10</v>
      </c>
      <c r="BG34" s="8"/>
      <c r="BH34" s="11" t="s">
        <v>10</v>
      </c>
      <c r="BI34" s="8"/>
      <c r="BJ34" s="11">
        <f>VLOOKUP(AZ34,道具总览!$D:$F,2,FALSE)*BA34+VLOOKUP(BB34,道具总览!$D:$F,2,FALSE)*BC34+VLOOKUP(BD34,道具总览!$D:$F,2,FALSE)*BE34+VLOOKUP(BF34,道具总览!$D:$F,2,FALSE)*BG34+VLOOKUP(BH34,道具总览!$D:$F,2,FALSE)*BI34</f>
        <v>260</v>
      </c>
    </row>
    <row r="35" spans="1:62" x14ac:dyDescent="0.3">
      <c r="A35" s="49">
        <v>9</v>
      </c>
      <c r="B35" s="46" t="s">
        <v>17</v>
      </c>
      <c r="C35" s="46">
        <v>10000</v>
      </c>
      <c r="D35" s="47">
        <f>VLOOKUP(B35,道具总览!$D:$F,MATCH(道具总览!$E$1,道具总览!$D$1:$F$1,0),FALSE)*C35</f>
        <v>10</v>
      </c>
      <c r="E35" s="46">
        <f>VLOOKUP(B35,道具总览!$D:$F,MATCH(道具总览!$F$1,道具总览!$D$1:$F$1,0),FALSE)</f>
        <v>1</v>
      </c>
      <c r="F35" s="43"/>
      <c r="G35" s="46">
        <v>1</v>
      </c>
      <c r="H35" s="46" t="s">
        <v>3232</v>
      </c>
      <c r="I35" s="46">
        <v>100</v>
      </c>
      <c r="J35" s="46">
        <v>1</v>
      </c>
      <c r="K35" s="43"/>
      <c r="N35" s="72">
        <v>2000</v>
      </c>
      <c r="O35" s="11" t="s">
        <v>483</v>
      </c>
      <c r="P35" s="18">
        <v>1</v>
      </c>
      <c r="Q35" s="18" t="s">
        <v>2705</v>
      </c>
      <c r="R35" s="9">
        <v>3</v>
      </c>
      <c r="S35" s="9" t="s">
        <v>2525</v>
      </c>
      <c r="T35" s="9">
        <v>5</v>
      </c>
      <c r="U35" s="9" t="s">
        <v>2634</v>
      </c>
      <c r="V35" s="9">
        <v>10</v>
      </c>
      <c r="W35" s="9" t="s">
        <v>190</v>
      </c>
      <c r="X35" s="9">
        <v>1</v>
      </c>
      <c r="Y35" s="11">
        <f>VLOOKUP(S35,道具总览!$D:$F,2,FALSE)*T35+VLOOKUP(U35,道具总览!$D:$F,2,FALSE)*V35+VLOOKUP(O35,道具总览!$D:$F,2,FALSE)*P35+VLOOKUP(Q35,道具总览!$D:$F,2,FALSE)*R35+VLOOKUP(W35,道具总览!$D:$F,2,FALSE)*X35</f>
        <v>2460</v>
      </c>
      <c r="Z35" s="71">
        <f>Y35/N35</f>
        <v>1.23</v>
      </c>
      <c r="AD35" s="6">
        <v>1</v>
      </c>
      <c r="AE35" s="6">
        <v>20</v>
      </c>
      <c r="AF35" s="6">
        <v>10</v>
      </c>
      <c r="AG35" s="6">
        <v>0.2</v>
      </c>
      <c r="AH35" s="6">
        <f t="shared" ref="AH35:AH37" si="14">AE35/AD35*10/100/2</f>
        <v>1</v>
      </c>
      <c r="AI35" s="26"/>
      <c r="AM35" s="22" t="s">
        <v>336</v>
      </c>
      <c r="AN35" s="22">
        <f>SUMIF(AD42:AD53,AM35,AK42:AK53)</f>
        <v>5.0200803212851405E-3</v>
      </c>
      <c r="AO35" s="22"/>
      <c r="AP35" s="22"/>
    </row>
    <row r="36" spans="1:62" x14ac:dyDescent="0.3">
      <c r="A36" s="48">
        <v>10</v>
      </c>
      <c r="B36" s="46" t="s">
        <v>41</v>
      </c>
      <c r="C36" s="46">
        <v>2000</v>
      </c>
      <c r="D36" s="47">
        <f>VLOOKUP(B36,道具总览!$D:$F,MATCH(道具总览!$E$1,道具总览!$D$1:$F$1,0),FALSE)*C36</f>
        <v>200</v>
      </c>
      <c r="E36" s="46">
        <f>VLOOKUP(B36,道具总览!$D:$F,MATCH(道具总览!$F$1,道具总览!$D$1:$F$1,0),FALSE)</f>
        <v>9</v>
      </c>
      <c r="F36" s="43"/>
      <c r="G36" s="46">
        <v>2</v>
      </c>
      <c r="H36" s="46" t="s">
        <v>3232</v>
      </c>
      <c r="I36" s="46">
        <v>300</v>
      </c>
      <c r="J36" s="46">
        <v>1</v>
      </c>
      <c r="K36" s="43"/>
      <c r="AD36" s="6">
        <v>10</v>
      </c>
      <c r="AE36" s="6">
        <v>190</v>
      </c>
      <c r="AF36" s="6">
        <v>100</v>
      </c>
      <c r="AG36" s="6">
        <v>0.2</v>
      </c>
      <c r="AH36" s="6">
        <f t="shared" si="14"/>
        <v>0.95</v>
      </c>
      <c r="AI36" s="26"/>
      <c r="AM36" s="22" t="s">
        <v>862</v>
      </c>
      <c r="AN36" s="22">
        <f>SUMIF(AD42:AD53,AM36,AK42:AK53)</f>
        <v>5.8232931726907633E-2</v>
      </c>
      <c r="AO36" s="22">
        <f>200/AN36</f>
        <v>3434.4827586206893</v>
      </c>
      <c r="AP36" s="22">
        <f>AO36/AD37*AE37</f>
        <v>65255.172413793087</v>
      </c>
      <c r="AX36" s="238" t="s">
        <v>3233</v>
      </c>
      <c r="AY36" s="238"/>
      <c r="AZ36" s="238"/>
      <c r="BA36" s="238"/>
      <c r="BB36" s="238"/>
      <c r="BC36" s="238"/>
      <c r="BD36" s="238"/>
      <c r="BE36" s="238"/>
      <c r="BF36" s="238"/>
      <c r="BG36" s="238"/>
      <c r="BH36" s="238"/>
      <c r="BI36" s="238"/>
      <c r="BJ36" s="238"/>
    </row>
    <row r="37" spans="1:62" x14ac:dyDescent="0.3">
      <c r="A37" s="49">
        <v>11</v>
      </c>
      <c r="B37" s="46" t="s">
        <v>269</v>
      </c>
      <c r="C37" s="46">
        <v>1</v>
      </c>
      <c r="D37" s="47">
        <f>VLOOKUP(B37,道具总览!$D:$F,MATCH(道具总览!$E$1,道具总览!$D$1:$F$1,0),FALSE)*C37</f>
        <v>10</v>
      </c>
      <c r="E37" s="46">
        <f>VLOOKUP(B37,道具总览!$D:$F,MATCH(道具总览!$F$1,道具总览!$D$1:$F$1,0),FALSE)</f>
        <v>125010</v>
      </c>
      <c r="F37" s="43"/>
      <c r="G37" s="46">
        <v>3</v>
      </c>
      <c r="H37" s="46" t="s">
        <v>3232</v>
      </c>
      <c r="I37" s="46">
        <v>500</v>
      </c>
      <c r="J37" s="46">
        <v>1</v>
      </c>
      <c r="K37" s="43"/>
      <c r="AD37" s="6">
        <v>50</v>
      </c>
      <c r="AE37" s="6">
        <v>950</v>
      </c>
      <c r="AF37" s="6">
        <v>500</v>
      </c>
      <c r="AG37" s="6">
        <v>0.2</v>
      </c>
      <c r="AH37" s="6">
        <f t="shared" si="14"/>
        <v>0.95</v>
      </c>
      <c r="AI37" s="26"/>
      <c r="AM37" s="22" t="s">
        <v>1177</v>
      </c>
      <c r="AN37" s="22">
        <f>SUMIF(AD42:AD53,AM37,AK42:AK53)</f>
        <v>3.4136546184738957E-2</v>
      </c>
      <c r="AO37" s="22">
        <f>100/AN37</f>
        <v>2929.4117647058824</v>
      </c>
      <c r="AP37" s="22">
        <f>AO37/AD37*AE37</f>
        <v>55658.823529411769</v>
      </c>
      <c r="AX37" s="1" t="s">
        <v>3185</v>
      </c>
      <c r="AY37" s="2" t="s">
        <v>3186</v>
      </c>
      <c r="AZ37" s="3" t="s">
        <v>3126</v>
      </c>
      <c r="BA37" s="3" t="s">
        <v>3127</v>
      </c>
      <c r="BB37" s="4" t="s">
        <v>3128</v>
      </c>
      <c r="BC37" s="4" t="s">
        <v>3129</v>
      </c>
      <c r="BD37" s="5" t="s">
        <v>3130</v>
      </c>
      <c r="BE37" s="5" t="s">
        <v>3131</v>
      </c>
      <c r="BF37" s="14" t="s">
        <v>3132</v>
      </c>
      <c r="BG37" s="14" t="s">
        <v>3133</v>
      </c>
      <c r="BH37" s="5" t="s">
        <v>3134</v>
      </c>
      <c r="BI37" s="5" t="s">
        <v>3135</v>
      </c>
      <c r="BJ37" s="15" t="s">
        <v>3136</v>
      </c>
    </row>
    <row r="38" spans="1:62" x14ac:dyDescent="0.3">
      <c r="A38" s="49">
        <v>12</v>
      </c>
      <c r="B38" s="46" t="s">
        <v>731</v>
      </c>
      <c r="C38" s="46">
        <v>1</v>
      </c>
      <c r="D38" s="47">
        <f>VLOOKUP(B38,道具总览!$D:$F,MATCH(道具总览!$E$1,道具总览!$D$1:$F$1,0),FALSE)*C38</f>
        <v>10</v>
      </c>
      <c r="E38" s="46">
        <f>VLOOKUP(B38,道具总览!$D:$F,MATCH(道具总览!$F$1,道具总览!$D$1:$F$1,0),FALSE)</f>
        <v>150009</v>
      </c>
      <c r="F38" s="43"/>
      <c r="G38" s="46">
        <v>4</v>
      </c>
      <c r="H38" s="46" t="s">
        <v>3232</v>
      </c>
      <c r="I38" s="46">
        <v>1000</v>
      </c>
      <c r="J38" s="46">
        <v>1</v>
      </c>
      <c r="K38" s="43"/>
      <c r="N38" s="234" t="s">
        <v>3234</v>
      </c>
      <c r="O38" s="234"/>
      <c r="P38" s="234"/>
      <c r="Q38" s="234"/>
      <c r="R38" s="234"/>
      <c r="S38" s="234"/>
      <c r="T38" s="234"/>
      <c r="U38" s="234"/>
      <c r="V38" s="234"/>
      <c r="W38" s="234"/>
      <c r="X38" s="234"/>
      <c r="Y38" s="234"/>
      <c r="Z38" s="234"/>
      <c r="AD38" s="26"/>
      <c r="AE38" s="26"/>
      <c r="AF38" s="26"/>
      <c r="AG38" s="26"/>
      <c r="AH38" s="26"/>
      <c r="AI38" s="26"/>
      <c r="AX38" s="6">
        <v>1</v>
      </c>
      <c r="AY38" s="6"/>
      <c r="AZ38" s="7" t="s">
        <v>2629</v>
      </c>
      <c r="BA38" s="8">
        <v>1</v>
      </c>
      <c r="BB38" s="7" t="s">
        <v>1513</v>
      </c>
      <c r="BC38" s="8">
        <v>1</v>
      </c>
      <c r="BD38" s="9" t="s">
        <v>2580</v>
      </c>
      <c r="BE38" s="8">
        <v>3</v>
      </c>
      <c r="BF38" s="11" t="s">
        <v>2639</v>
      </c>
      <c r="BG38" s="8">
        <v>10</v>
      </c>
      <c r="BH38" s="11" t="s">
        <v>882</v>
      </c>
      <c r="BI38" s="8">
        <v>20</v>
      </c>
      <c r="BJ38" s="11">
        <f>VLOOKUP(AZ38,道具总览!$D:$F,2,FALSE)*BA38+VLOOKUP(BB38,道具总览!$D:$F,2,FALSE)*BC38+VLOOKUP(BD38,道具总览!$D:$F,2,FALSE)*BE38+VLOOKUP(BF38,道具总览!$D:$F,2,FALSE)*BG38+VLOOKUP(BH38,道具总览!$D:$F,2,FALSE)*BI38</f>
        <v>10245</v>
      </c>
    </row>
    <row r="39" spans="1:62" x14ac:dyDescent="0.3">
      <c r="A39" s="49">
        <v>13</v>
      </c>
      <c r="B39" s="46" t="s">
        <v>749</v>
      </c>
      <c r="C39" s="46">
        <v>1</v>
      </c>
      <c r="D39" s="47">
        <f>VLOOKUP(B39,道具总览!$D:$F,MATCH(道具总览!$E$1,道具总览!$D$1:$F$1,0),FALSE)*C39</f>
        <v>10</v>
      </c>
      <c r="E39" s="46">
        <f>VLOOKUP(B39,道具总览!$D:$F,MATCH(道具总览!$F$1,道具总览!$D$1:$F$1,0),FALSE)</f>
        <v>150016</v>
      </c>
      <c r="F39" s="43"/>
      <c r="G39" s="46">
        <v>5</v>
      </c>
      <c r="H39" s="46" t="s">
        <v>3232</v>
      </c>
      <c r="I39" s="46">
        <v>2000</v>
      </c>
      <c r="J39" s="46">
        <v>1</v>
      </c>
      <c r="K39" s="43"/>
      <c r="N39" s="50" t="s">
        <v>3151</v>
      </c>
      <c r="O39" s="3" t="s">
        <v>3126</v>
      </c>
      <c r="P39" s="3" t="s">
        <v>3127</v>
      </c>
      <c r="Q39" s="4" t="s">
        <v>3128</v>
      </c>
      <c r="R39" s="4" t="s">
        <v>3129</v>
      </c>
      <c r="S39" s="3" t="s">
        <v>3130</v>
      </c>
      <c r="T39" s="3" t="s">
        <v>3131</v>
      </c>
      <c r="U39" s="4" t="s">
        <v>3132</v>
      </c>
      <c r="V39" s="4" t="s">
        <v>3133</v>
      </c>
      <c r="W39" s="3" t="s">
        <v>3134</v>
      </c>
      <c r="X39" s="3" t="s">
        <v>3135</v>
      </c>
      <c r="Y39" s="51" t="s">
        <v>3136</v>
      </c>
      <c r="Z39" s="51" t="s">
        <v>3231</v>
      </c>
      <c r="AD39" s="53" t="s">
        <v>3146</v>
      </c>
      <c r="AX39" s="6">
        <v>2</v>
      </c>
      <c r="AY39" s="6"/>
      <c r="AZ39" s="7" t="s">
        <v>1512</v>
      </c>
      <c r="BA39" s="8">
        <v>1</v>
      </c>
      <c r="BB39" s="9" t="s">
        <v>2580</v>
      </c>
      <c r="BC39" s="8">
        <v>3</v>
      </c>
      <c r="BD39" s="11" t="s">
        <v>2639</v>
      </c>
      <c r="BE39" s="8">
        <v>10</v>
      </c>
      <c r="BF39" s="11" t="s">
        <v>10</v>
      </c>
      <c r="BG39" s="8"/>
      <c r="BH39" s="11" t="s">
        <v>10</v>
      </c>
      <c r="BI39" s="8"/>
      <c r="BJ39" s="11">
        <f>VLOOKUP(AZ39,道具总览!$D:$F,2,FALSE)*BA39+VLOOKUP(BB39,道具总览!$D:$F,2,FALSE)*BC39+VLOOKUP(BD39,道具总览!$D:$F,2,FALSE)*BE39+VLOOKUP(BF39,道具总览!$D:$F,2,FALSE)*BG39+VLOOKUP(BH39,道具总览!$D:$F,2,FALSE)*BI39</f>
        <v>2403</v>
      </c>
    </row>
    <row r="40" spans="1:62" x14ac:dyDescent="0.3">
      <c r="A40" s="49">
        <v>14</v>
      </c>
      <c r="B40" s="46" t="s">
        <v>755</v>
      </c>
      <c r="C40" s="46">
        <v>9</v>
      </c>
      <c r="D40" s="47">
        <f>VLOOKUP(B40,道具总览!$D:$F,MATCH(道具总览!$E$1,道具总览!$D$1:$F$1,0),FALSE)*C40</f>
        <v>9</v>
      </c>
      <c r="E40" s="46">
        <f>VLOOKUP(B40,道具总览!$D:$F,MATCH(道具总览!$F$1,道具总览!$D$1:$F$1,0),FALSE)</f>
        <v>150018</v>
      </c>
      <c r="F40" s="43"/>
      <c r="G40" s="46">
        <v>6</v>
      </c>
      <c r="H40" s="46" t="s">
        <v>3235</v>
      </c>
      <c r="I40" s="46">
        <v>30</v>
      </c>
      <c r="J40" s="46">
        <v>1</v>
      </c>
      <c r="K40" s="43"/>
      <c r="N40" s="72">
        <v>2000</v>
      </c>
      <c r="O40" s="11" t="s">
        <v>484</v>
      </c>
      <c r="P40" s="18">
        <v>1</v>
      </c>
      <c r="Q40" s="9" t="s">
        <v>2562</v>
      </c>
      <c r="R40" s="9">
        <v>3</v>
      </c>
      <c r="S40" s="18" t="s">
        <v>2519</v>
      </c>
      <c r="T40" s="9">
        <v>5</v>
      </c>
      <c r="U40" s="18" t="s">
        <v>2638</v>
      </c>
      <c r="V40" s="9">
        <v>10</v>
      </c>
      <c r="W40" s="73" t="s">
        <v>729</v>
      </c>
      <c r="X40" s="73">
        <v>1</v>
      </c>
      <c r="Y40" s="11">
        <f>VLOOKUP(S40,道具总览!$D:$F,2,FALSE)*T40+VLOOKUP(U40,道具总览!$D:$F,2,FALSE)*V40+VLOOKUP(O40,道具总览!$D:$F,2,FALSE)*P40+VLOOKUP(Q40,道具总览!$D:$F,2,FALSE)*R40+VLOOKUP(W40,道具总览!$D:$F,2,FALSE)*X40</f>
        <v>2791</v>
      </c>
      <c r="Z40" s="71">
        <f>Y40/N40</f>
        <v>1.3955</v>
      </c>
      <c r="AD40" s="239" t="s">
        <v>3148</v>
      </c>
      <c r="AE40" s="239"/>
      <c r="AF40" s="239"/>
      <c r="AG40" s="239"/>
      <c r="AH40" s="239"/>
      <c r="AI40" s="239"/>
      <c r="AJ40" s="239"/>
      <c r="AK40" s="239"/>
      <c r="AM40" s="65" t="s">
        <v>3149</v>
      </c>
      <c r="AN40" s="65">
        <v>60000</v>
      </c>
      <c r="AO40" s="65" t="s">
        <v>3150</v>
      </c>
      <c r="AP40" s="65">
        <f>AN40/(AE37/AD37)*AF35</f>
        <v>31578.947368421053</v>
      </c>
      <c r="AQ40" s="65" t="s">
        <v>3140</v>
      </c>
      <c r="AR40" s="65">
        <f>AP40*AG35</f>
        <v>6315.7894736842109</v>
      </c>
      <c r="AX40" s="10" t="s">
        <v>3188</v>
      </c>
      <c r="AY40" s="6"/>
      <c r="AZ40" s="9" t="s">
        <v>2580</v>
      </c>
      <c r="BA40" s="8">
        <v>1</v>
      </c>
      <c r="BB40" s="11" t="s">
        <v>2639</v>
      </c>
      <c r="BC40" s="8">
        <v>10</v>
      </c>
      <c r="BD40" s="11" t="s">
        <v>10</v>
      </c>
      <c r="BE40" s="12"/>
      <c r="BF40" s="11" t="s">
        <v>10</v>
      </c>
      <c r="BG40" s="12"/>
      <c r="BH40" s="11" t="s">
        <v>10</v>
      </c>
      <c r="BI40" s="12"/>
      <c r="BJ40" s="11">
        <f>VLOOKUP(AZ40,道具总览!$D:$F,2,FALSE)*BA40+VLOOKUP(BB40,道具总览!$D:$F,2,FALSE)*BC40+VLOOKUP(BD40,道具总览!$D:$F,2,FALSE)*BE40+VLOOKUP(BF40,道具总览!$D:$F,2,FALSE)*BG40+VLOOKUP(BH40,道具总览!$D:$F,2,FALSE)*BI40</f>
        <v>767</v>
      </c>
    </row>
    <row r="41" spans="1:62" x14ac:dyDescent="0.3">
      <c r="A41" s="48">
        <v>15</v>
      </c>
      <c r="B41" s="46" t="s">
        <v>2631</v>
      </c>
      <c r="C41" s="46">
        <v>10</v>
      </c>
      <c r="D41" s="47">
        <f>VLOOKUP(B41,道具总览!$D:$F,MATCH(道具总览!$E$1,道具总览!$D$1:$F$1,0),FALSE)*C41</f>
        <v>100</v>
      </c>
      <c r="E41" s="46">
        <f>VLOOKUP(B41,道具总览!$D:$F,MATCH(道具总览!$F$1,道具总览!$D$1:$F$1,0),FALSE)</f>
        <v>880045</v>
      </c>
      <c r="F41" s="43"/>
      <c r="G41" s="46">
        <v>7</v>
      </c>
      <c r="H41" s="46" t="s">
        <v>3235</v>
      </c>
      <c r="I41" s="46">
        <v>60</v>
      </c>
      <c r="J41" s="46">
        <v>1</v>
      </c>
      <c r="K41" s="43"/>
      <c r="AD41" s="50" t="s">
        <v>3142</v>
      </c>
      <c r="AE41" s="3" t="s">
        <v>3155</v>
      </c>
      <c r="AF41" s="3" t="s">
        <v>3156</v>
      </c>
      <c r="AG41" s="3" t="s">
        <v>3157</v>
      </c>
      <c r="AH41" s="3" t="s">
        <v>3158</v>
      </c>
      <c r="AI41" s="3" t="s">
        <v>3156</v>
      </c>
      <c r="AJ41" s="3" t="s">
        <v>3159</v>
      </c>
      <c r="AK41" s="3" t="s">
        <v>3160</v>
      </c>
      <c r="AM41" s="228" t="s">
        <v>3161</v>
      </c>
      <c r="AN41" s="226"/>
      <c r="AO41" s="226"/>
      <c r="AP41" s="226"/>
      <c r="AQ41" s="226"/>
      <c r="AR41" s="226"/>
      <c r="AX41" s="6"/>
      <c r="AY41" s="6">
        <v>4</v>
      </c>
      <c r="AZ41" s="11" t="s">
        <v>2553</v>
      </c>
      <c r="BA41" s="8">
        <v>10</v>
      </c>
      <c r="BB41" s="11" t="s">
        <v>2639</v>
      </c>
      <c r="BC41" s="8">
        <v>2</v>
      </c>
      <c r="BD41" s="11" t="s">
        <v>10</v>
      </c>
      <c r="BE41" s="8"/>
      <c r="BF41" s="11" t="s">
        <v>10</v>
      </c>
      <c r="BG41" s="8"/>
      <c r="BH41" s="11" t="s">
        <v>10</v>
      </c>
      <c r="BI41" s="8"/>
      <c r="BJ41" s="11">
        <f>VLOOKUP(AZ41,道具总览!$D:$F,2,FALSE)*BA41+VLOOKUP(BB41,道具总览!$D:$F,2,FALSE)*BC41+VLOOKUP(BD41,道具总览!$D:$F,2,FALSE)*BE41+VLOOKUP(BF41,道具总览!$D:$F,2,FALSE)*BG41+VLOOKUP(BH41,道具总览!$D:$F,2,FALSE)*BI41</f>
        <v>260</v>
      </c>
    </row>
    <row r="42" spans="1:62" x14ac:dyDescent="0.3">
      <c r="A42" s="49">
        <v>16</v>
      </c>
      <c r="B42" s="46" t="s">
        <v>32</v>
      </c>
      <c r="C42" s="46">
        <v>100</v>
      </c>
      <c r="D42" s="47">
        <f>VLOOKUP(B42,道具总览!$D:$F,MATCH(道具总览!$E$1,道具总览!$D$1:$F$1,0),FALSE)*C42</f>
        <v>10</v>
      </c>
      <c r="E42" s="46">
        <f>VLOOKUP(B42,道具总览!$D:$F,MATCH(道具总览!$F$1,道具总览!$D$1:$F$1,0),FALSE)</f>
        <v>6</v>
      </c>
      <c r="F42" s="43"/>
      <c r="G42" s="46">
        <v>8</v>
      </c>
      <c r="H42" s="46" t="s">
        <v>3235</v>
      </c>
      <c r="I42" s="46">
        <v>120</v>
      </c>
      <c r="J42" s="46">
        <v>1</v>
      </c>
      <c r="K42" s="43"/>
      <c r="AD42" s="22" t="s">
        <v>372</v>
      </c>
      <c r="AE42" s="6">
        <v>1</v>
      </c>
      <c r="AF42" s="47">
        <f>VLOOKUP(AD42,道具总览!$D:$F,MATCH(道具总览!$E$1,道具总览!$D$1:$F$1,0),FALSE)</f>
        <v>10</v>
      </c>
      <c r="AG42" s="6" t="s">
        <v>3162</v>
      </c>
      <c r="AH42" s="54">
        <f>AJ42/SUM(AJ42:AJ53)</f>
        <v>0.20080321285140562</v>
      </c>
      <c r="AI42" s="6">
        <f>AH42*AF42*AE42</f>
        <v>2.0080321285140563</v>
      </c>
      <c r="AJ42" s="6">
        <v>2000</v>
      </c>
      <c r="AK42" s="6">
        <f>AH42*AE42</f>
        <v>0.20080321285140562</v>
      </c>
      <c r="AM42" s="50" t="s">
        <v>3142</v>
      </c>
      <c r="AN42" s="3" t="s">
        <v>3163</v>
      </c>
      <c r="AO42" s="3" t="s">
        <v>3156</v>
      </c>
    </row>
    <row r="43" spans="1:62" x14ac:dyDescent="0.3">
      <c r="A43" s="49">
        <v>17</v>
      </c>
      <c r="B43" s="46" t="s">
        <v>670</v>
      </c>
      <c r="C43" s="46">
        <v>1</v>
      </c>
      <c r="D43" s="47">
        <f>VLOOKUP(B43,道具总览!$D:$F,MATCH(道具总览!$E$1,道具总览!$D$1:$F$1,0),FALSE)*C43</f>
        <v>10</v>
      </c>
      <c r="E43" s="46">
        <f>VLOOKUP(B43,道具总览!$D:$F,MATCH(道具总览!$F$1,道具总览!$D$1:$F$1,0),FALSE)</f>
        <v>145001</v>
      </c>
      <c r="F43" s="43"/>
      <c r="G43" s="43"/>
      <c r="H43" s="43"/>
      <c r="I43" s="43"/>
      <c r="J43" s="43">
        <f>SUM(J35:J42)</f>
        <v>8</v>
      </c>
      <c r="K43" s="43"/>
      <c r="N43" s="234" t="s">
        <v>3236</v>
      </c>
      <c r="O43" s="234"/>
      <c r="P43" s="234"/>
      <c r="Q43" s="234"/>
      <c r="R43" s="234"/>
      <c r="S43" s="234"/>
      <c r="T43" s="234"/>
      <c r="U43" s="234"/>
      <c r="V43" s="234"/>
      <c r="W43" s="234"/>
      <c r="X43" s="234"/>
      <c r="Y43" s="234"/>
      <c r="Z43" s="234"/>
      <c r="AD43" s="6" t="s">
        <v>670</v>
      </c>
      <c r="AE43" s="6">
        <v>2</v>
      </c>
      <c r="AF43" s="47">
        <f>VLOOKUP(AD43,道具总览!$D:$F,MATCH(道具总览!$E$1,道具总览!$D$1:$F$1,0),FALSE)</f>
        <v>10</v>
      </c>
      <c r="AG43" s="6" t="s">
        <v>3162</v>
      </c>
      <c r="AH43" s="54">
        <f>AJ43/SUM(AJ42:AJ53)</f>
        <v>0.20080321285140562</v>
      </c>
      <c r="AI43" s="6">
        <f t="shared" ref="AI43:AI53" si="15">AH43*AF43*AE43</f>
        <v>4.0160642570281126</v>
      </c>
      <c r="AJ43" s="6">
        <v>2000</v>
      </c>
      <c r="AK43" s="6">
        <f t="shared" ref="AK43:AK52" si="16">AH43*AE43</f>
        <v>0.40160642570281124</v>
      </c>
      <c r="AM43" s="22" t="s">
        <v>372</v>
      </c>
      <c r="AN43" s="66">
        <f>AN40/(AE37/AD37)*SUMIFS(AK42:AK53,AD42:AD53,AM43)</f>
        <v>634.11540900443879</v>
      </c>
      <c r="AO43" s="46">
        <f>VLOOKUP(AM43,道具总览!$D:$F,MATCH(道具总览!$E$1,道具总览!$D$1:$F$1,0),FALSE)*AN43</f>
        <v>6341.1540900443879</v>
      </c>
      <c r="AX43" s="238" t="s">
        <v>3237</v>
      </c>
      <c r="AY43" s="238"/>
      <c r="AZ43" s="238"/>
      <c r="BA43" s="238"/>
      <c r="BB43" s="238"/>
      <c r="BC43" s="238"/>
      <c r="BD43" s="238"/>
      <c r="BE43" s="238"/>
      <c r="BF43" s="238"/>
      <c r="BG43" s="238"/>
      <c r="BH43" s="238"/>
      <c r="BI43" s="238"/>
      <c r="BJ43" s="238"/>
    </row>
    <row r="44" spans="1:62" x14ac:dyDescent="0.3">
      <c r="A44" s="49">
        <v>18</v>
      </c>
      <c r="B44" s="46" t="s">
        <v>254</v>
      </c>
      <c r="C44" s="46">
        <v>1</v>
      </c>
      <c r="D44" s="47">
        <f>VLOOKUP(B44,道具总览!$D:$F,MATCH(道具总览!$E$1,道具总览!$D$1:$F$1,0),FALSE)*C44</f>
        <v>20</v>
      </c>
      <c r="E44" s="46">
        <f>VLOOKUP(B44,道具总览!$D:$F,MATCH(道具总览!$F$1,道具总览!$D$1:$F$1,0),FALSE)</f>
        <v>125003</v>
      </c>
      <c r="F44" s="43"/>
      <c r="G44" s="43"/>
      <c r="H44" s="43"/>
      <c r="I44" s="43"/>
      <c r="J44" s="43"/>
      <c r="K44" s="43"/>
      <c r="N44" s="50" t="s">
        <v>3151</v>
      </c>
      <c r="O44" s="3" t="s">
        <v>3126</v>
      </c>
      <c r="P44" s="3" t="s">
        <v>3127</v>
      </c>
      <c r="Q44" s="4" t="s">
        <v>3128</v>
      </c>
      <c r="R44" s="4" t="s">
        <v>3129</v>
      </c>
      <c r="S44" s="3" t="s">
        <v>3130</v>
      </c>
      <c r="T44" s="3" t="s">
        <v>3131</v>
      </c>
      <c r="U44" s="4" t="s">
        <v>3132</v>
      </c>
      <c r="V44" s="4" t="s">
        <v>3133</v>
      </c>
      <c r="W44" s="3" t="s">
        <v>3134</v>
      </c>
      <c r="X44" s="3" t="s">
        <v>3135</v>
      </c>
      <c r="Y44" s="51" t="s">
        <v>3136</v>
      </c>
      <c r="Z44" s="51" t="s">
        <v>3231</v>
      </c>
      <c r="AD44" s="22" t="s">
        <v>848</v>
      </c>
      <c r="AE44" s="6">
        <v>2</v>
      </c>
      <c r="AF44" s="47">
        <f>VLOOKUP(AD44,道具总览!$D:$F,MATCH(道具总览!$E$1,道具总览!$D$1:$F$1,0),FALSE)</f>
        <v>10</v>
      </c>
      <c r="AG44" s="6" t="s">
        <v>3162</v>
      </c>
      <c r="AH44" s="54">
        <f>AJ44/SUM(AJ42:AJ53)</f>
        <v>0.20080321285140562</v>
      </c>
      <c r="AI44" s="6">
        <f t="shared" si="15"/>
        <v>4.0160642570281126</v>
      </c>
      <c r="AJ44" s="6">
        <v>2000</v>
      </c>
      <c r="AK44" s="6">
        <f t="shared" si="16"/>
        <v>0.40160642570281124</v>
      </c>
      <c r="AM44" s="6" t="s">
        <v>670</v>
      </c>
      <c r="AN44" s="66">
        <f>AN40/(AE37/AD37)*SUMIFS(AK42:AK53,AD42:AD53,AM44)</f>
        <v>1268.2308180088776</v>
      </c>
      <c r="AO44" s="46">
        <f>VLOOKUP(AM44,道具总览!$D:$F,MATCH(道具总览!$E$1,道具总览!$D$1:$F$1,0),FALSE)*AN44</f>
        <v>12682.308180088776</v>
      </c>
      <c r="AX44" s="1" t="s">
        <v>3185</v>
      </c>
      <c r="AY44" s="2" t="s">
        <v>3186</v>
      </c>
      <c r="AZ44" s="3" t="s">
        <v>3126</v>
      </c>
      <c r="BA44" s="3" t="s">
        <v>3127</v>
      </c>
      <c r="BB44" s="4" t="s">
        <v>3128</v>
      </c>
      <c r="BC44" s="4" t="s">
        <v>3129</v>
      </c>
      <c r="BD44" s="5" t="s">
        <v>3130</v>
      </c>
      <c r="BE44" s="5" t="s">
        <v>3131</v>
      </c>
      <c r="BF44" s="14" t="s">
        <v>3132</v>
      </c>
      <c r="BG44" s="14" t="s">
        <v>3133</v>
      </c>
      <c r="BH44" s="5" t="s">
        <v>3134</v>
      </c>
      <c r="BI44" s="5" t="s">
        <v>3135</v>
      </c>
      <c r="BJ44" s="15" t="s">
        <v>3136</v>
      </c>
    </row>
    <row r="45" spans="1:62" x14ac:dyDescent="0.3">
      <c r="A45" s="49">
        <v>19</v>
      </c>
      <c r="B45" s="46" t="s">
        <v>41</v>
      </c>
      <c r="C45" s="46">
        <v>1000</v>
      </c>
      <c r="D45" s="47">
        <f>VLOOKUP(B45,道具总览!$D:$F,MATCH(道具总览!$E$1,道具总览!$D$1:$F$1,0),FALSE)*C45</f>
        <v>100</v>
      </c>
      <c r="E45" s="46">
        <f>VLOOKUP(B45,道具总览!$D:$F,MATCH(道具总览!$F$1,道具总览!$D$1:$F$1,0),FALSE)</f>
        <v>9</v>
      </c>
      <c r="F45" s="43"/>
      <c r="G45" s="43"/>
      <c r="H45" s="43"/>
      <c r="I45" s="43"/>
      <c r="J45" s="43"/>
      <c r="K45" s="43"/>
      <c r="N45" s="72">
        <v>2000</v>
      </c>
      <c r="O45" s="9" t="s">
        <v>2990</v>
      </c>
      <c r="P45" s="9">
        <v>1</v>
      </c>
      <c r="Q45" s="9" t="s">
        <v>2566</v>
      </c>
      <c r="R45" s="9">
        <v>1</v>
      </c>
      <c r="S45" s="9" t="s">
        <v>1841</v>
      </c>
      <c r="T45" s="9">
        <v>1</v>
      </c>
      <c r="U45" s="11" t="s">
        <v>2525</v>
      </c>
      <c r="V45" s="18">
        <v>20</v>
      </c>
      <c r="W45" s="18" t="s">
        <v>2634</v>
      </c>
      <c r="X45" s="9">
        <v>10</v>
      </c>
      <c r="Y45" s="11">
        <f>VLOOKUP(S45,道具总览!$D:$F,2,FALSE)*T45+VLOOKUP(U45,道具总览!$D:$F,2,FALSE)*V45+VLOOKUP(O45,道具总览!$D:$F,2,FALSE)*P45+VLOOKUP(Q45,道具总览!$D:$F,2,FALSE)*R45+VLOOKUP(W45,道具总览!$D:$F,2,FALSE)*X45</f>
        <v>4480</v>
      </c>
      <c r="Z45" s="71">
        <f>Y45/N45</f>
        <v>2.2400000000000002</v>
      </c>
      <c r="AD45" s="11" t="s">
        <v>334</v>
      </c>
      <c r="AE45" s="6">
        <v>1</v>
      </c>
      <c r="AF45" s="47">
        <f>VLOOKUP(AD45,道具总览!$D:$F,MATCH(道具总览!$E$1,道具总览!$D$1:$F$1,0),FALSE)</f>
        <v>20</v>
      </c>
      <c r="AG45" s="6" t="s">
        <v>3162</v>
      </c>
      <c r="AH45" s="54">
        <f>AJ45/SUM(AJ42:AJ53)</f>
        <v>0.20080321285140562</v>
      </c>
      <c r="AI45" s="6">
        <f t="shared" si="15"/>
        <v>4.0160642570281126</v>
      </c>
      <c r="AJ45" s="6">
        <v>2000</v>
      </c>
      <c r="AK45" s="6">
        <f t="shared" si="16"/>
        <v>0.20080321285140562</v>
      </c>
      <c r="AM45" s="22" t="s">
        <v>848</v>
      </c>
      <c r="AN45" s="66">
        <f>AN40/(AE37/AD37)*SUMIFS(AK42:AK53,AD42:AD53,AM45)</f>
        <v>1268.2308180088776</v>
      </c>
      <c r="AO45" s="46">
        <f>VLOOKUP(AM45,道具总览!$D:$F,MATCH(道具总览!$E$1,道具总览!$D$1:$F$1,0),FALSE)*AN45</f>
        <v>12682.308180088776</v>
      </c>
      <c r="AX45" s="6">
        <v>1</v>
      </c>
      <c r="AY45" s="6"/>
      <c r="AZ45" s="7" t="s">
        <v>2618</v>
      </c>
      <c r="BA45" s="8">
        <v>1</v>
      </c>
      <c r="BB45" s="7" t="s">
        <v>1971</v>
      </c>
      <c r="BC45" s="8">
        <v>1</v>
      </c>
      <c r="BD45" s="9" t="s">
        <v>2568</v>
      </c>
      <c r="BE45" s="8">
        <v>3</v>
      </c>
      <c r="BF45" s="11" t="s">
        <v>2640</v>
      </c>
      <c r="BG45" s="8">
        <v>10</v>
      </c>
      <c r="BH45" s="11" t="s">
        <v>882</v>
      </c>
      <c r="BI45" s="8">
        <v>20</v>
      </c>
      <c r="BJ45" s="11">
        <f>VLOOKUP(AZ45,道具总览!$D:$F,2,FALSE)*BA45+VLOOKUP(BB45,道具总览!$D:$F,2,FALSE)*BC45+VLOOKUP(BD45,道具总览!$D:$F,2,FALSE)*BE45+VLOOKUP(BF45,道具总览!$D:$F,2,FALSE)*BG45+VLOOKUP(BH45,道具总览!$D:$F,2,FALSE)*BI45</f>
        <v>10245</v>
      </c>
    </row>
    <row r="46" spans="1:62" x14ac:dyDescent="0.3">
      <c r="A46" s="48">
        <v>20</v>
      </c>
      <c r="B46" s="46" t="s">
        <v>2633</v>
      </c>
      <c r="C46" s="46">
        <v>10</v>
      </c>
      <c r="D46" s="47">
        <f>VLOOKUP(B46,道具总览!$D:$F,MATCH(道具总览!$E$1,道具总览!$D$1:$F$1,0),FALSE)*C46</f>
        <v>100</v>
      </c>
      <c r="E46" s="46">
        <f>VLOOKUP(B46,道具总览!$D:$F,MATCH(道具总览!$F$1,道具总览!$D$1:$F$1,0),FALSE)</f>
        <v>655802</v>
      </c>
      <c r="F46" s="43"/>
      <c r="G46" s="43"/>
      <c r="H46" s="43"/>
      <c r="I46" s="43"/>
      <c r="J46" s="43"/>
      <c r="K46" s="43"/>
      <c r="AD46" s="8" t="s">
        <v>755</v>
      </c>
      <c r="AE46" s="28">
        <v>9</v>
      </c>
      <c r="AF46" s="56">
        <f>VLOOKUP(AD46,道具总览!$D:$F,MATCH(道具总览!$E$1,道具总览!$D$1:$F$1,0),FALSE)</f>
        <v>1</v>
      </c>
      <c r="AG46" s="28" t="s">
        <v>3162</v>
      </c>
      <c r="AH46" s="57">
        <f>AJ46/SUM(AJ42:AJ53)</f>
        <v>2.0080321285140562E-2</v>
      </c>
      <c r="AI46" s="28">
        <f t="shared" si="15"/>
        <v>0.18072289156626506</v>
      </c>
      <c r="AJ46" s="28">
        <v>200</v>
      </c>
      <c r="AK46" s="28">
        <f t="shared" si="16"/>
        <v>0.18072289156626506</v>
      </c>
      <c r="AM46" s="11" t="s">
        <v>334</v>
      </c>
      <c r="AN46" s="66">
        <f>AN40/(AE37/AD37)*SUMIFS(AK42:AK53,AD42:AD53,AM46)</f>
        <v>634.11540900443879</v>
      </c>
      <c r="AO46" s="46">
        <f>VLOOKUP(AM46,道具总览!$D:$F,MATCH(道具总览!$E$1,道具总览!$D$1:$F$1,0),FALSE)*AN46</f>
        <v>12682.308180088776</v>
      </c>
      <c r="AX46" s="6">
        <v>2</v>
      </c>
      <c r="AY46" s="6"/>
      <c r="AZ46" s="7" t="s">
        <v>1969</v>
      </c>
      <c r="BA46" s="8">
        <v>1</v>
      </c>
      <c r="BB46" s="9" t="s">
        <v>2568</v>
      </c>
      <c r="BC46" s="8">
        <v>3</v>
      </c>
      <c r="BD46" s="11" t="s">
        <v>2640</v>
      </c>
      <c r="BE46" s="8">
        <v>10</v>
      </c>
      <c r="BF46" s="11" t="s">
        <v>10</v>
      </c>
      <c r="BG46" s="12"/>
      <c r="BH46" s="11" t="s">
        <v>10</v>
      </c>
      <c r="BI46" s="8"/>
      <c r="BJ46" s="11">
        <f>VLOOKUP(AZ46,道具总览!$D:$F,2,FALSE)*BA46+VLOOKUP(BB46,道具总览!$D:$F,2,FALSE)*BC46+VLOOKUP(BD46,道具总览!$D:$F,2,FALSE)*BE46+VLOOKUP(BF46,道具总览!$D:$F,2,FALSE)*BG46+VLOOKUP(BH46,道具总览!$D:$F,2,FALSE)*BI46</f>
        <v>2403</v>
      </c>
    </row>
    <row r="47" spans="1:62" x14ac:dyDescent="0.3">
      <c r="A47" s="49">
        <v>21</v>
      </c>
      <c r="B47" s="46" t="s">
        <v>17</v>
      </c>
      <c r="C47" s="46">
        <v>10000</v>
      </c>
      <c r="D47" s="47">
        <f>VLOOKUP(B47,道具总览!$D:$F,MATCH(道具总览!$E$1,道具总览!$D$1:$F$1,0),FALSE)*C47</f>
        <v>10</v>
      </c>
      <c r="E47" s="46">
        <f>VLOOKUP(B47,道具总览!$D:$F,MATCH(道具总览!$F$1,道具总览!$D$1:$F$1,0),FALSE)</f>
        <v>1</v>
      </c>
      <c r="F47" s="43"/>
      <c r="G47" s="43"/>
      <c r="H47" s="43"/>
      <c r="I47" s="43"/>
      <c r="J47" s="43"/>
      <c r="K47" s="43"/>
      <c r="N47" s="234" t="s">
        <v>3238</v>
      </c>
      <c r="O47" s="234"/>
      <c r="P47" s="234"/>
      <c r="Q47" s="234"/>
      <c r="R47" s="234"/>
      <c r="S47" s="234"/>
      <c r="T47" s="234"/>
      <c r="U47" s="234"/>
      <c r="V47" s="234"/>
      <c r="W47" s="234"/>
      <c r="X47" s="234"/>
      <c r="Y47" s="234"/>
      <c r="Z47" s="234"/>
      <c r="AD47" s="11" t="s">
        <v>555</v>
      </c>
      <c r="AE47" s="6">
        <v>1</v>
      </c>
      <c r="AF47" s="47">
        <f>VLOOKUP(AD47,道具总览!$D:$F,MATCH(道具总览!$E$1,道具总览!$D$1:$F$1,0),FALSE)</f>
        <v>30</v>
      </c>
      <c r="AG47" s="6" t="s">
        <v>3162</v>
      </c>
      <c r="AH47" s="54">
        <f>AJ47/SUM(AJ42:AJ53)</f>
        <v>6.0240963855421686E-2</v>
      </c>
      <c r="AI47" s="6">
        <f t="shared" si="15"/>
        <v>1.8072289156626506</v>
      </c>
      <c r="AJ47" s="6">
        <v>600</v>
      </c>
      <c r="AK47" s="6">
        <f t="shared" si="16"/>
        <v>6.0240963855421686E-2</v>
      </c>
      <c r="AM47" s="22" t="s">
        <v>755</v>
      </c>
      <c r="AN47" s="66">
        <f>AN40/(AE37/AD37)*SUMIFS(AK42:AK53,AD42:AD53,AM47)</f>
        <v>570.70386810399498</v>
      </c>
      <c r="AO47" s="46">
        <f>VLOOKUP(AM47,道具总览!$D:$F,MATCH(道具总览!$E$1,道具总览!$D$1:$F$1,0),FALSE)*AN47</f>
        <v>570.70386810399498</v>
      </c>
      <c r="AX47" s="10" t="s">
        <v>3188</v>
      </c>
      <c r="AY47" s="6"/>
      <c r="AZ47" s="9" t="s">
        <v>2568</v>
      </c>
      <c r="BA47" s="8">
        <v>1</v>
      </c>
      <c r="BB47" s="11" t="s">
        <v>2640</v>
      </c>
      <c r="BC47" s="8">
        <v>10</v>
      </c>
      <c r="BD47" s="11" t="s">
        <v>10</v>
      </c>
      <c r="BE47" s="12"/>
      <c r="BF47" s="11" t="s">
        <v>10</v>
      </c>
      <c r="BG47" s="12"/>
      <c r="BH47" s="11" t="s">
        <v>10</v>
      </c>
      <c r="BI47" s="12"/>
      <c r="BJ47" s="11">
        <f>VLOOKUP(AZ47,道具总览!$D:$F,2,FALSE)*BA47+VLOOKUP(BB47,道具总览!$D:$F,2,FALSE)*BC47+VLOOKUP(BD47,道具总览!$D:$F,2,FALSE)*BE47+VLOOKUP(BF47,道具总览!$D:$F,2,FALSE)*BG47+VLOOKUP(BH47,道具总览!$D:$F,2,FALSE)*BI47</f>
        <v>767</v>
      </c>
    </row>
    <row r="48" spans="1:62" x14ac:dyDescent="0.3">
      <c r="A48" s="49">
        <v>22</v>
      </c>
      <c r="B48" s="46" t="s">
        <v>272</v>
      </c>
      <c r="C48" s="46">
        <v>1</v>
      </c>
      <c r="D48" s="47">
        <f>VLOOKUP(B48,道具总览!$D:$F,MATCH(道具总览!$E$1,道具总览!$D$1:$F$1,0),FALSE)*C48</f>
        <v>20</v>
      </c>
      <c r="E48" s="46">
        <f>VLOOKUP(B48,道具总览!$D:$F,MATCH(道具总览!$F$1,道具总览!$D$1:$F$1,0),FALSE)</f>
        <v>125011</v>
      </c>
      <c r="F48" s="43"/>
      <c r="G48" s="43"/>
      <c r="H48" s="43"/>
      <c r="I48" s="43"/>
      <c r="J48" s="43"/>
      <c r="K48" s="43"/>
      <c r="N48" s="50" t="s">
        <v>3151</v>
      </c>
      <c r="O48" s="3" t="s">
        <v>3126</v>
      </c>
      <c r="P48" s="3" t="s">
        <v>3127</v>
      </c>
      <c r="Q48" s="4" t="s">
        <v>3128</v>
      </c>
      <c r="R48" s="4" t="s">
        <v>3129</v>
      </c>
      <c r="S48" s="3" t="s">
        <v>3130</v>
      </c>
      <c r="T48" s="3" t="s">
        <v>3131</v>
      </c>
      <c r="U48" s="4" t="s">
        <v>3132</v>
      </c>
      <c r="V48" s="4" t="s">
        <v>3133</v>
      </c>
      <c r="W48" s="3" t="s">
        <v>3134</v>
      </c>
      <c r="X48" s="3" t="s">
        <v>3135</v>
      </c>
      <c r="Y48" s="51" t="s">
        <v>3136</v>
      </c>
      <c r="Z48" s="51" t="s">
        <v>3231</v>
      </c>
      <c r="AD48" s="58" t="s">
        <v>336</v>
      </c>
      <c r="AE48" s="59">
        <v>1</v>
      </c>
      <c r="AF48" s="60">
        <f>VLOOKUP(AD48,道具总览!$D:$F,MATCH(道具总览!$E$1,道具总览!$D$1:$F$1,0),FALSE)</f>
        <v>467</v>
      </c>
      <c r="AG48" s="59" t="s">
        <v>3164</v>
      </c>
      <c r="AH48" s="61">
        <f>AJ48/SUM(AJ42:AJ53)</f>
        <v>5.0200803212851405E-3</v>
      </c>
      <c r="AI48" s="59">
        <f t="shared" si="15"/>
        <v>2.3443775100401605</v>
      </c>
      <c r="AJ48" s="59">
        <v>50</v>
      </c>
      <c r="AK48" s="59">
        <f t="shared" si="16"/>
        <v>5.0200803212851405E-3</v>
      </c>
      <c r="AM48" s="11" t="s">
        <v>555</v>
      </c>
      <c r="AN48" s="66">
        <f>AN40/(AE37/AD37)*SUMIFS(AK42:AK53,AD42:AD53,AM48)</f>
        <v>190.23462270133166</v>
      </c>
      <c r="AO48" s="46">
        <f>VLOOKUP(AM48,道具总览!$D:$F,MATCH(道具总览!$E$1,道具总览!$D$1:$F$1,0),FALSE)*AN48</f>
        <v>5707.0386810399496</v>
      </c>
      <c r="AX48" s="6"/>
      <c r="AY48" s="6">
        <v>4</v>
      </c>
      <c r="AZ48" s="11" t="s">
        <v>2528</v>
      </c>
      <c r="BA48" s="8">
        <v>10</v>
      </c>
      <c r="BB48" s="11" t="s">
        <v>2640</v>
      </c>
      <c r="BC48" s="8">
        <v>2</v>
      </c>
      <c r="BD48" s="11" t="s">
        <v>10</v>
      </c>
      <c r="BE48" s="8"/>
      <c r="BF48" s="11" t="s">
        <v>10</v>
      </c>
      <c r="BG48" s="8"/>
      <c r="BH48" s="11" t="s">
        <v>10</v>
      </c>
      <c r="BI48" s="8"/>
      <c r="BJ48" s="11">
        <f>VLOOKUP(AZ48,道具总览!$D:$F,2,FALSE)*BA48+VLOOKUP(BB48,道具总览!$D:$F,2,FALSE)*BC48+VLOOKUP(BD48,道具总览!$D:$F,2,FALSE)*BE48+VLOOKUP(BF48,道具总览!$D:$F,2,FALSE)*BG48+VLOOKUP(BH48,道具总览!$D:$F,2,FALSE)*BI48</f>
        <v>260</v>
      </c>
    </row>
    <row r="49" spans="1:41" x14ac:dyDescent="0.3">
      <c r="A49" s="49">
        <v>23</v>
      </c>
      <c r="B49" s="46" t="s">
        <v>670</v>
      </c>
      <c r="C49" s="46">
        <v>1</v>
      </c>
      <c r="D49" s="47">
        <f>VLOOKUP(B49,道具总览!$D:$F,MATCH(道具总览!$E$1,道具总览!$D$1:$F$1,0),FALSE)*C49</f>
        <v>10</v>
      </c>
      <c r="E49" s="46">
        <f>VLOOKUP(B49,道具总览!$D:$F,MATCH(道具总览!$F$1,道具总览!$D$1:$F$1,0),FALSE)</f>
        <v>145001</v>
      </c>
      <c r="F49" s="43"/>
      <c r="G49" s="43"/>
      <c r="H49" s="43"/>
      <c r="I49" s="43"/>
      <c r="J49" s="43"/>
      <c r="K49" s="43"/>
      <c r="N49" s="72">
        <v>2000</v>
      </c>
      <c r="O49" s="9" t="s">
        <v>2987</v>
      </c>
      <c r="P49" s="9">
        <v>1</v>
      </c>
      <c r="Q49" s="9" t="s">
        <v>2570</v>
      </c>
      <c r="R49" s="9">
        <v>1</v>
      </c>
      <c r="S49" s="9" t="s">
        <v>2089</v>
      </c>
      <c r="T49" s="9">
        <v>1</v>
      </c>
      <c r="U49" s="11" t="s">
        <v>2531</v>
      </c>
      <c r="V49" s="18">
        <v>20</v>
      </c>
      <c r="W49" s="18" t="s">
        <v>2635</v>
      </c>
      <c r="X49" s="9">
        <v>10</v>
      </c>
      <c r="Y49" s="11">
        <f>VLOOKUP(S49,道具总览!$D:$F,2,FALSE)*T49+VLOOKUP(U49,道具总览!$D:$F,2,FALSE)*V49+VLOOKUP(O49,道具总览!$D:$F,2,FALSE)*P49+VLOOKUP(Q49,道具总览!$D:$F,2,FALSE)*R49+VLOOKUP(W49,道具总览!$D:$F,2,FALSE)*X49</f>
        <v>4480</v>
      </c>
      <c r="Z49" s="71">
        <f>Y49/N49</f>
        <v>2.2400000000000002</v>
      </c>
      <c r="AD49" s="6" t="s">
        <v>339</v>
      </c>
      <c r="AE49" s="6">
        <v>1</v>
      </c>
      <c r="AF49" s="47">
        <f>VLOOKUP(AD49,道具总览!$D:$F,MATCH(道具总览!$E$1,道具总览!$D$1:$F$1,0),FALSE)</f>
        <v>30</v>
      </c>
      <c r="AG49" s="6" t="s">
        <v>3162</v>
      </c>
      <c r="AH49" s="54">
        <f>AJ49/SUM(AJ42:AJ53)</f>
        <v>6.0240963855421686E-2</v>
      </c>
      <c r="AI49" s="22">
        <f t="shared" si="15"/>
        <v>1.8072289156626506</v>
      </c>
      <c r="AJ49" s="22">
        <v>600</v>
      </c>
      <c r="AK49" s="6">
        <f t="shared" si="16"/>
        <v>6.0240963855421686E-2</v>
      </c>
      <c r="AL49" s="26"/>
      <c r="AM49" s="22" t="s">
        <v>336</v>
      </c>
      <c r="AN49" s="66">
        <f>AN40/(AE37/AD37)*SUMIFS(AK42:AK53,AD42:AD53,AM49)</f>
        <v>15.85288522511097</v>
      </c>
      <c r="AO49" s="46">
        <f>VLOOKUP(AM49,道具总览!$D:$F,MATCH(道具总览!$E$1,道具总览!$D$1:$F$1,0),FALSE)*AN49</f>
        <v>7403.297400126823</v>
      </c>
    </row>
    <row r="50" spans="1:41" x14ac:dyDescent="0.3">
      <c r="A50" s="49">
        <v>24</v>
      </c>
      <c r="B50" s="46" t="s">
        <v>41</v>
      </c>
      <c r="C50" s="46">
        <v>1000</v>
      </c>
      <c r="D50" s="47">
        <f>VLOOKUP(B50,道具总览!$D:$F,MATCH(道具总览!$E$1,道具总览!$D$1:$F$1,0),FALSE)*C50</f>
        <v>100</v>
      </c>
      <c r="E50" s="46">
        <f>VLOOKUP(B50,道具总览!$D:$F,MATCH(道具总览!$F$1,道具总览!$D$1:$F$1,0),FALSE)</f>
        <v>9</v>
      </c>
      <c r="F50" s="43"/>
      <c r="G50" s="43"/>
      <c r="H50" s="43"/>
      <c r="I50" s="43"/>
      <c r="J50" s="43"/>
      <c r="K50" s="43"/>
      <c r="AD50" s="58" t="s">
        <v>862</v>
      </c>
      <c r="AE50" s="58">
        <v>2</v>
      </c>
      <c r="AF50" s="83">
        <v>250</v>
      </c>
      <c r="AG50" s="58" t="s">
        <v>3164</v>
      </c>
      <c r="AH50" s="88">
        <f>AJ50/SUM(AJ42:AJ53)</f>
        <v>2.4096385542168676E-2</v>
      </c>
      <c r="AI50" s="58">
        <f t="shared" si="15"/>
        <v>12.048192771084338</v>
      </c>
      <c r="AJ50" s="58">
        <v>240</v>
      </c>
      <c r="AK50" s="59">
        <f t="shared" si="16"/>
        <v>4.8192771084337352E-2</v>
      </c>
      <c r="AL50" s="26"/>
      <c r="AM50" s="6" t="s">
        <v>339</v>
      </c>
      <c r="AN50" s="66">
        <f>AN40/(AE37/AD37)*SUMIFS(AK42:AK53,AD42:AD53,AM50)</f>
        <v>190.23462270133166</v>
      </c>
      <c r="AO50" s="46">
        <f>VLOOKUP(AM50,道具总览!$D:$F,MATCH(道具总览!$E$1,道具总览!$D$1:$F$1,0),FALSE)*AN50</f>
        <v>5707.0386810399496</v>
      </c>
    </row>
    <row r="51" spans="1:41" x14ac:dyDescent="0.3">
      <c r="A51" s="48">
        <v>25</v>
      </c>
      <c r="B51" s="46" t="s">
        <v>32</v>
      </c>
      <c r="C51" s="46">
        <v>3000</v>
      </c>
      <c r="D51" s="47">
        <f>VLOOKUP(B51,道具总览!$D:$F,MATCH(道具总览!$E$1,道具总览!$D$1:$F$1,0),FALSE)*C51</f>
        <v>300</v>
      </c>
      <c r="E51" s="46">
        <f>VLOOKUP(B51,道具总览!$D:$F,MATCH(道具总览!$F$1,道具总览!$D$1:$F$1,0),FALSE)</f>
        <v>6</v>
      </c>
      <c r="F51" s="43"/>
      <c r="G51" s="43"/>
      <c r="H51" s="43"/>
      <c r="I51" s="43"/>
      <c r="J51" s="43"/>
      <c r="K51" s="43"/>
      <c r="N51" s="234" t="s">
        <v>3239</v>
      </c>
      <c r="O51" s="234"/>
      <c r="P51" s="234"/>
      <c r="Q51" s="234"/>
      <c r="R51" s="234"/>
      <c r="S51" s="234"/>
      <c r="T51" s="234"/>
      <c r="U51" s="234"/>
      <c r="V51" s="234"/>
      <c r="W51" s="234"/>
      <c r="X51" s="234"/>
      <c r="Y51" s="234"/>
      <c r="Z51" s="234"/>
      <c r="AD51" s="58" t="s">
        <v>862</v>
      </c>
      <c r="AE51" s="58">
        <v>10</v>
      </c>
      <c r="AF51" s="83">
        <v>250</v>
      </c>
      <c r="AG51" s="58" t="s">
        <v>3164</v>
      </c>
      <c r="AH51" s="88">
        <f>AJ51/SUM(AJ42:AJ53)</f>
        <v>1.004016064257028E-3</v>
      </c>
      <c r="AI51" s="58">
        <f t="shared" si="15"/>
        <v>2.51004016064257</v>
      </c>
      <c r="AJ51" s="58">
        <v>10</v>
      </c>
      <c r="AK51" s="59">
        <f t="shared" si="16"/>
        <v>1.0040160642570281E-2</v>
      </c>
      <c r="AM51" s="22" t="s">
        <v>862</v>
      </c>
      <c r="AN51" s="66">
        <f>AN40/(AE37/AD37)*SUMIFS(AK42:AK53,AD42:AD53,AM51)</f>
        <v>183.89346861128726</v>
      </c>
      <c r="AO51" s="46">
        <f>VLOOKUP(AM51,道具总览!$D:$F,MATCH(道具总览!$E$1,道具总览!$D$1:$F$1,0),FALSE)*AN51</f>
        <v>45973.367152821818</v>
      </c>
    </row>
    <row r="52" spans="1:41" x14ac:dyDescent="0.3">
      <c r="A52" s="43"/>
      <c r="B52" s="43"/>
      <c r="C52" s="43"/>
      <c r="D52" s="43">
        <f>SUM(D27:D51)</f>
        <v>1234</v>
      </c>
      <c r="E52" s="43"/>
      <c r="F52" s="43"/>
      <c r="G52" s="43"/>
      <c r="H52" s="43"/>
      <c r="I52" s="43"/>
      <c r="J52" s="43"/>
      <c r="K52" s="43"/>
      <c r="N52" s="50" t="s">
        <v>3151</v>
      </c>
      <c r="O52" s="3" t="s">
        <v>3126</v>
      </c>
      <c r="P52" s="3" t="s">
        <v>3127</v>
      </c>
      <c r="Q52" s="4" t="s">
        <v>3128</v>
      </c>
      <c r="R52" s="4" t="s">
        <v>3129</v>
      </c>
      <c r="S52" s="3" t="s">
        <v>3130</v>
      </c>
      <c r="T52" s="3" t="s">
        <v>3131</v>
      </c>
      <c r="U52" s="4" t="s">
        <v>3132</v>
      </c>
      <c r="V52" s="4" t="s">
        <v>3133</v>
      </c>
      <c r="W52" s="3" t="s">
        <v>3134</v>
      </c>
      <c r="X52" s="3" t="s">
        <v>3135</v>
      </c>
      <c r="Y52" s="51" t="s">
        <v>3136</v>
      </c>
      <c r="Z52" s="51" t="s">
        <v>3231</v>
      </c>
      <c r="AD52" s="58" t="s">
        <v>1177</v>
      </c>
      <c r="AE52" s="58">
        <v>1</v>
      </c>
      <c r="AF52" s="60">
        <f>VLOOKUP(AD52,道具总览!$D:$F,MATCH(道具总览!$E$1,道具总览!$D$1:$F$1,0),FALSE)</f>
        <v>200</v>
      </c>
      <c r="AG52" s="58" t="s">
        <v>3164</v>
      </c>
      <c r="AH52" s="88">
        <f>AJ52/SUM(AJ42:AJ53)</f>
        <v>2.4096385542168676E-2</v>
      </c>
      <c r="AI52" s="58">
        <f t="shared" si="15"/>
        <v>4.8192771084337354</v>
      </c>
      <c r="AJ52" s="58">
        <v>240</v>
      </c>
      <c r="AK52" s="59">
        <f t="shared" si="16"/>
        <v>2.4096385542168676E-2</v>
      </c>
      <c r="AM52" s="22" t="s">
        <v>1177</v>
      </c>
      <c r="AN52" s="66">
        <f>AN40/(AE37/AD37)*SUMIFS(AK42:AK53,AD42:AD53,AM52)</f>
        <v>107.79961953075461</v>
      </c>
      <c r="AO52" s="46">
        <f>VLOOKUP(AM52,道具总览!$D:$F,MATCH(道具总览!$E$1,道具总览!$D$1:$F$1,0),FALSE)*AN52</f>
        <v>21559.923906150922</v>
      </c>
    </row>
    <row r="53" spans="1:41" x14ac:dyDescent="0.3">
      <c r="N53" s="72">
        <v>2000</v>
      </c>
      <c r="O53" s="9" t="s">
        <v>2999</v>
      </c>
      <c r="P53" s="9">
        <v>1</v>
      </c>
      <c r="Q53" s="9" t="s">
        <v>2562</v>
      </c>
      <c r="R53" s="9">
        <v>1</v>
      </c>
      <c r="S53" s="9" t="s">
        <v>1593</v>
      </c>
      <c r="T53" s="9">
        <v>1</v>
      </c>
      <c r="U53" s="11" t="s">
        <v>2519</v>
      </c>
      <c r="V53" s="18">
        <v>20</v>
      </c>
      <c r="W53" s="18" t="s">
        <v>2638</v>
      </c>
      <c r="X53" s="9">
        <v>10</v>
      </c>
      <c r="Y53" s="11">
        <f>VLOOKUP(S53,道具总览!$D:$F,2,FALSE)*T53+VLOOKUP(U53,道具总览!$D:$F,2,FALSE)*V53+VLOOKUP(O53,道具总览!$D:$F,2,FALSE)*P53+VLOOKUP(Q53,道具总览!$D:$F,2,FALSE)*R53+VLOOKUP(W53,道具总览!$D:$F,2,FALSE)*X53</f>
        <v>4480</v>
      </c>
      <c r="Z53" s="71">
        <f>Y53/N53</f>
        <v>2.2400000000000002</v>
      </c>
      <c r="AD53" s="58" t="s">
        <v>1177</v>
      </c>
      <c r="AE53" s="58">
        <v>5</v>
      </c>
      <c r="AF53" s="60">
        <f>VLOOKUP(AD53,道具总览!$D:$F,MATCH(道具总览!$E$1,道具总览!$D$1:$F$1,0),FALSE)</f>
        <v>200</v>
      </c>
      <c r="AG53" s="58" t="s">
        <v>3164</v>
      </c>
      <c r="AH53" s="88">
        <f>AJ53/SUM(AJ42:AJ53)</f>
        <v>2.008032128514056E-3</v>
      </c>
      <c r="AI53" s="58">
        <f t="shared" si="15"/>
        <v>2.0080321285140559</v>
      </c>
      <c r="AJ53" s="58">
        <v>20</v>
      </c>
      <c r="AK53" s="59">
        <f t="shared" ref="AK53" si="17">AH53*AE53</f>
        <v>1.0040160642570281E-2</v>
      </c>
      <c r="AO53" s="67">
        <f>SUM(AO43:AO52)</f>
        <v>131309.44831959417</v>
      </c>
    </row>
    <row r="54" spans="1:41" x14ac:dyDescent="0.3">
      <c r="AD54" s="84"/>
      <c r="AE54" s="84"/>
      <c r="AF54" s="84"/>
      <c r="AG54" s="84"/>
      <c r="AH54" s="89">
        <f t="shared" ref="AH54:AJ54" si="18">SUM(AH42:AH53)</f>
        <v>0.99999999999999989</v>
      </c>
      <c r="AI54" s="90">
        <f t="shared" si="18"/>
        <v>41.581325301204821</v>
      </c>
      <c r="AJ54" s="26">
        <f t="shared" si="18"/>
        <v>9960</v>
      </c>
      <c r="AK54" s="26"/>
      <c r="AM54" s="51" t="s">
        <v>3170</v>
      </c>
    </row>
    <row r="55" spans="1:41" x14ac:dyDescent="0.3">
      <c r="A55" s="235" t="s">
        <v>3240</v>
      </c>
      <c r="B55" s="236"/>
      <c r="C55" s="236"/>
      <c r="D55" s="236"/>
      <c r="E55" s="236"/>
      <c r="F55" s="236"/>
      <c r="G55" s="236"/>
      <c r="H55" s="236"/>
      <c r="I55" s="236"/>
      <c r="J55" s="236"/>
      <c r="K55" s="236"/>
      <c r="L55" s="236"/>
      <c r="N55" s="234" t="s">
        <v>3241</v>
      </c>
      <c r="O55" s="234"/>
      <c r="P55" s="234"/>
      <c r="Q55" s="234"/>
      <c r="R55" s="234"/>
      <c r="S55" s="234"/>
      <c r="T55" s="234"/>
      <c r="U55" s="234"/>
      <c r="V55" s="234"/>
      <c r="W55" s="234"/>
      <c r="X55" s="234"/>
      <c r="Y55" s="234"/>
      <c r="Z55" s="234"/>
      <c r="AD55" s="43"/>
      <c r="AE55" s="43"/>
      <c r="AF55" s="43"/>
      <c r="AG55" s="43"/>
      <c r="AH55" s="43"/>
      <c r="AI55" s="43"/>
      <c r="AM55" s="68">
        <f>(AI54+AF35*AG35)/(AE37/AD37)</f>
        <v>2.2937539632213064</v>
      </c>
    </row>
    <row r="56" spans="1:41" x14ac:dyDescent="0.3">
      <c r="A56" s="21">
        <v>1</v>
      </c>
      <c r="B56" s="21" t="s">
        <v>3242</v>
      </c>
      <c r="C56" s="21" t="s">
        <v>3243</v>
      </c>
      <c r="D56" s="21">
        <v>1</v>
      </c>
      <c r="E56" s="21" t="s">
        <v>20</v>
      </c>
      <c r="N56" s="50" t="s">
        <v>3151</v>
      </c>
      <c r="O56" s="3" t="s">
        <v>3126</v>
      </c>
      <c r="P56" s="3" t="s">
        <v>3127</v>
      </c>
      <c r="Q56" s="4" t="s">
        <v>3128</v>
      </c>
      <c r="R56" s="4" t="s">
        <v>3129</v>
      </c>
      <c r="S56" s="3" t="s">
        <v>3130</v>
      </c>
      <c r="T56" s="3" t="s">
        <v>3131</v>
      </c>
      <c r="U56" s="4" t="s">
        <v>3132</v>
      </c>
      <c r="V56" s="4" t="s">
        <v>3133</v>
      </c>
      <c r="W56" s="3" t="s">
        <v>3134</v>
      </c>
      <c r="X56" s="3" t="s">
        <v>3135</v>
      </c>
      <c r="Y56" s="51" t="s">
        <v>3136</v>
      </c>
      <c r="Z56" s="51" t="s">
        <v>3231</v>
      </c>
      <c r="AD56" s="237" t="s">
        <v>3173</v>
      </c>
      <c r="AE56" s="237"/>
      <c r="AF56" s="237"/>
      <c r="AG56" s="237"/>
      <c r="AH56" s="237"/>
      <c r="AI56" s="237"/>
    </row>
    <row r="57" spans="1:41" x14ac:dyDescent="0.3">
      <c r="A57" s="215" t="s">
        <v>3244</v>
      </c>
      <c r="B57" s="216"/>
      <c r="C57" s="216"/>
      <c r="D57" s="216"/>
      <c r="E57" s="217"/>
      <c r="G57" s="218" t="s">
        <v>3245</v>
      </c>
      <c r="H57" s="219"/>
      <c r="I57" s="219"/>
      <c r="J57" s="219"/>
      <c r="K57" s="219"/>
      <c r="L57" s="219"/>
      <c r="N57" s="72">
        <v>2000</v>
      </c>
      <c r="O57" s="9" t="s">
        <v>2993</v>
      </c>
      <c r="P57" s="9">
        <v>1</v>
      </c>
      <c r="Q57" s="9" t="s">
        <v>2572</v>
      </c>
      <c r="R57" s="9">
        <v>1</v>
      </c>
      <c r="S57" s="9" t="s">
        <v>2213</v>
      </c>
      <c r="T57" s="9">
        <v>1</v>
      </c>
      <c r="U57" s="11" t="s">
        <v>2534</v>
      </c>
      <c r="V57" s="18">
        <v>20</v>
      </c>
      <c r="W57" s="18" t="s">
        <v>2636</v>
      </c>
      <c r="X57" s="9">
        <v>10</v>
      </c>
      <c r="Y57" s="11">
        <f>VLOOKUP(S57,道具总览!$D:$F,2,FALSE)*T57+VLOOKUP(U57,道具总览!$D:$F,2,FALSE)*V57+VLOOKUP(O57,道具总览!$D:$F,2,FALSE)*P57+VLOOKUP(Q57,道具总览!$D:$F,2,FALSE)*R57+VLOOKUP(W57,道具总览!$D:$F,2,FALSE)*X57</f>
        <v>4480</v>
      </c>
      <c r="Z57" s="71">
        <f>Y57/N57</f>
        <v>2.2400000000000002</v>
      </c>
      <c r="AD57" s="85" t="s">
        <v>3174</v>
      </c>
      <c r="AE57" s="86" t="s">
        <v>3155</v>
      </c>
      <c r="AF57" s="86" t="s">
        <v>4</v>
      </c>
      <c r="AG57" s="86" t="s">
        <v>3175</v>
      </c>
      <c r="AH57" s="86" t="s">
        <v>3176</v>
      </c>
      <c r="AI57" s="91" t="s">
        <v>3177</v>
      </c>
      <c r="AK57" s="13">
        <f>50000/200</f>
        <v>250</v>
      </c>
    </row>
    <row r="58" spans="1:41" x14ac:dyDescent="0.3">
      <c r="A58" s="12" t="s">
        <v>3194</v>
      </c>
      <c r="B58" s="12" t="s">
        <v>3246</v>
      </c>
      <c r="C58" s="12" t="s">
        <v>3247</v>
      </c>
      <c r="D58" s="12" t="s">
        <v>3242</v>
      </c>
      <c r="E58" s="12" t="s">
        <v>3156</v>
      </c>
      <c r="G58" s="12" t="s">
        <v>3194</v>
      </c>
      <c r="H58" s="12" t="s">
        <v>3142</v>
      </c>
      <c r="I58" s="12" t="s">
        <v>3248</v>
      </c>
      <c r="J58" s="12" t="s">
        <v>3249</v>
      </c>
      <c r="K58" s="12" t="s">
        <v>3175</v>
      </c>
      <c r="L58" s="12" t="s">
        <v>3250</v>
      </c>
      <c r="AD58" s="22" t="s">
        <v>862</v>
      </c>
      <c r="AE58" s="22">
        <v>1</v>
      </c>
      <c r="AF58" s="87">
        <v>250</v>
      </c>
      <c r="AG58" s="22">
        <f>CEILING(AF58/AG35,AI58)</f>
        <v>1250</v>
      </c>
      <c r="AH58" s="22">
        <v>30</v>
      </c>
      <c r="AI58" s="22">
        <v>1</v>
      </c>
      <c r="AJ58" s="13">
        <f>AG58*AH58</f>
        <v>37500</v>
      </c>
    </row>
    <row r="59" spans="1:41" x14ac:dyDescent="0.3">
      <c r="A59" s="12">
        <v>1</v>
      </c>
      <c r="B59" s="12" t="s">
        <v>3251</v>
      </c>
      <c r="C59" s="12">
        <v>999</v>
      </c>
      <c r="D59" s="12">
        <v>100</v>
      </c>
      <c r="E59" s="12">
        <f>D59/A56*D56</f>
        <v>100</v>
      </c>
      <c r="G59" s="12">
        <v>1</v>
      </c>
      <c r="H59" s="12" t="s">
        <v>670</v>
      </c>
      <c r="I59" s="12">
        <v>10</v>
      </c>
      <c r="J59" s="22">
        <f>VLOOKUP(H59,道具总览!$D:$F,MATCH(道具总览!$E$1,道具总览!$D$1:$F$1,0),FALSE)*I59</f>
        <v>100</v>
      </c>
      <c r="K59" s="12">
        <f>J59/$D$56*$A$56</f>
        <v>100</v>
      </c>
      <c r="L59" s="12">
        <v>10</v>
      </c>
      <c r="N59" s="234" t="s">
        <v>3252</v>
      </c>
      <c r="O59" s="234"/>
      <c r="P59" s="234"/>
      <c r="Q59" s="234"/>
      <c r="R59" s="234"/>
      <c r="S59" s="234"/>
      <c r="T59" s="234"/>
      <c r="U59" s="234"/>
      <c r="V59" s="234"/>
      <c r="W59" s="234"/>
      <c r="X59" s="234"/>
      <c r="Y59" s="234"/>
      <c r="Z59" s="234"/>
      <c r="AD59" s="22" t="s">
        <v>1177</v>
      </c>
      <c r="AE59" s="6">
        <v>1</v>
      </c>
      <c r="AF59" s="46">
        <f>VLOOKUP(AD59,道具总览!$D:$F,MATCH(道具总览!$E$1,道具总览!$D$1:$F$1,0),FALSE)*AE59</f>
        <v>200</v>
      </c>
      <c r="AG59" s="22">
        <f>CEILING(AF59/AG35,AI59)</f>
        <v>1000</v>
      </c>
      <c r="AH59" s="6">
        <v>30</v>
      </c>
      <c r="AI59" s="6">
        <v>1</v>
      </c>
    </row>
    <row r="60" spans="1:41" x14ac:dyDescent="0.3">
      <c r="A60" s="12">
        <v>2</v>
      </c>
      <c r="B60" s="12" t="s">
        <v>3253</v>
      </c>
      <c r="C60" s="12">
        <v>100</v>
      </c>
      <c r="D60" s="12">
        <v>50</v>
      </c>
      <c r="E60" s="12">
        <f>D60/A56*D56</f>
        <v>50</v>
      </c>
      <c r="G60" s="12">
        <v>2</v>
      </c>
      <c r="H60" s="12" t="s">
        <v>848</v>
      </c>
      <c r="I60" s="12">
        <v>10</v>
      </c>
      <c r="J60" s="22">
        <f>VLOOKUP(H60,道具总览!$D:$F,MATCH(道具总览!$E$1,道具总览!$D$1:$F$1,0),FALSE)*I60</f>
        <v>100</v>
      </c>
      <c r="K60" s="12">
        <f t="shared" ref="K60:K67" si="19">J60/$D$56*$A$56</f>
        <v>100</v>
      </c>
      <c r="L60" s="12">
        <v>10</v>
      </c>
      <c r="N60" s="50" t="s">
        <v>3151</v>
      </c>
      <c r="O60" s="3" t="s">
        <v>3126</v>
      </c>
      <c r="P60" s="3" t="s">
        <v>3127</v>
      </c>
      <c r="Q60" s="4" t="s">
        <v>3128</v>
      </c>
      <c r="R60" s="4" t="s">
        <v>3129</v>
      </c>
      <c r="S60" s="3" t="s">
        <v>3130</v>
      </c>
      <c r="T60" s="3" t="s">
        <v>3131</v>
      </c>
      <c r="U60" s="4" t="s">
        <v>3132</v>
      </c>
      <c r="V60" s="4" t="s">
        <v>3133</v>
      </c>
      <c r="W60" s="3" t="s">
        <v>3134</v>
      </c>
      <c r="X60" s="3" t="s">
        <v>3135</v>
      </c>
      <c r="Y60" s="51" t="s">
        <v>3136</v>
      </c>
      <c r="Z60" s="51" t="s">
        <v>3231</v>
      </c>
      <c r="AD60" s="11" t="s">
        <v>371</v>
      </c>
      <c r="AE60" s="6">
        <v>1</v>
      </c>
      <c r="AF60" s="46">
        <f>VLOOKUP(AD60,道具总览!$D:$F,MATCH(道具总览!$E$1,道具总览!$D$1:$F$1,0),FALSE)*AE60</f>
        <v>2562</v>
      </c>
      <c r="AG60" s="64">
        <f>FLOOR(AF60/AG35,AI60)</f>
        <v>12800</v>
      </c>
      <c r="AH60" s="6">
        <v>2</v>
      </c>
      <c r="AI60" s="6">
        <v>100</v>
      </c>
    </row>
    <row r="61" spans="1:41" x14ac:dyDescent="0.3">
      <c r="A61" s="12">
        <v>3</v>
      </c>
      <c r="B61" s="12" t="s">
        <v>3254</v>
      </c>
      <c r="C61" s="12">
        <v>500</v>
      </c>
      <c r="D61" s="12">
        <v>10</v>
      </c>
      <c r="E61" s="12">
        <f>D61/A56*D56</f>
        <v>10</v>
      </c>
      <c r="G61" s="12">
        <v>3</v>
      </c>
      <c r="H61" s="12" t="s">
        <v>372</v>
      </c>
      <c r="I61" s="12">
        <v>10</v>
      </c>
      <c r="J61" s="22">
        <f>VLOOKUP(H61,道具总览!$D:$F,MATCH(道具总览!$E$1,道具总览!$D$1:$F$1,0),FALSE)*I61</f>
        <v>100</v>
      </c>
      <c r="K61" s="12">
        <f t="shared" si="19"/>
        <v>100</v>
      </c>
      <c r="L61" s="12">
        <v>10</v>
      </c>
      <c r="N61" s="72">
        <v>2000</v>
      </c>
      <c r="O61" s="9" t="s">
        <v>2996</v>
      </c>
      <c r="P61" s="9">
        <v>1</v>
      </c>
      <c r="Q61" s="9" t="s">
        <v>2574</v>
      </c>
      <c r="R61" s="9">
        <v>1</v>
      </c>
      <c r="S61" s="9" t="s">
        <v>2333</v>
      </c>
      <c r="T61" s="9">
        <v>1</v>
      </c>
      <c r="U61" s="11" t="s">
        <v>2537</v>
      </c>
      <c r="V61" s="18">
        <v>20</v>
      </c>
      <c r="W61" s="18" t="s">
        <v>2637</v>
      </c>
      <c r="X61" s="9">
        <v>10</v>
      </c>
      <c r="Y61" s="11">
        <f>VLOOKUP(S61,道具总览!$D:$F,2,FALSE)*T61+VLOOKUP(U61,道具总览!$D:$F,2,FALSE)*V61+VLOOKUP(O61,道具总览!$D:$F,2,FALSE)*P61+VLOOKUP(Q61,道具总览!$D:$F,2,FALSE)*R61+VLOOKUP(W61,道具总览!$D:$F,2,FALSE)*X61</f>
        <v>4480</v>
      </c>
      <c r="Z61" s="71">
        <f>Y61/N61</f>
        <v>2.2400000000000002</v>
      </c>
      <c r="AD61" s="22" t="s">
        <v>336</v>
      </c>
      <c r="AE61" s="6">
        <v>1</v>
      </c>
      <c r="AF61" s="46">
        <f>VLOOKUP(AD61,道具总览!$D:$F,MATCH(道具总览!$E$1,道具总览!$D$1:$F$1,0),FALSE)*AE61</f>
        <v>467</v>
      </c>
      <c r="AG61" s="22">
        <f>CEILING(AF61/AG35,AI61)</f>
        <v>2400</v>
      </c>
      <c r="AH61" s="6">
        <v>5</v>
      </c>
      <c r="AI61" s="6">
        <v>100</v>
      </c>
    </row>
    <row r="62" spans="1:41" x14ac:dyDescent="0.3">
      <c r="A62" s="12">
        <v>4</v>
      </c>
      <c r="B62" s="12" t="s">
        <v>3254</v>
      </c>
      <c r="C62" s="12">
        <v>3000</v>
      </c>
      <c r="D62" s="12">
        <v>20</v>
      </c>
      <c r="E62" s="12">
        <f>D62/A56*D56</f>
        <v>20</v>
      </c>
      <c r="G62" s="12">
        <v>4</v>
      </c>
      <c r="H62" s="12" t="s">
        <v>2531</v>
      </c>
      <c r="I62" s="12">
        <v>10</v>
      </c>
      <c r="J62" s="22">
        <f>VLOOKUP(H62,道具总览!$D:$F,MATCH(道具总览!$E$1,道具总览!$D$1:$F$1,0),FALSE)*I62</f>
        <v>200</v>
      </c>
      <c r="K62" s="12">
        <f t="shared" si="19"/>
        <v>200</v>
      </c>
      <c r="L62" s="12">
        <v>10</v>
      </c>
      <c r="AD62" s="22" t="s">
        <v>670</v>
      </c>
      <c r="AE62" s="6">
        <v>1</v>
      </c>
      <c r="AF62" s="46">
        <f>VLOOKUP(AD62,道具总览!$D:$F,MATCH(道具总览!$E$1,道具总览!$D$1:$F$1,0),FALSE)*AE62</f>
        <v>10</v>
      </c>
      <c r="AG62" s="6">
        <f>CEILING(AF62/AG35,AI62)</f>
        <v>50</v>
      </c>
      <c r="AH62" s="6">
        <v>20</v>
      </c>
      <c r="AI62" s="6">
        <v>1</v>
      </c>
    </row>
    <row r="63" spans="1:41" x14ac:dyDescent="0.3">
      <c r="A63" s="12">
        <v>5</v>
      </c>
      <c r="B63" s="12" t="s">
        <v>3254</v>
      </c>
      <c r="C63" s="12">
        <v>10000</v>
      </c>
      <c r="D63" s="12">
        <v>30</v>
      </c>
      <c r="E63" s="12">
        <f>D63/A56*D56</f>
        <v>30</v>
      </c>
      <c r="G63" s="12">
        <v>5</v>
      </c>
      <c r="H63" s="12" t="s">
        <v>2635</v>
      </c>
      <c r="I63" s="12">
        <v>10</v>
      </c>
      <c r="J63" s="22">
        <f>VLOOKUP(H63,道具总览!$D:$F,MATCH(道具总览!$E$1,道具总览!$D$1:$F$1,0),FALSE)*I63</f>
        <v>300</v>
      </c>
      <c r="K63" s="12">
        <f t="shared" si="19"/>
        <v>300</v>
      </c>
      <c r="L63" s="12">
        <v>5</v>
      </c>
      <c r="N63" s="234" t="s">
        <v>3255</v>
      </c>
      <c r="O63" s="234"/>
      <c r="P63" s="234"/>
      <c r="Q63" s="234"/>
      <c r="R63" s="234"/>
      <c r="S63" s="234"/>
      <c r="T63" s="234"/>
      <c r="U63" s="234"/>
      <c r="V63" s="234"/>
      <c r="W63" s="234"/>
      <c r="X63" s="234"/>
      <c r="Y63" s="234"/>
      <c r="Z63" s="234"/>
    </row>
    <row r="64" spans="1:41" x14ac:dyDescent="0.3">
      <c r="A64" s="12">
        <v>6</v>
      </c>
      <c r="B64" s="12" t="s">
        <v>3256</v>
      </c>
      <c r="C64" s="12">
        <v>1</v>
      </c>
      <c r="D64" s="12">
        <v>30</v>
      </c>
      <c r="E64" s="12">
        <f>D64/A56*D56</f>
        <v>30</v>
      </c>
      <c r="G64" s="12">
        <v>6</v>
      </c>
      <c r="H64" s="12" t="s">
        <v>892</v>
      </c>
      <c r="I64" s="12">
        <v>1</v>
      </c>
      <c r="J64" s="22">
        <f>VLOOKUP(H64,道具总览!$D:$F,MATCH(道具总览!$E$1,道具总览!$D$1:$F$1,0),FALSE)*I64</f>
        <v>50</v>
      </c>
      <c r="K64" s="12">
        <f t="shared" si="19"/>
        <v>50</v>
      </c>
      <c r="L64" s="12">
        <v>10</v>
      </c>
      <c r="N64" s="50" t="s">
        <v>3151</v>
      </c>
      <c r="O64" s="3" t="s">
        <v>3126</v>
      </c>
      <c r="P64" s="3" t="s">
        <v>3127</v>
      </c>
      <c r="Q64" s="4" t="s">
        <v>3128</v>
      </c>
      <c r="R64" s="4" t="s">
        <v>3129</v>
      </c>
      <c r="S64" s="3" t="s">
        <v>3130</v>
      </c>
      <c r="T64" s="3" t="s">
        <v>3131</v>
      </c>
      <c r="U64" s="4" t="s">
        <v>3132</v>
      </c>
      <c r="V64" s="4" t="s">
        <v>3133</v>
      </c>
      <c r="W64" s="3" t="s">
        <v>3134</v>
      </c>
      <c r="X64" s="3" t="s">
        <v>3135</v>
      </c>
      <c r="Y64" s="51" t="s">
        <v>3136</v>
      </c>
      <c r="Z64" s="51" t="s">
        <v>3231</v>
      </c>
    </row>
    <row r="65" spans="1:26" x14ac:dyDescent="0.3">
      <c r="A65" s="12">
        <v>7</v>
      </c>
      <c r="B65" s="12" t="s">
        <v>3257</v>
      </c>
      <c r="C65" s="12">
        <v>15</v>
      </c>
      <c r="D65" s="12">
        <v>30</v>
      </c>
      <c r="E65" s="12">
        <f>D65/A56*D56</f>
        <v>30</v>
      </c>
      <c r="G65" s="12">
        <v>7</v>
      </c>
      <c r="H65" s="12" t="s">
        <v>455</v>
      </c>
      <c r="I65" s="12">
        <v>1</v>
      </c>
      <c r="J65" s="22">
        <f>VLOOKUP(H65,道具总览!$D:$F,MATCH(道具总览!$E$1,道具总览!$D$1:$F$1,0),FALSE)*I65</f>
        <v>70</v>
      </c>
      <c r="K65" s="12">
        <f t="shared" si="19"/>
        <v>70</v>
      </c>
      <c r="L65" s="12">
        <v>6</v>
      </c>
      <c r="N65" s="72">
        <v>2000</v>
      </c>
      <c r="O65" s="9" t="s">
        <v>3002</v>
      </c>
      <c r="P65" s="9">
        <v>1</v>
      </c>
      <c r="Q65" s="9" t="s">
        <v>2580</v>
      </c>
      <c r="R65" s="9">
        <v>1</v>
      </c>
      <c r="S65" s="9" t="s">
        <v>1510</v>
      </c>
      <c r="T65" s="9">
        <v>1</v>
      </c>
      <c r="U65" s="11" t="s">
        <v>2553</v>
      </c>
      <c r="V65" s="18">
        <v>20</v>
      </c>
      <c r="W65" s="18" t="s">
        <v>2639</v>
      </c>
      <c r="X65" s="9">
        <v>10</v>
      </c>
      <c r="Y65" s="11">
        <f>VLOOKUP(S65,道具总览!$D:$F,2,FALSE)*T65+VLOOKUP(U65,道具总览!$D:$F,2,FALSE)*V65+VLOOKUP(O65,道具总览!$D:$F,2,FALSE)*P65+VLOOKUP(Q65,道具总览!$D:$F,2,FALSE)*R65+VLOOKUP(W65,道具总览!$D:$F,2,FALSE)*X65</f>
        <v>4480</v>
      </c>
      <c r="Z65" s="71">
        <f>Y65/N65</f>
        <v>2.2400000000000002</v>
      </c>
    </row>
    <row r="66" spans="1:26" x14ac:dyDescent="0.3">
      <c r="A66" s="12">
        <v>8</v>
      </c>
      <c r="B66" s="12" t="s">
        <v>3257</v>
      </c>
      <c r="C66" s="12">
        <v>30</v>
      </c>
      <c r="D66" s="12">
        <v>50</v>
      </c>
      <c r="E66" s="12">
        <f>D66/A56*D56</f>
        <v>50</v>
      </c>
      <c r="G66" s="12">
        <v>8</v>
      </c>
      <c r="H66" s="12" t="s">
        <v>557</v>
      </c>
      <c r="I66" s="12">
        <v>1</v>
      </c>
      <c r="J66" s="22">
        <f>VLOOKUP(H66,道具总览!$D:$F,MATCH(道具总览!$E$1,道具总览!$D$1:$F$1,0),FALSE)*I66</f>
        <v>120</v>
      </c>
      <c r="K66" s="12">
        <f t="shared" si="19"/>
        <v>120</v>
      </c>
      <c r="L66" s="12">
        <v>5</v>
      </c>
    </row>
    <row r="67" spans="1:26" x14ac:dyDescent="0.3">
      <c r="A67" s="12">
        <v>9</v>
      </c>
      <c r="B67" s="12" t="s">
        <v>3258</v>
      </c>
      <c r="C67" s="12">
        <v>1</v>
      </c>
      <c r="D67" s="12">
        <v>10</v>
      </c>
      <c r="E67" s="12">
        <f>D67/A56*D56</f>
        <v>10</v>
      </c>
      <c r="G67" s="12">
        <v>9</v>
      </c>
      <c r="H67" s="12" t="s">
        <v>2570</v>
      </c>
      <c r="I67" s="12">
        <v>1</v>
      </c>
      <c r="J67" s="22">
        <f>VLOOKUP(H67,道具总览!$D:$F,MATCH(道具总览!$E$1,道具总览!$D$1:$F$1,0),FALSE)*I67</f>
        <v>467</v>
      </c>
      <c r="K67" s="12">
        <f t="shared" si="19"/>
        <v>467</v>
      </c>
      <c r="L67" s="12">
        <v>2</v>
      </c>
      <c r="N67" s="234" t="s">
        <v>3259</v>
      </c>
      <c r="O67" s="234"/>
      <c r="P67" s="234"/>
      <c r="Q67" s="234"/>
      <c r="R67" s="234"/>
      <c r="S67" s="234"/>
      <c r="T67" s="234"/>
      <c r="U67" s="234"/>
      <c r="V67" s="234"/>
      <c r="W67" s="234"/>
      <c r="X67" s="234"/>
      <c r="Y67" s="234"/>
      <c r="Z67" s="234"/>
    </row>
    <row r="68" spans="1:26" x14ac:dyDescent="0.3">
      <c r="A68" s="12">
        <v>10</v>
      </c>
      <c r="B68" s="12" t="s">
        <v>3260</v>
      </c>
      <c r="C68" s="12">
        <v>10</v>
      </c>
      <c r="D68" s="12">
        <v>30</v>
      </c>
      <c r="E68" s="12">
        <f>D68/A56*D56</f>
        <v>30</v>
      </c>
      <c r="K68" s="13">
        <f>SUMPRODUCT(K65:K67,L65:L67)</f>
        <v>1954</v>
      </c>
      <c r="L68" s="13">
        <f>SUMPRODUCT(K59:K67,L59:L67)</f>
        <v>8954</v>
      </c>
      <c r="N68" s="50" t="s">
        <v>3151</v>
      </c>
      <c r="O68" s="3" t="s">
        <v>3126</v>
      </c>
      <c r="P68" s="3" t="s">
        <v>3127</v>
      </c>
      <c r="Q68" s="4" t="s">
        <v>3128</v>
      </c>
      <c r="R68" s="4" t="s">
        <v>3129</v>
      </c>
      <c r="S68" s="3" t="s">
        <v>3130</v>
      </c>
      <c r="T68" s="3" t="s">
        <v>3131</v>
      </c>
      <c r="U68" s="4" t="s">
        <v>3132</v>
      </c>
      <c r="V68" s="4" t="s">
        <v>3133</v>
      </c>
      <c r="W68" s="3" t="s">
        <v>3134</v>
      </c>
      <c r="X68" s="3" t="s">
        <v>3135</v>
      </c>
      <c r="Y68" s="51" t="s">
        <v>3136</v>
      </c>
      <c r="Z68" s="51" t="s">
        <v>3231</v>
      </c>
    </row>
    <row r="69" spans="1:26" x14ac:dyDescent="0.3">
      <c r="A69" s="12">
        <v>11</v>
      </c>
      <c r="B69" s="12" t="s">
        <v>3260</v>
      </c>
      <c r="C69" s="12">
        <v>30</v>
      </c>
      <c r="D69" s="12">
        <v>50</v>
      </c>
      <c r="E69" s="12">
        <f>D69/A56*D56</f>
        <v>50</v>
      </c>
      <c r="N69" s="72">
        <v>2000</v>
      </c>
      <c r="O69" s="9" t="s">
        <v>3005</v>
      </c>
      <c r="P69" s="9">
        <v>1</v>
      </c>
      <c r="Q69" s="9" t="s">
        <v>2568</v>
      </c>
      <c r="R69" s="9">
        <v>1</v>
      </c>
      <c r="S69" s="9" t="s">
        <v>1965</v>
      </c>
      <c r="T69" s="9">
        <v>1</v>
      </c>
      <c r="U69" s="11" t="s">
        <v>2528</v>
      </c>
      <c r="V69" s="18">
        <v>20</v>
      </c>
      <c r="W69" s="18" t="s">
        <v>2640</v>
      </c>
      <c r="X69" s="9">
        <v>10</v>
      </c>
      <c r="Y69" s="11">
        <f>VLOOKUP(S69,道具总览!$D:$F,2,FALSE)*T69+VLOOKUP(U69,道具总览!$D:$F,2,FALSE)*V69+VLOOKUP(O69,道具总览!$D:$F,2,FALSE)*P69+VLOOKUP(Q69,道具总览!$D:$F,2,FALSE)*R69+VLOOKUP(W69,道具总览!$D:$F,2,FALSE)*X69</f>
        <v>4480</v>
      </c>
      <c r="Z69" s="71">
        <f>Y69/N69</f>
        <v>2.2400000000000002</v>
      </c>
    </row>
    <row r="70" spans="1:26" x14ac:dyDescent="0.3">
      <c r="A70" s="12">
        <v>12</v>
      </c>
      <c r="B70" s="12" t="s">
        <v>3261</v>
      </c>
      <c r="C70" s="12">
        <v>500</v>
      </c>
      <c r="D70" s="12">
        <v>200</v>
      </c>
      <c r="E70" s="12">
        <f>D70/A56*D56</f>
        <v>200</v>
      </c>
    </row>
    <row r="71" spans="1:26" x14ac:dyDescent="0.3">
      <c r="A71" s="12">
        <v>13</v>
      </c>
      <c r="B71" s="12" t="s">
        <v>3261</v>
      </c>
      <c r="C71" s="12">
        <v>1000</v>
      </c>
      <c r="D71" s="12">
        <v>300</v>
      </c>
      <c r="E71" s="12">
        <f>D71/A56*D56</f>
        <v>300</v>
      </c>
    </row>
    <row r="72" spans="1:26" x14ac:dyDescent="0.3">
      <c r="A72" s="12">
        <v>14</v>
      </c>
      <c r="B72" s="12" t="s">
        <v>3261</v>
      </c>
      <c r="C72" s="12">
        <v>1500</v>
      </c>
      <c r="D72" s="12">
        <v>400</v>
      </c>
      <c r="E72" s="12">
        <f>D72/A56*D56</f>
        <v>400</v>
      </c>
      <c r="N72" s="230" t="s">
        <v>3262</v>
      </c>
      <c r="O72" s="231"/>
      <c r="P72" s="231"/>
      <c r="Q72" s="231"/>
      <c r="R72" s="232"/>
    </row>
    <row r="73" spans="1:26" x14ac:dyDescent="0.3">
      <c r="A73" s="12">
        <v>15</v>
      </c>
      <c r="B73" s="12" t="s">
        <v>3261</v>
      </c>
      <c r="C73" s="12">
        <v>2000</v>
      </c>
      <c r="D73" s="12">
        <v>500</v>
      </c>
      <c r="E73" s="12">
        <f>D73/A56*D56</f>
        <v>500</v>
      </c>
      <c r="N73" s="17" t="s">
        <v>3166</v>
      </c>
      <c r="O73" s="17" t="s">
        <v>3167</v>
      </c>
      <c r="P73" s="17" t="s">
        <v>3168</v>
      </c>
      <c r="Q73" s="17" t="s">
        <v>3169</v>
      </c>
      <c r="R73" s="12"/>
    </row>
    <row r="74" spans="1:26" x14ac:dyDescent="0.3">
      <c r="A74" s="12">
        <v>16</v>
      </c>
      <c r="B74" s="12" t="s">
        <v>3183</v>
      </c>
      <c r="C74" s="12">
        <v>1000</v>
      </c>
      <c r="D74" s="12">
        <v>200</v>
      </c>
      <c r="E74" s="12">
        <f>D74/A56*D56</f>
        <v>200</v>
      </c>
      <c r="N74" s="11">
        <f>MAX(N76:N90)</f>
        <v>15</v>
      </c>
      <c r="O74" s="11">
        <v>1000</v>
      </c>
      <c r="P74" s="11">
        <f>SUMPRODUCT(P75:P90,Q75:Q90)</f>
        <v>5317</v>
      </c>
      <c r="Q74" s="19">
        <f>P74/O74</f>
        <v>5.3170000000000002</v>
      </c>
      <c r="R74" s="69"/>
    </row>
    <row r="75" spans="1:26" x14ac:dyDescent="0.3">
      <c r="A75" s="12">
        <v>17</v>
      </c>
      <c r="B75" s="12" t="s">
        <v>3183</v>
      </c>
      <c r="C75" s="12">
        <v>2000</v>
      </c>
      <c r="D75" s="12">
        <v>300</v>
      </c>
      <c r="E75" s="12">
        <f>D75/A56*D56</f>
        <v>300</v>
      </c>
      <c r="N75" s="1" t="s">
        <v>3125</v>
      </c>
      <c r="O75" s="5" t="s">
        <v>3171</v>
      </c>
      <c r="P75" s="5" t="s">
        <v>3155</v>
      </c>
      <c r="Q75" s="5" t="s">
        <v>3156</v>
      </c>
      <c r="R75" s="45" t="s">
        <v>3172</v>
      </c>
    </row>
    <row r="76" spans="1:26" x14ac:dyDescent="0.3">
      <c r="D76" s="13">
        <f>SUM(D59:D75)</f>
        <v>2310</v>
      </c>
      <c r="E76" s="13">
        <f>SUM(E59:E75)</f>
        <v>2310</v>
      </c>
      <c r="N76" s="11">
        <v>1</v>
      </c>
      <c r="O76" s="11" t="s">
        <v>670</v>
      </c>
      <c r="P76" s="11">
        <v>20</v>
      </c>
      <c r="Q76" s="46">
        <f>VLOOKUP(O76,道具总览!$D:$F,MATCH(道具总览!$E$1,道具总览!$D$1:$F$1,0),FALSE)</f>
        <v>10</v>
      </c>
      <c r="R76" s="46">
        <f>VLOOKUP(O76,道具总览!$D:$F,MATCH(道具总览!$F$1,道具总览!$D$1:$F$1,0),FALSE)</f>
        <v>145001</v>
      </c>
    </row>
    <row r="77" spans="1:26" x14ac:dyDescent="0.3">
      <c r="D77" s="13">
        <f>SUM(D59:D69)-D67</f>
        <v>400</v>
      </c>
      <c r="N77" s="11">
        <v>2</v>
      </c>
      <c r="O77" s="11" t="s">
        <v>2531</v>
      </c>
      <c r="P77" s="11">
        <v>20</v>
      </c>
      <c r="Q77" s="46">
        <f>VLOOKUP(O77,道具总览!$D:$F,MATCH(道具总览!$E$1,道具总览!$D$1:$F$1,0),FALSE)</f>
        <v>20</v>
      </c>
      <c r="R77" s="46">
        <f>VLOOKUP(O77,道具总览!$D:$F,MATCH(道具总览!$F$1,道具总览!$D$1:$F$1,0),FALSE)</f>
        <v>750005</v>
      </c>
    </row>
    <row r="78" spans="1:26" x14ac:dyDescent="0.3">
      <c r="N78" s="11">
        <v>3</v>
      </c>
      <c r="O78" s="11" t="s">
        <v>2701</v>
      </c>
      <c r="P78" s="11">
        <v>3</v>
      </c>
      <c r="Q78" s="46">
        <f>VLOOKUP(O78,道具总览!$D:$F,MATCH(道具总览!$E$1,道具总览!$D$1:$F$1,0),FALSE)</f>
        <v>120</v>
      </c>
      <c r="R78" s="46">
        <f>VLOOKUP(O78,道具总览!$D:$F,MATCH(道具总览!$F$1,道具总览!$D$1:$F$1,0),FALSE)</f>
        <v>880084</v>
      </c>
    </row>
    <row r="79" spans="1:26" x14ac:dyDescent="0.3">
      <c r="N79" s="11">
        <v>4</v>
      </c>
      <c r="O79" s="11" t="s">
        <v>2635</v>
      </c>
      <c r="P79" s="11">
        <v>10</v>
      </c>
      <c r="Q79" s="46">
        <f>VLOOKUP(O79,道具总览!$D:$F,MATCH(道具总览!$E$1,道具总览!$D$1:$F$1,0),FALSE)</f>
        <v>30</v>
      </c>
      <c r="R79" s="46">
        <f>VLOOKUP(O79,道具总览!$D:$F,MATCH(道具总览!$F$1,道具总览!$D$1:$F$1,0),FALSE)</f>
        <v>880048</v>
      </c>
    </row>
    <row r="80" spans="1:26" x14ac:dyDescent="0.3">
      <c r="N80" s="70">
        <v>5</v>
      </c>
      <c r="O80" s="11" t="s">
        <v>458</v>
      </c>
      <c r="P80" s="11">
        <v>3</v>
      </c>
      <c r="Q80" s="46">
        <f>VLOOKUP(O80,道具总览!$D:$F,MATCH(道具总览!$E$1,道具总览!$D$1:$F$1,0),FALSE)</f>
        <v>120</v>
      </c>
      <c r="R80" s="46">
        <f>VLOOKUP(O80,道具总览!$D:$F,MATCH(道具总览!$F$1,道具总览!$D$1:$F$1,0),FALSE)</f>
        <v>130225</v>
      </c>
    </row>
    <row r="81" spans="14:18" x14ac:dyDescent="0.3">
      <c r="N81" s="11">
        <v>6</v>
      </c>
      <c r="O81" s="11" t="s">
        <v>2631</v>
      </c>
      <c r="P81" s="11">
        <v>20</v>
      </c>
      <c r="Q81" s="46">
        <f>VLOOKUP(O81,道具总览!$D:$F,MATCH(道具总览!$E$1,道具总览!$D$1:$F$1,0),FALSE)</f>
        <v>10</v>
      </c>
      <c r="R81" s="46">
        <f>VLOOKUP(O81,道具总览!$D:$F,MATCH(道具总览!$F$1,道具总览!$D$1:$F$1,0),FALSE)</f>
        <v>880045</v>
      </c>
    </row>
    <row r="82" spans="14:18" x14ac:dyDescent="0.3">
      <c r="N82" s="11">
        <v>7</v>
      </c>
      <c r="O82" s="11" t="s">
        <v>2525</v>
      </c>
      <c r="P82" s="11">
        <v>20</v>
      </c>
      <c r="Q82" s="46">
        <f>VLOOKUP(O82,道具总览!$D:$F,MATCH(道具总览!$E$1,道具总览!$D$1:$F$1,0),FALSE)</f>
        <v>20</v>
      </c>
      <c r="R82" s="46">
        <f>VLOOKUP(O82,道具总览!$D:$F,MATCH(道具总览!$F$1,道具总览!$D$1:$F$1,0),FALSE)</f>
        <v>750003</v>
      </c>
    </row>
    <row r="83" spans="14:18" x14ac:dyDescent="0.3">
      <c r="N83" s="11">
        <v>8</v>
      </c>
      <c r="O83" s="11" t="s">
        <v>2703</v>
      </c>
      <c r="P83" s="11">
        <v>3</v>
      </c>
      <c r="Q83" s="46">
        <f>VLOOKUP(O83,道具总览!$D:$F,MATCH(道具总览!$E$1,道具总览!$D$1:$F$1,0),FALSE)</f>
        <v>120</v>
      </c>
      <c r="R83" s="46">
        <f>VLOOKUP(O83,道具总览!$D:$F,MATCH(道具总览!$F$1,道具总览!$D$1:$F$1,0),FALSE)</f>
        <v>880020</v>
      </c>
    </row>
    <row r="84" spans="14:18" x14ac:dyDescent="0.3">
      <c r="N84" s="11">
        <v>9</v>
      </c>
      <c r="O84" s="11" t="s">
        <v>2634</v>
      </c>
      <c r="P84" s="11">
        <v>10</v>
      </c>
      <c r="Q84" s="46">
        <f>VLOOKUP(O84,道具总览!$D:$F,MATCH(道具总览!$E$1,道具总览!$D$1:$F$1,0),FALSE)</f>
        <v>30</v>
      </c>
      <c r="R84" s="46">
        <f>VLOOKUP(O84,道具总览!$D:$F,MATCH(道具总览!$F$1,道具总览!$D$1:$F$1,0),FALSE)</f>
        <v>880047</v>
      </c>
    </row>
    <row r="85" spans="14:18" x14ac:dyDescent="0.3">
      <c r="N85" s="70">
        <v>10</v>
      </c>
      <c r="O85" s="11" t="s">
        <v>2562</v>
      </c>
      <c r="P85" s="11">
        <v>1</v>
      </c>
      <c r="Q85" s="46">
        <f>VLOOKUP(O85,道具总览!$D:$F,MATCH(道具总览!$E$1,道具总览!$D$1:$F$1,0),FALSE)</f>
        <v>467</v>
      </c>
      <c r="R85" s="46">
        <f>VLOOKUP(O85,道具总览!$D:$F,MATCH(道具总览!$F$1,道具总览!$D$1:$F$1,0),FALSE)</f>
        <v>880009</v>
      </c>
    </row>
    <row r="86" spans="14:18" x14ac:dyDescent="0.3">
      <c r="N86" s="11">
        <v>11</v>
      </c>
      <c r="O86" s="11" t="s">
        <v>2633</v>
      </c>
      <c r="P86" s="11">
        <v>20</v>
      </c>
      <c r="Q86" s="46">
        <f>VLOOKUP(O86,道具总览!$D:$F,MATCH(道具总览!$E$1,道具总览!$D$1:$F$1,0),FALSE)</f>
        <v>10</v>
      </c>
      <c r="R86" s="46">
        <f>VLOOKUP(O86,道具总览!$D:$F,MATCH(道具总览!$F$1,道具总览!$D$1:$F$1,0),FALSE)</f>
        <v>655802</v>
      </c>
    </row>
    <row r="87" spans="14:18" x14ac:dyDescent="0.3">
      <c r="N87" s="11">
        <v>12</v>
      </c>
      <c r="O87" s="11" t="s">
        <v>2534</v>
      </c>
      <c r="P87" s="11">
        <v>20</v>
      </c>
      <c r="Q87" s="46">
        <f>VLOOKUP(O87,道具总览!$D:$F,MATCH(道具总览!$E$1,道具总览!$D$1:$F$1,0),FALSE)</f>
        <v>20</v>
      </c>
      <c r="R87" s="46">
        <f>VLOOKUP(O87,道具总览!$D:$F,MATCH(道具总览!$F$1,道具总览!$D$1:$F$1,0),FALSE)</f>
        <v>655009</v>
      </c>
    </row>
    <row r="88" spans="14:18" x14ac:dyDescent="0.3">
      <c r="N88" s="11">
        <v>13</v>
      </c>
      <c r="O88" s="11" t="s">
        <v>2705</v>
      </c>
      <c r="P88" s="11">
        <v>3</v>
      </c>
      <c r="Q88" s="46">
        <f>VLOOKUP(O88,道具总览!$D:$F,MATCH(道具总览!$E$1,道具总览!$D$1:$F$1,0),FALSE)</f>
        <v>120</v>
      </c>
      <c r="R88" s="46">
        <f>VLOOKUP(O88,道具总览!$D:$F,MATCH(道具总览!$F$1,道具总览!$D$1:$F$1,0),FALSE)</f>
        <v>880086</v>
      </c>
    </row>
    <row r="89" spans="14:18" x14ac:dyDescent="0.3">
      <c r="N89" s="11">
        <v>14</v>
      </c>
      <c r="O89" s="11" t="s">
        <v>2540</v>
      </c>
      <c r="P89" s="11">
        <v>20</v>
      </c>
      <c r="Q89" s="46">
        <f>VLOOKUP(O89,道具总览!$D:$F,MATCH(道具总览!$E$1,道具总览!$D$1:$F$1,0),FALSE)</f>
        <v>10</v>
      </c>
      <c r="R89" s="46">
        <f>VLOOKUP(O89,道具总览!$D:$F,MATCH(道具总览!$F$1,道具总览!$D$1:$F$1,0),FALSE)</f>
        <v>750008</v>
      </c>
    </row>
    <row r="90" spans="14:18" x14ac:dyDescent="0.3">
      <c r="N90" s="70">
        <v>15</v>
      </c>
      <c r="O90" s="11" t="s">
        <v>616</v>
      </c>
      <c r="P90" s="11">
        <v>1</v>
      </c>
      <c r="Q90" s="46">
        <f>VLOOKUP(O90,道具总览!$D:$F,MATCH(道具总览!$E$1,道具总览!$D$1:$F$1,0),FALSE)</f>
        <v>810</v>
      </c>
      <c r="R90" s="46">
        <f>VLOOKUP(O90,道具总览!$D:$F,MATCH(道具总览!$F$1,道具总览!$D$1:$F$1,0),FALSE)</f>
        <v>141005</v>
      </c>
    </row>
  </sheetData>
  <mergeCells count="36">
    <mergeCell ref="A1:L1"/>
    <mergeCell ref="N1:AB1"/>
    <mergeCell ref="AD1:AQ1"/>
    <mergeCell ref="AX1:BJ1"/>
    <mergeCell ref="AX8:BJ8"/>
    <mergeCell ref="A14:L14"/>
    <mergeCell ref="N14:AB14"/>
    <mergeCell ref="AD14:AU14"/>
    <mergeCell ref="AX15:BJ15"/>
    <mergeCell ref="AX22:BJ22"/>
    <mergeCell ref="AD23:AU23"/>
    <mergeCell ref="A25:E25"/>
    <mergeCell ref="G25:K25"/>
    <mergeCell ref="AX29:BJ29"/>
    <mergeCell ref="G33:J33"/>
    <mergeCell ref="N33:Z33"/>
    <mergeCell ref="AD33:AH33"/>
    <mergeCell ref="AM33:AP33"/>
    <mergeCell ref="AD56:AI56"/>
    <mergeCell ref="AX36:BJ36"/>
    <mergeCell ref="N38:Z38"/>
    <mergeCell ref="AD40:AK40"/>
    <mergeCell ref="AM41:AR41"/>
    <mergeCell ref="N43:Z43"/>
    <mergeCell ref="AX43:BJ43"/>
    <mergeCell ref="N72:R72"/>
    <mergeCell ref="G27:G30"/>
    <mergeCell ref="A57:E57"/>
    <mergeCell ref="G57:L57"/>
    <mergeCell ref="N59:Z59"/>
    <mergeCell ref="N63:Z63"/>
    <mergeCell ref="N67:Z67"/>
    <mergeCell ref="N47:Z47"/>
    <mergeCell ref="N51:Z51"/>
    <mergeCell ref="A55:L55"/>
    <mergeCell ref="N55:Z55"/>
  </mergeCells>
  <phoneticPr fontId="31" type="noConversion"/>
  <pageMargins left="0.69930555555555596" right="0.69930555555555596" top="0.75" bottom="0.75" header="0.3" footer="0.3"/>
  <pageSetup paperSize="9" orientation="portrait" horizont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35"/>
  <sheetViews>
    <sheetView workbookViewId="0">
      <selection activeCell="B4" sqref="B4"/>
    </sheetView>
  </sheetViews>
  <sheetFormatPr defaultColWidth="9" defaultRowHeight="16.5" x14ac:dyDescent="0.35"/>
  <cols>
    <col min="1" max="1" width="4.75" style="76" customWidth="1"/>
    <col min="2" max="2" width="10.25" style="76" customWidth="1"/>
    <col min="3" max="5" width="9.25" style="76" customWidth="1"/>
    <col min="6" max="6" width="45.75" style="76" customWidth="1"/>
    <col min="7" max="7" width="9" style="76"/>
    <col min="8" max="8" width="4.5" style="76" customWidth="1"/>
    <col min="9" max="9" width="17.125" style="76" customWidth="1"/>
    <col min="10" max="10" width="5.875" style="76" customWidth="1"/>
    <col min="11" max="11" width="8.375" style="76" customWidth="1"/>
    <col min="12" max="12" width="5.375" style="76" customWidth="1"/>
    <col min="13" max="13" width="6" style="76" customWidth="1"/>
    <col min="14" max="14" width="5.375" style="76" customWidth="1"/>
    <col min="15" max="15" width="12.25" style="76" customWidth="1"/>
    <col min="16" max="18" width="7.5" style="76" customWidth="1"/>
    <col min="19" max="19" width="9.625" style="76" customWidth="1"/>
    <col min="20" max="20" width="9" style="76"/>
    <col min="21" max="21" width="7.5" style="76" customWidth="1"/>
    <col min="22" max="22" width="10.5" style="76" customWidth="1"/>
    <col min="23" max="23" width="7.5" style="76" customWidth="1"/>
    <col min="24" max="24" width="9" style="76"/>
    <col min="25" max="25" width="5.375" style="76" customWidth="1"/>
    <col min="26" max="26" width="9.875" style="76" customWidth="1"/>
    <col min="27" max="27" width="5.375" style="76" customWidth="1"/>
    <col min="28" max="28" width="9" style="76"/>
    <col min="29" max="29" width="5.375" style="76" customWidth="1"/>
    <col min="30" max="30" width="10.5" style="76" customWidth="1"/>
    <col min="31" max="31" width="5.375" style="76" customWidth="1"/>
    <col min="32" max="32" width="9.625" style="76" customWidth="1"/>
    <col min="33" max="35" width="7.5" style="76" customWidth="1"/>
    <col min="36" max="36" width="9.625" style="76" customWidth="1"/>
    <col min="37" max="37" width="5" style="76" customWidth="1"/>
    <col min="38" max="38" width="6" style="76" customWidth="1"/>
    <col min="39" max="16384" width="9" style="76"/>
  </cols>
  <sheetData>
    <row r="1" spans="1:38" x14ac:dyDescent="0.35">
      <c r="A1" s="243" t="s">
        <v>3263</v>
      </c>
      <c r="B1" s="243" t="s">
        <v>3264</v>
      </c>
      <c r="C1" s="247" t="s">
        <v>3265</v>
      </c>
      <c r="D1" s="247"/>
      <c r="E1" s="247"/>
      <c r="F1" s="245" t="s">
        <v>0</v>
      </c>
      <c r="H1" s="226" t="s">
        <v>3266</v>
      </c>
      <c r="I1" s="226"/>
      <c r="J1" s="226"/>
      <c r="K1" s="226"/>
      <c r="L1" s="226"/>
      <c r="M1" s="226"/>
      <c r="N1" s="226"/>
      <c r="O1" s="226"/>
      <c r="P1" s="226"/>
      <c r="Q1" s="226"/>
      <c r="R1" s="226"/>
      <c r="S1" s="226"/>
      <c r="T1" s="13"/>
      <c r="U1" s="222" t="s">
        <v>3267</v>
      </c>
      <c r="V1" s="222"/>
      <c r="W1" s="222"/>
      <c r="X1" s="222"/>
      <c r="Y1" s="222"/>
      <c r="Z1" s="222"/>
      <c r="AA1" s="222"/>
      <c r="AB1" s="222"/>
      <c r="AC1" s="222"/>
      <c r="AD1" s="222"/>
      <c r="AE1" s="222"/>
      <c r="AF1" s="222"/>
      <c r="AG1" s="222"/>
      <c r="AH1" s="222"/>
      <c r="AI1" s="222"/>
    </row>
    <row r="2" spans="1:38" x14ac:dyDescent="0.35">
      <c r="A2" s="243"/>
      <c r="B2" s="243"/>
      <c r="C2" s="77">
        <v>42854</v>
      </c>
      <c r="D2" s="77">
        <v>42855</v>
      </c>
      <c r="E2" s="77">
        <v>42856</v>
      </c>
      <c r="F2" s="245"/>
      <c r="H2" s="1" t="s">
        <v>3125</v>
      </c>
      <c r="I2" s="5" t="s">
        <v>3126</v>
      </c>
      <c r="J2" s="5" t="s">
        <v>3127</v>
      </c>
      <c r="K2" s="14" t="s">
        <v>3128</v>
      </c>
      <c r="L2" s="14" t="s">
        <v>3129</v>
      </c>
      <c r="M2" s="5" t="s">
        <v>3130</v>
      </c>
      <c r="N2" s="5" t="s">
        <v>3131</v>
      </c>
      <c r="O2" s="14" t="s">
        <v>3132</v>
      </c>
      <c r="P2" s="14" t="s">
        <v>3133</v>
      </c>
      <c r="Q2" s="5" t="s">
        <v>3134</v>
      </c>
      <c r="R2" s="5" t="s">
        <v>3135</v>
      </c>
      <c r="S2" s="15" t="s">
        <v>3136</v>
      </c>
      <c r="T2" s="13"/>
      <c r="U2" s="50" t="s">
        <v>3151</v>
      </c>
      <c r="V2" s="3" t="s">
        <v>3126</v>
      </c>
      <c r="W2" s="3" t="s">
        <v>3127</v>
      </c>
      <c r="X2" s="4" t="s">
        <v>3128</v>
      </c>
      <c r="Y2" s="4" t="s">
        <v>3129</v>
      </c>
      <c r="Z2" s="3" t="s">
        <v>3130</v>
      </c>
      <c r="AA2" s="3" t="s">
        <v>3131</v>
      </c>
      <c r="AB2" s="4" t="s">
        <v>3132</v>
      </c>
      <c r="AC2" s="4" t="s">
        <v>3133</v>
      </c>
      <c r="AD2" s="3" t="s">
        <v>3134</v>
      </c>
      <c r="AE2" s="3" t="s">
        <v>3135</v>
      </c>
      <c r="AF2" s="51" t="s">
        <v>3136</v>
      </c>
      <c r="AG2" s="51" t="s">
        <v>3152</v>
      </c>
      <c r="AH2" s="51" t="s">
        <v>3153</v>
      </c>
      <c r="AI2" s="3" t="s">
        <v>3154</v>
      </c>
    </row>
    <row r="3" spans="1:38" x14ac:dyDescent="0.35">
      <c r="A3" s="244" t="s">
        <v>3021</v>
      </c>
      <c r="B3" s="78" t="s">
        <v>3021</v>
      </c>
      <c r="C3" s="248" t="s">
        <v>3268</v>
      </c>
      <c r="D3" s="248"/>
      <c r="E3" s="248"/>
      <c r="F3" s="79" t="s">
        <v>3269</v>
      </c>
      <c r="H3" s="11">
        <v>1</v>
      </c>
      <c r="I3" s="11" t="s">
        <v>2531</v>
      </c>
      <c r="J3" s="11">
        <v>5</v>
      </c>
      <c r="K3" s="11" t="s">
        <v>258</v>
      </c>
      <c r="L3" s="11">
        <v>1</v>
      </c>
      <c r="M3" s="11" t="s">
        <v>731</v>
      </c>
      <c r="N3" s="11">
        <v>1</v>
      </c>
      <c r="O3" s="11" t="s">
        <v>32</v>
      </c>
      <c r="P3" s="11">
        <v>500</v>
      </c>
      <c r="Q3" s="11" t="s">
        <v>41</v>
      </c>
      <c r="R3" s="11">
        <v>3000</v>
      </c>
      <c r="S3" s="47">
        <f>VLOOKUP(I3,道具总览!$D:$F,2,FALSE)*J3+VLOOKUP(K3,道具总览!$D:$F,2,FALSE)*L3+VLOOKUP(M3,道具总览!$D:$F,2,FALSE)*N3+VLOOKUP(O3,道具总览!$D:$F,2,FALSE)*P3+VLOOKUP(Q3,道具总览!$D:$F,2,FALSE)*R3</f>
        <v>500</v>
      </c>
      <c r="T3" s="13"/>
      <c r="U3" s="72">
        <v>400</v>
      </c>
      <c r="V3" s="9" t="s">
        <v>2631</v>
      </c>
      <c r="W3" s="9">
        <v>10</v>
      </c>
      <c r="X3" s="18" t="s">
        <v>2705</v>
      </c>
      <c r="Y3" s="18">
        <v>2</v>
      </c>
      <c r="Z3" s="82" t="s">
        <v>258</v>
      </c>
      <c r="AA3" s="82">
        <v>1</v>
      </c>
      <c r="AB3" s="75" t="s">
        <v>10</v>
      </c>
      <c r="AC3" s="75"/>
      <c r="AD3" s="73" t="s">
        <v>10</v>
      </c>
      <c r="AE3" s="73"/>
      <c r="AF3" s="11">
        <f>VLOOKUP(V3,道具总览!$D:$F,2,FALSE)*W3+VLOOKUP(X3,道具总览!$D:$F,2,FALSE)*Y3+VLOOKUP(Z3,道具总览!$D:$F,2,FALSE)*AA3+VLOOKUP(AB3,道具总览!$D:$F,2,FALSE)*AC3+VLOOKUP(AD3,道具总览!$D:$F,2,FALSE)*AE3</f>
        <v>380</v>
      </c>
      <c r="AG3" s="71">
        <f>SUM(AF$3:AF3)/U3</f>
        <v>0.95</v>
      </c>
      <c r="AH3" s="71">
        <f>AF3/U3</f>
        <v>0.95</v>
      </c>
      <c r="AI3" s="73">
        <v>1</v>
      </c>
    </row>
    <row r="4" spans="1:38" x14ac:dyDescent="0.35">
      <c r="A4" s="244"/>
      <c r="B4" s="78" t="s">
        <v>3270</v>
      </c>
      <c r="C4" s="80" t="s">
        <v>3240</v>
      </c>
      <c r="D4" s="80" t="s">
        <v>3240</v>
      </c>
      <c r="E4" s="80" t="s">
        <v>3240</v>
      </c>
      <c r="F4" s="79"/>
      <c r="H4" s="11">
        <v>2</v>
      </c>
      <c r="I4" s="11" t="s">
        <v>2525</v>
      </c>
      <c r="J4" s="11">
        <v>5</v>
      </c>
      <c r="K4" s="11" t="s">
        <v>2631</v>
      </c>
      <c r="L4" s="11">
        <v>10</v>
      </c>
      <c r="M4" s="11" t="s">
        <v>749</v>
      </c>
      <c r="N4" s="11">
        <v>1</v>
      </c>
      <c r="O4" s="11" t="s">
        <v>32</v>
      </c>
      <c r="P4" s="11">
        <v>500</v>
      </c>
      <c r="Q4" s="11" t="s">
        <v>41</v>
      </c>
      <c r="R4" s="11">
        <v>3000</v>
      </c>
      <c r="S4" s="47">
        <f>VLOOKUP(I4,道具总览!$D:$F,2,FALSE)*J4+VLOOKUP(K4,道具总览!$D:$F,2,FALSE)*L4+VLOOKUP(M4,道具总览!$D:$F,2,FALSE)*N4+VLOOKUP(O4,道具总览!$D:$F,2,FALSE)*P4+VLOOKUP(Q4,道具总览!$D:$F,2,FALSE)*R4</f>
        <v>560</v>
      </c>
      <c r="T4" s="13">
        <f>U4-U3</f>
        <v>400</v>
      </c>
      <c r="U4" s="72">
        <v>800</v>
      </c>
      <c r="V4" s="9" t="s">
        <v>2633</v>
      </c>
      <c r="W4" s="9">
        <v>20</v>
      </c>
      <c r="X4" s="18" t="s">
        <v>2701</v>
      </c>
      <c r="Y4" s="18">
        <v>3</v>
      </c>
      <c r="Z4" s="82" t="s">
        <v>276</v>
      </c>
      <c r="AA4" s="82">
        <v>1</v>
      </c>
      <c r="AB4" s="75" t="s">
        <v>10</v>
      </c>
      <c r="AC4" s="75"/>
      <c r="AD4" s="73" t="s">
        <v>10</v>
      </c>
      <c r="AE4" s="73"/>
      <c r="AF4" s="11">
        <f>VLOOKUP(V4,道具总览!$D:$F,2,FALSE)*W4+VLOOKUP(X4,道具总览!$D:$F,2,FALSE)*Y4+VLOOKUP(Z4,道具总览!$D:$F,2,FALSE)*AA4+VLOOKUP(AB4,道具总览!$D:$F,2,FALSE)*AC4+VLOOKUP(AD4,道具总览!$D:$F,2,FALSE)*AE4</f>
        <v>600</v>
      </c>
      <c r="AG4" s="71">
        <f>SUM(AF$3:AF4)/U4</f>
        <v>1.2250000000000001</v>
      </c>
      <c r="AH4" s="71">
        <f>AF4/(U4-U3)</f>
        <v>1.5</v>
      </c>
      <c r="AI4" s="73">
        <v>1</v>
      </c>
    </row>
    <row r="5" spans="1:38" x14ac:dyDescent="0.35">
      <c r="A5" s="81" t="s">
        <v>3039</v>
      </c>
      <c r="B5" s="78" t="s">
        <v>3099</v>
      </c>
      <c r="C5" s="248" t="s">
        <v>3271</v>
      </c>
      <c r="D5" s="248"/>
      <c r="E5" s="248"/>
      <c r="F5" s="79" t="s">
        <v>3272</v>
      </c>
      <c r="H5" s="11">
        <v>3</v>
      </c>
      <c r="I5" s="15" t="s">
        <v>3014</v>
      </c>
      <c r="J5" s="11">
        <v>1</v>
      </c>
      <c r="K5" s="11" t="s">
        <v>2633</v>
      </c>
      <c r="L5" s="11">
        <v>10</v>
      </c>
      <c r="M5" s="11" t="s">
        <v>3010</v>
      </c>
      <c r="N5" s="11">
        <v>1</v>
      </c>
      <c r="O5" s="11" t="s">
        <v>32</v>
      </c>
      <c r="P5" s="11">
        <v>500</v>
      </c>
      <c r="Q5" s="11" t="s">
        <v>41</v>
      </c>
      <c r="R5" s="11">
        <v>3000</v>
      </c>
      <c r="S5" s="47">
        <f>VLOOKUP(I5,道具总览!$D:$F,2,FALSE)*J5+VLOOKUP(K5,道具总览!$D:$F,2,FALSE)*L5+VLOOKUP(M5,道具总览!$D:$F,2,FALSE)*N5+VLOOKUP(O5,道具总览!$D:$F,2,FALSE)*P5+VLOOKUP(Q5,道具总览!$D:$F,2,FALSE)*R5</f>
        <v>1970</v>
      </c>
      <c r="T5" s="13">
        <f t="shared" ref="T5:T10" si="0">U5-U4</f>
        <v>700</v>
      </c>
      <c r="U5" s="72">
        <v>1500</v>
      </c>
      <c r="V5" s="9" t="s">
        <v>2631</v>
      </c>
      <c r="W5" s="9">
        <v>30</v>
      </c>
      <c r="X5" s="18" t="s">
        <v>2705</v>
      </c>
      <c r="Y5" s="18">
        <v>4</v>
      </c>
      <c r="Z5" s="82" t="s">
        <v>670</v>
      </c>
      <c r="AA5" s="82">
        <v>10</v>
      </c>
      <c r="AB5" s="82" t="s">
        <v>258</v>
      </c>
      <c r="AC5" s="82">
        <v>1</v>
      </c>
      <c r="AD5" s="73" t="s">
        <v>10</v>
      </c>
      <c r="AE5" s="73"/>
      <c r="AF5" s="11">
        <f>VLOOKUP(V5,道具总览!$D:$F,2,FALSE)*W5+VLOOKUP(X5,道具总览!$D:$F,2,FALSE)*Y5+VLOOKUP(Z5,道具总览!$D:$F,2,FALSE)*AA5+VLOOKUP(AB5,道具总览!$D:$F,2,FALSE)*AC5+VLOOKUP(AD5,道具总览!$D:$F,2,FALSE)*AE5</f>
        <v>920</v>
      </c>
      <c r="AG5" s="71">
        <f>SUM(AF$3:AF5)/U5</f>
        <v>1.2666666666666666</v>
      </c>
      <c r="AH5" s="71">
        <f t="shared" ref="AH5:AH10" si="1">AF5/(U5-U4)</f>
        <v>1.3142857142857143</v>
      </c>
      <c r="AI5" s="73">
        <v>1</v>
      </c>
    </row>
    <row r="6" spans="1:38" x14ac:dyDescent="0.35">
      <c r="A6" s="78" t="s">
        <v>3022</v>
      </c>
      <c r="B6" s="78" t="s">
        <v>3273</v>
      </c>
      <c r="C6" s="246" t="s">
        <v>3028</v>
      </c>
      <c r="D6" s="246"/>
      <c r="E6" s="246"/>
      <c r="F6" s="79" t="s">
        <v>3274</v>
      </c>
      <c r="H6" s="13"/>
      <c r="I6" s="13"/>
      <c r="J6" s="13"/>
      <c r="K6" s="13"/>
      <c r="L6" s="13"/>
      <c r="M6" s="13"/>
      <c r="N6" s="13"/>
      <c r="O6" s="13"/>
      <c r="P6" s="13"/>
      <c r="Q6" s="13"/>
      <c r="R6" s="13"/>
      <c r="S6" s="13">
        <f>SUM(S1:S5)</f>
        <v>3030</v>
      </c>
      <c r="T6" s="13">
        <f t="shared" si="0"/>
        <v>2000</v>
      </c>
      <c r="U6" s="72">
        <v>3500</v>
      </c>
      <c r="V6" s="9" t="s">
        <v>2633</v>
      </c>
      <c r="W6" s="9">
        <v>30</v>
      </c>
      <c r="X6" s="18" t="s">
        <v>2703</v>
      </c>
      <c r="Y6" s="18">
        <v>5</v>
      </c>
      <c r="Z6" s="82" t="s">
        <v>670</v>
      </c>
      <c r="AA6" s="82">
        <v>20</v>
      </c>
      <c r="AB6" s="75" t="s">
        <v>190</v>
      </c>
      <c r="AC6" s="75">
        <v>1</v>
      </c>
      <c r="AD6" s="73" t="s">
        <v>10</v>
      </c>
      <c r="AE6" s="73"/>
      <c r="AF6" s="11">
        <f>VLOOKUP(V6,道具总览!$D:$F,2,FALSE)*W6+VLOOKUP(X6,道具总览!$D:$F,2,FALSE)*Y6+VLOOKUP(Z6,道具总览!$D:$F,2,FALSE)*AA6+VLOOKUP(AB6,道具总览!$D:$F,2,FALSE)*AC6+VLOOKUP(AD6,道具总览!$D:$F,2,FALSE)*AE6</f>
        <v>2100</v>
      </c>
      <c r="AG6" s="71">
        <f>SUM(AF$3:AF6)/U6</f>
        <v>1.1428571428571428</v>
      </c>
      <c r="AH6" s="71">
        <f t="shared" si="1"/>
        <v>1.05</v>
      </c>
      <c r="AI6" s="73">
        <v>1</v>
      </c>
    </row>
    <row r="7" spans="1:38" x14ac:dyDescent="0.35">
      <c r="T7" s="13">
        <f t="shared" si="0"/>
        <v>4500</v>
      </c>
      <c r="U7" s="72">
        <v>8000</v>
      </c>
      <c r="V7" s="9" t="s">
        <v>336</v>
      </c>
      <c r="W7" s="9">
        <v>3</v>
      </c>
      <c r="X7" s="18" t="s">
        <v>2705</v>
      </c>
      <c r="Y7" s="18">
        <v>6</v>
      </c>
      <c r="Z7" s="82" t="s">
        <v>670</v>
      </c>
      <c r="AA7" s="82">
        <v>30</v>
      </c>
      <c r="AB7" s="75" t="s">
        <v>74</v>
      </c>
      <c r="AC7" s="75">
        <v>10</v>
      </c>
      <c r="AD7" s="73" t="s">
        <v>848</v>
      </c>
      <c r="AE7" s="73">
        <v>10</v>
      </c>
      <c r="AF7" s="11">
        <f>VLOOKUP(V7,道具总览!$D:$F,2,FALSE)*W7+VLOOKUP(X7,道具总览!$D:$F,2,FALSE)*Y7+VLOOKUP(Z7,道具总览!$D:$F,2,FALSE)*AA7+VLOOKUP(AB7,道具总览!$D:$F,2,FALSE)*AC7+VLOOKUP(AD7,道具总览!$D:$F,2,FALSE)*AE7</f>
        <v>2621</v>
      </c>
      <c r="AG7" s="71">
        <f>SUM(AF$3:AF7)/U7</f>
        <v>0.82762500000000006</v>
      </c>
      <c r="AH7" s="71">
        <f t="shared" si="1"/>
        <v>0.58244444444444443</v>
      </c>
      <c r="AI7" s="73">
        <v>1</v>
      </c>
    </row>
    <row r="8" spans="1:38" x14ac:dyDescent="0.35">
      <c r="T8" s="13">
        <f t="shared" si="0"/>
        <v>7000</v>
      </c>
      <c r="U8" s="72">
        <v>15000</v>
      </c>
      <c r="V8" s="9" t="s">
        <v>371</v>
      </c>
      <c r="W8" s="9">
        <v>1</v>
      </c>
      <c r="X8" s="18" t="s">
        <v>2701</v>
      </c>
      <c r="Y8" s="18">
        <v>7</v>
      </c>
      <c r="Z8" s="82" t="s">
        <v>670</v>
      </c>
      <c r="AA8" s="82">
        <v>40</v>
      </c>
      <c r="AB8" s="75" t="s">
        <v>74</v>
      </c>
      <c r="AC8" s="75">
        <v>20</v>
      </c>
      <c r="AD8" s="73" t="s">
        <v>848</v>
      </c>
      <c r="AE8" s="73">
        <v>20</v>
      </c>
      <c r="AF8" s="11">
        <f>VLOOKUP(V8,道具总览!$D:$F,2,FALSE)*W8+VLOOKUP(X8,道具总览!$D:$F,2,FALSE)*Y8+VLOOKUP(Z8,道具总览!$D:$F,2,FALSE)*AA8+VLOOKUP(AB8,道具总览!$D:$F,2,FALSE)*AC8+VLOOKUP(AD8,道具总览!$D:$F,2,FALSE)*AE8</f>
        <v>4202</v>
      </c>
      <c r="AG8" s="71">
        <f>SUM(AF$3:AF8)/U8</f>
        <v>0.72153333333333336</v>
      </c>
      <c r="AH8" s="71">
        <f t="shared" si="1"/>
        <v>0.60028571428571431</v>
      </c>
      <c r="AI8" s="73">
        <v>1</v>
      </c>
    </row>
    <row r="9" spans="1:38" x14ac:dyDescent="0.35">
      <c r="T9" s="13">
        <f t="shared" si="0"/>
        <v>15000</v>
      </c>
      <c r="U9" s="72">
        <v>30000</v>
      </c>
      <c r="V9" s="51" t="s">
        <v>3015</v>
      </c>
      <c r="W9" s="9">
        <v>1</v>
      </c>
      <c r="X9" s="18" t="s">
        <v>2705</v>
      </c>
      <c r="Y9" s="18">
        <v>8</v>
      </c>
      <c r="Z9" s="82" t="s">
        <v>670</v>
      </c>
      <c r="AA9" s="82">
        <v>50</v>
      </c>
      <c r="AB9" s="75" t="s">
        <v>74</v>
      </c>
      <c r="AC9" s="75">
        <v>30</v>
      </c>
      <c r="AD9" s="75" t="s">
        <v>2155</v>
      </c>
      <c r="AE9" s="73">
        <v>1</v>
      </c>
      <c r="AF9" s="11">
        <f>VLOOKUP(V9,道具总览!$D:$F,2,FALSE)*W9+VLOOKUP(X9,道具总览!$D:$F,2,FALSE)*Y9+VLOOKUP(Z9,道具总览!$D:$F,2,FALSE)*AA9+VLOOKUP(AB9,道具总览!$D:$F,2,FALSE)*AC9+VLOOKUP(AD9,道具总览!$D:$F,2,FALSE)*AE9</f>
        <v>8462</v>
      </c>
      <c r="AG9" s="71">
        <f>SUM(AF$3:AF9)/U9</f>
        <v>0.64283333333333337</v>
      </c>
      <c r="AH9" s="71">
        <f t="shared" si="1"/>
        <v>0.56413333333333338</v>
      </c>
      <c r="AI9" s="73">
        <v>1</v>
      </c>
    </row>
    <row r="10" spans="1:38" x14ac:dyDescent="0.35">
      <c r="T10" s="13">
        <f t="shared" si="0"/>
        <v>20000</v>
      </c>
      <c r="U10" s="18">
        <v>50000</v>
      </c>
      <c r="V10" s="9" t="s">
        <v>498</v>
      </c>
      <c r="W10" s="9">
        <v>1</v>
      </c>
      <c r="X10" s="18" t="s">
        <v>2703</v>
      </c>
      <c r="Y10" s="18">
        <v>9</v>
      </c>
      <c r="Z10" s="82" t="s">
        <v>670</v>
      </c>
      <c r="AA10" s="75">
        <v>60</v>
      </c>
      <c r="AB10" s="75" t="s">
        <v>74</v>
      </c>
      <c r="AC10" s="75">
        <v>40</v>
      </c>
      <c r="AD10" s="75" t="s">
        <v>2188</v>
      </c>
      <c r="AE10" s="73">
        <v>1</v>
      </c>
      <c r="AF10" s="11">
        <f>VLOOKUP(V10,道具总览!$D:$F,2,FALSE)*W10+VLOOKUP(X10,道具总览!$D:$F,2,FALSE)*Y10+VLOOKUP(Z10,道具总览!$D:$F,2,FALSE)*AA10+VLOOKUP(AB10,道具总览!$D:$F,2,FALSE)*AC10+VLOOKUP(AD10,道具总览!$D:$F,2,FALSE)*AE10</f>
        <v>10352</v>
      </c>
      <c r="AG10" s="71">
        <f>SUM(AF$3:AF10)/U10</f>
        <v>0.59274000000000004</v>
      </c>
      <c r="AH10" s="71">
        <f t="shared" si="1"/>
        <v>0.51759999999999995</v>
      </c>
      <c r="AI10" s="73">
        <v>1</v>
      </c>
    </row>
    <row r="13" spans="1:38" x14ac:dyDescent="0.35">
      <c r="H13" s="218" t="s">
        <v>3275</v>
      </c>
      <c r="I13" s="219"/>
      <c r="J13" s="219"/>
      <c r="K13" s="219"/>
      <c r="L13" s="219"/>
      <c r="M13" s="219"/>
      <c r="N13" s="219"/>
      <c r="O13" s="219"/>
      <c r="P13" s="219"/>
      <c r="Q13" s="219"/>
      <c r="R13" s="219"/>
      <c r="S13" s="219"/>
      <c r="U13" s="228" t="s">
        <v>3276</v>
      </c>
      <c r="V13" s="226"/>
      <c r="W13" s="226"/>
      <c r="X13" s="226"/>
      <c r="Y13" s="226"/>
      <c r="Z13" s="226"/>
      <c r="AA13" s="226"/>
      <c r="AB13" s="226"/>
      <c r="AC13" s="226"/>
      <c r="AD13" s="226"/>
      <c r="AE13" s="226"/>
      <c r="AF13" s="226"/>
      <c r="AG13" s="226"/>
      <c r="AH13" s="226"/>
      <c r="AI13" s="226"/>
      <c r="AJ13" s="226"/>
      <c r="AK13" s="226"/>
      <c r="AL13" s="226"/>
    </row>
    <row r="14" spans="1:38" x14ac:dyDescent="0.35">
      <c r="H14" s="21">
        <v>1</v>
      </c>
      <c r="I14" s="21" t="s">
        <v>3242</v>
      </c>
      <c r="J14" s="21" t="s">
        <v>3243</v>
      </c>
      <c r="K14" s="21">
        <v>1</v>
      </c>
      <c r="L14" s="21" t="s">
        <v>20</v>
      </c>
      <c r="M14" s="13"/>
      <c r="N14" s="13"/>
      <c r="O14" s="13"/>
      <c r="P14" s="13"/>
      <c r="Q14" s="13"/>
      <c r="R14" s="13"/>
      <c r="S14" s="13"/>
      <c r="U14" s="1" t="s">
        <v>3204</v>
      </c>
      <c r="V14" s="16" t="s">
        <v>3205</v>
      </c>
      <c r="W14" s="16" t="s">
        <v>3206</v>
      </c>
      <c r="X14" s="5" t="s">
        <v>3207</v>
      </c>
      <c r="Y14" s="5" t="s">
        <v>3127</v>
      </c>
      <c r="Z14" s="5" t="s">
        <v>3208</v>
      </c>
      <c r="AA14" s="5" t="s">
        <v>3129</v>
      </c>
      <c r="AB14" s="5" t="s">
        <v>3209</v>
      </c>
      <c r="AC14" s="5" t="s">
        <v>3131</v>
      </c>
      <c r="AD14" s="5" t="s">
        <v>3210</v>
      </c>
      <c r="AE14" s="5" t="s">
        <v>3133</v>
      </c>
      <c r="AF14" s="5" t="s">
        <v>3211</v>
      </c>
      <c r="AG14" s="5" t="s">
        <v>3135</v>
      </c>
      <c r="AH14" s="15" t="s">
        <v>3212</v>
      </c>
      <c r="AI14" s="15" t="s">
        <v>3213</v>
      </c>
      <c r="AJ14" s="15" t="s">
        <v>3136</v>
      </c>
      <c r="AK14" s="15" t="s">
        <v>3214</v>
      </c>
      <c r="AL14" s="15" t="s">
        <v>3170</v>
      </c>
    </row>
    <row r="15" spans="1:38" x14ac:dyDescent="0.35">
      <c r="H15" s="215" t="s">
        <v>3277</v>
      </c>
      <c r="I15" s="216"/>
      <c r="J15" s="216"/>
      <c r="K15" s="216"/>
      <c r="L15" s="217"/>
      <c r="M15" s="13"/>
      <c r="N15" s="218" t="s">
        <v>3245</v>
      </c>
      <c r="O15" s="219"/>
      <c r="P15" s="219"/>
      <c r="Q15" s="219"/>
      <c r="R15" s="219"/>
      <c r="S15" s="219"/>
      <c r="U15" s="11">
        <v>1</v>
      </c>
      <c r="V15" s="6" t="s">
        <v>670</v>
      </c>
      <c r="W15" s="17">
        <v>40</v>
      </c>
      <c r="X15" s="17" t="s">
        <v>848</v>
      </c>
      <c r="Y15" s="17">
        <v>10</v>
      </c>
      <c r="Z15" s="17" t="s">
        <v>254</v>
      </c>
      <c r="AA15" s="17">
        <v>1</v>
      </c>
      <c r="AB15" s="17" t="s">
        <v>2634</v>
      </c>
      <c r="AC15" s="17">
        <v>2</v>
      </c>
      <c r="AD15" s="11" t="s">
        <v>731</v>
      </c>
      <c r="AE15" s="11">
        <v>2</v>
      </c>
      <c r="AF15" s="17" t="s">
        <v>41</v>
      </c>
      <c r="AG15" s="17">
        <v>5000</v>
      </c>
      <c r="AH15" s="11">
        <f>VLOOKUP(V15,道具总览!$D:$E,2,FALSE)*W15</f>
        <v>400</v>
      </c>
      <c r="AI15" s="11">
        <f>VLOOKUP(X15,道具总览!$D:$E,2,FALSE)*Y15+VLOOKUP(Z15,道具总览!$D:$E,2,FALSE)*AA15+VLOOKUP(AB15,道具总览!$D:$E,2,FALSE)*AC15+VLOOKUP(AD15,道具总览!$D:$E,2,FALSE)*AE15+VLOOKUP(AF15,道具总览!$D:$E,2,FALSE)*AG15</f>
        <v>700</v>
      </c>
      <c r="AJ15" s="11">
        <f t="shared" ref="AJ15:AJ19" si="2">AH15+AI15</f>
        <v>1100</v>
      </c>
      <c r="AK15" s="11">
        <v>388</v>
      </c>
      <c r="AL15" s="19">
        <f t="shared" ref="AL15:AL19" si="3">AJ15/AK15</f>
        <v>2.8350515463917527</v>
      </c>
    </row>
    <row r="16" spans="1:38" x14ac:dyDescent="0.35">
      <c r="H16" s="12" t="s">
        <v>3194</v>
      </c>
      <c r="I16" s="12" t="s">
        <v>3246</v>
      </c>
      <c r="J16" s="12" t="s">
        <v>3247</v>
      </c>
      <c r="K16" s="12" t="s">
        <v>3242</v>
      </c>
      <c r="L16" s="12" t="s">
        <v>3156</v>
      </c>
      <c r="M16" s="13"/>
      <c r="N16" s="12" t="s">
        <v>3194</v>
      </c>
      <c r="O16" s="12" t="s">
        <v>3142</v>
      </c>
      <c r="P16" s="12" t="s">
        <v>3248</v>
      </c>
      <c r="Q16" s="12" t="s">
        <v>3249</v>
      </c>
      <c r="R16" s="12" t="s">
        <v>3175</v>
      </c>
      <c r="S16" s="12" t="s">
        <v>3250</v>
      </c>
      <c r="U16" s="11">
        <v>2</v>
      </c>
      <c r="V16" s="17" t="s">
        <v>2510</v>
      </c>
      <c r="W16" s="17">
        <v>40</v>
      </c>
      <c r="X16" s="17" t="s">
        <v>2631</v>
      </c>
      <c r="Y16" s="17">
        <v>20</v>
      </c>
      <c r="Z16" s="17" t="s">
        <v>272</v>
      </c>
      <c r="AA16" s="17">
        <v>1</v>
      </c>
      <c r="AB16" s="17" t="s">
        <v>2636</v>
      </c>
      <c r="AC16" s="17">
        <v>2</v>
      </c>
      <c r="AD16" s="17" t="s">
        <v>755</v>
      </c>
      <c r="AE16" s="17">
        <v>99</v>
      </c>
      <c r="AF16" s="17" t="s">
        <v>41</v>
      </c>
      <c r="AG16" s="17">
        <v>5000</v>
      </c>
      <c r="AH16" s="11">
        <f>VLOOKUP(V16,道具总览!$D:$E,2,FALSE)*W16</f>
        <v>800</v>
      </c>
      <c r="AI16" s="11">
        <f>VLOOKUP(X16,道具总览!$D:$E,2,FALSE)*Y16+VLOOKUP(Z16,道具总览!$D:$E,2,FALSE)*AA16+VLOOKUP(AB16,道具总览!$D:$E,2,FALSE)*AC16+VLOOKUP(AD16,道具总览!$D:$E,2,FALSE)*AE16+VLOOKUP(AF16,道具总览!$D:$E,2,FALSE)*AG16</f>
        <v>879</v>
      </c>
      <c r="AJ16" s="11">
        <f t="shared" si="2"/>
        <v>1679</v>
      </c>
      <c r="AK16" s="11">
        <v>888</v>
      </c>
      <c r="AL16" s="19">
        <f t="shared" si="3"/>
        <v>1.8907657657657657</v>
      </c>
    </row>
    <row r="17" spans="8:38" x14ac:dyDescent="0.35">
      <c r="H17" s="12">
        <v>1</v>
      </c>
      <c r="I17" s="12" t="s">
        <v>3251</v>
      </c>
      <c r="J17" s="12">
        <v>999</v>
      </c>
      <c r="K17" s="12">
        <v>100</v>
      </c>
      <c r="L17" s="12">
        <f>K17/H14*K14</f>
        <v>100</v>
      </c>
      <c r="M17" s="13"/>
      <c r="N17" s="12">
        <v>1</v>
      </c>
      <c r="O17" s="12" t="s">
        <v>670</v>
      </c>
      <c r="P17" s="12">
        <v>10</v>
      </c>
      <c r="Q17" s="22">
        <f>VLOOKUP(O17,道具总览!$D:$F,MATCH(道具总览!$E$1,道具总览!$D$1:$F$1,0),FALSE)*P17</f>
        <v>100</v>
      </c>
      <c r="R17" s="12">
        <f>Q17/K14*H14</f>
        <v>100</v>
      </c>
      <c r="S17" s="12">
        <v>10</v>
      </c>
      <c r="U17" s="11">
        <v>3</v>
      </c>
      <c r="V17" s="11" t="s">
        <v>2531</v>
      </c>
      <c r="W17" s="11">
        <v>40</v>
      </c>
      <c r="X17" s="11" t="s">
        <v>2570</v>
      </c>
      <c r="Y17" s="11">
        <v>1</v>
      </c>
      <c r="Z17" s="17" t="s">
        <v>272</v>
      </c>
      <c r="AA17" s="11">
        <v>1</v>
      </c>
      <c r="AB17" s="11" t="s">
        <v>2635</v>
      </c>
      <c r="AC17" s="11">
        <v>2</v>
      </c>
      <c r="AD17" s="11" t="s">
        <v>731</v>
      </c>
      <c r="AE17" s="11">
        <v>2</v>
      </c>
      <c r="AF17" s="11" t="s">
        <v>41</v>
      </c>
      <c r="AG17" s="11">
        <v>5000</v>
      </c>
      <c r="AH17" s="11">
        <f>VLOOKUP(V17,道具总览!$D:$E,2,FALSE)*W17</f>
        <v>800</v>
      </c>
      <c r="AI17" s="11">
        <f>VLOOKUP(X17,道具总览!$D:$E,2,FALSE)*Y17+VLOOKUP(Z17,道具总览!$D:$E,2,FALSE)*AA17+VLOOKUP(AB17,道具总览!$D:$E,2,FALSE)*AC17+VLOOKUP(AD17,道具总览!$D:$E,2,FALSE)*AE17+VLOOKUP(AF17,道具总览!$D:$E,2,FALSE)*AG17</f>
        <v>1067</v>
      </c>
      <c r="AJ17" s="11">
        <f t="shared" si="2"/>
        <v>1867</v>
      </c>
      <c r="AK17" s="11">
        <v>888</v>
      </c>
      <c r="AL17" s="19">
        <f t="shared" si="3"/>
        <v>2.1024774774774775</v>
      </c>
    </row>
    <row r="18" spans="8:38" x14ac:dyDescent="0.35">
      <c r="H18" s="12">
        <v>2</v>
      </c>
      <c r="I18" s="12" t="s">
        <v>3253</v>
      </c>
      <c r="J18" s="12">
        <v>100</v>
      </c>
      <c r="K18" s="12">
        <v>50</v>
      </c>
      <c r="L18" s="12">
        <f>K18/H14*K14</f>
        <v>50</v>
      </c>
      <c r="M18" s="13"/>
      <c r="N18" s="12">
        <v>2</v>
      </c>
      <c r="O18" s="12" t="s">
        <v>848</v>
      </c>
      <c r="P18" s="12">
        <v>10</v>
      </c>
      <c r="Q18" s="22">
        <f>VLOOKUP(O18,道具总览!$D:$F,MATCH(道具总览!$E$1,道具总览!$D$1:$F$1,0),FALSE)*P18</f>
        <v>100</v>
      </c>
      <c r="R18" s="12">
        <f>Q18/K14*H14</f>
        <v>100</v>
      </c>
      <c r="S18" s="12">
        <v>10</v>
      </c>
      <c r="U18" s="11">
        <v>4</v>
      </c>
      <c r="V18" s="11" t="s">
        <v>2606</v>
      </c>
      <c r="W18" s="11">
        <v>2</v>
      </c>
      <c r="X18" s="11" t="s">
        <v>2556</v>
      </c>
      <c r="Y18" s="11">
        <v>1</v>
      </c>
      <c r="Z18" s="11" t="s">
        <v>2510</v>
      </c>
      <c r="AA18" s="11">
        <v>1</v>
      </c>
      <c r="AB18" s="11" t="s">
        <v>2631</v>
      </c>
      <c r="AC18" s="11">
        <v>2</v>
      </c>
      <c r="AD18" s="17" t="s">
        <v>755</v>
      </c>
      <c r="AE18" s="17">
        <v>99</v>
      </c>
      <c r="AF18" s="11" t="s">
        <v>41</v>
      </c>
      <c r="AG18" s="11">
        <v>5000</v>
      </c>
      <c r="AH18" s="11">
        <f>VLOOKUP(V18,道具总览!$D:$E,2,FALSE)*W18</f>
        <v>5124</v>
      </c>
      <c r="AI18" s="11">
        <f>VLOOKUP(X18,道具总览!$D:$E,2,FALSE)*Y18+VLOOKUP(Z18,道具总览!$D:$E,2,FALSE)*AA18+VLOOKUP(AB18,道具总览!$D:$E,2,FALSE)*AC18+VLOOKUP(AD18,道具总览!$D:$E,2,FALSE)*AE18+VLOOKUP(AF18,道具总览!$D:$E,2,FALSE)*AG18</f>
        <v>1106</v>
      </c>
      <c r="AJ18" s="11">
        <f t="shared" si="2"/>
        <v>6230</v>
      </c>
      <c r="AK18" s="11">
        <v>2888</v>
      </c>
      <c r="AL18" s="19">
        <f t="shared" si="3"/>
        <v>2.1572022160664819</v>
      </c>
    </row>
    <row r="19" spans="8:38" x14ac:dyDescent="0.35">
      <c r="H19" s="12">
        <v>3</v>
      </c>
      <c r="I19" s="12" t="s">
        <v>3254</v>
      </c>
      <c r="J19" s="12">
        <v>500</v>
      </c>
      <c r="K19" s="12">
        <v>10</v>
      </c>
      <c r="L19" s="12">
        <f>K19/H14*K14</f>
        <v>10</v>
      </c>
      <c r="M19" s="13"/>
      <c r="N19" s="12">
        <v>3</v>
      </c>
      <c r="O19" s="12" t="s">
        <v>372</v>
      </c>
      <c r="P19" s="12">
        <v>10</v>
      </c>
      <c r="Q19" s="22">
        <f>VLOOKUP(O19,道具总览!$D:$F,MATCH(道具总览!$E$1,道具总览!$D$1:$F$1,0),FALSE)*P19</f>
        <v>100</v>
      </c>
      <c r="R19" s="12">
        <f>Q19/K14*H14</f>
        <v>100</v>
      </c>
      <c r="S19" s="12">
        <v>10</v>
      </c>
      <c r="U19" s="11">
        <v>5</v>
      </c>
      <c r="V19" s="17" t="s">
        <v>656</v>
      </c>
      <c r="W19" s="11">
        <v>1</v>
      </c>
      <c r="X19" s="11" t="s">
        <v>334</v>
      </c>
      <c r="Y19" s="11">
        <v>5</v>
      </c>
      <c r="Z19" s="17" t="s">
        <v>482</v>
      </c>
      <c r="AA19" s="11">
        <v>1</v>
      </c>
      <c r="AB19" s="11" t="s">
        <v>2638</v>
      </c>
      <c r="AC19" s="11">
        <v>2</v>
      </c>
      <c r="AD19" s="11" t="s">
        <v>731</v>
      </c>
      <c r="AE19" s="11">
        <v>2</v>
      </c>
      <c r="AF19" s="11" t="s">
        <v>41</v>
      </c>
      <c r="AG19" s="11">
        <v>5000</v>
      </c>
      <c r="AH19" s="11">
        <f>VLOOKUP(V19,道具总览!$D:$E,2,FALSE)*W19</f>
        <v>7290</v>
      </c>
      <c r="AI19" s="11">
        <f>VLOOKUP(X19,道具总览!$D:$E,2,FALSE)*Y19+VLOOKUP(Z19,道具总览!$D:$E,2,FALSE)*AA19+VLOOKUP(AB19,道具总览!$D:$E,2,FALSE)*AC19+VLOOKUP(AD19,道具总览!$D:$E,2,FALSE)*AE19+VLOOKUP(AF19,道具总览!$D:$E,2,FALSE)*AG19</f>
        <v>1180</v>
      </c>
      <c r="AJ19" s="11">
        <f t="shared" si="2"/>
        <v>8470</v>
      </c>
      <c r="AK19" s="11">
        <v>3888</v>
      </c>
      <c r="AL19" s="19">
        <f t="shared" si="3"/>
        <v>2.1784979423868314</v>
      </c>
    </row>
    <row r="20" spans="8:38" x14ac:dyDescent="0.35">
      <c r="H20" s="12">
        <v>4</v>
      </c>
      <c r="I20" s="12" t="s">
        <v>3254</v>
      </c>
      <c r="J20" s="12">
        <v>3000</v>
      </c>
      <c r="K20" s="12">
        <v>20</v>
      </c>
      <c r="L20" s="12">
        <f>K20/H14*K14</f>
        <v>20</v>
      </c>
      <c r="M20" s="13"/>
      <c r="N20" s="12">
        <v>4</v>
      </c>
      <c r="O20" s="12" t="s">
        <v>2531</v>
      </c>
      <c r="P20" s="12">
        <v>10</v>
      </c>
      <c r="Q20" s="22">
        <f>VLOOKUP(O20,道具总览!$D:$F,MATCH(道具总览!$E$1,道具总览!$D$1:$F$1,0),FALSE)*P20</f>
        <v>200</v>
      </c>
      <c r="R20" s="12">
        <f>Q20/K14*H14</f>
        <v>200</v>
      </c>
      <c r="S20" s="12">
        <v>10</v>
      </c>
      <c r="U20" s="11" t="s">
        <v>3216</v>
      </c>
      <c r="V20" s="11"/>
      <c r="W20" s="11"/>
      <c r="X20" s="11" t="s">
        <v>336</v>
      </c>
      <c r="Y20" s="11">
        <v>1</v>
      </c>
      <c r="Z20" s="6" t="s">
        <v>458</v>
      </c>
      <c r="AA20" s="11">
        <v>10</v>
      </c>
      <c r="AB20" s="6" t="s">
        <v>10</v>
      </c>
      <c r="AC20" s="11"/>
      <c r="AD20" s="6" t="s">
        <v>10</v>
      </c>
      <c r="AE20" s="11"/>
      <c r="AF20" s="6" t="s">
        <v>10</v>
      </c>
      <c r="AG20" s="11"/>
      <c r="AH20" s="6" t="s">
        <v>10</v>
      </c>
      <c r="AI20" s="11">
        <f>VLOOKUP(X20,道具总览!$D:$E,2,FALSE)*Y20+VLOOKUP(Z20,道具总览!$D:$E,2,FALSE)*AA20+VLOOKUP(AB20,道具总览!$D:$E,2,FALSE)*AC20+VLOOKUP(AD20,道具总览!$D:$E,2,FALSE)*AE20+VLOOKUP(AF20,道具总览!$D:$E,2,FALSE)*AG20</f>
        <v>1667</v>
      </c>
      <c r="AJ20" s="11">
        <f>AI20</f>
        <v>1667</v>
      </c>
      <c r="AK20" s="6">
        <f>SUM(AK15:AK19)</f>
        <v>8940</v>
      </c>
      <c r="AL20" s="20">
        <f>SUM(AJ15:AJ20)/AK20</f>
        <v>2.3504474272930649</v>
      </c>
    </row>
    <row r="21" spans="8:38" x14ac:dyDescent="0.35">
      <c r="H21" s="12">
        <v>5</v>
      </c>
      <c r="I21" s="12" t="s">
        <v>3254</v>
      </c>
      <c r="J21" s="12">
        <v>10000</v>
      </c>
      <c r="K21" s="12">
        <v>30</v>
      </c>
      <c r="L21" s="12">
        <f>K21/H14*K14</f>
        <v>30</v>
      </c>
      <c r="M21" s="13"/>
      <c r="N21" s="12">
        <v>5</v>
      </c>
      <c r="O21" s="12" t="s">
        <v>2635</v>
      </c>
      <c r="P21" s="12">
        <v>10</v>
      </c>
      <c r="Q21" s="22">
        <f>VLOOKUP(O21,道具总览!$D:$F,MATCH(道具总览!$E$1,道具总览!$D$1:$F$1,0),FALSE)*P21</f>
        <v>300</v>
      </c>
      <c r="R21" s="12">
        <f>Q21/K14*H14</f>
        <v>300</v>
      </c>
      <c r="S21" s="12">
        <v>5</v>
      </c>
    </row>
    <row r="22" spans="8:38" x14ac:dyDescent="0.35">
      <c r="H22" s="12">
        <v>6</v>
      </c>
      <c r="I22" s="12" t="s">
        <v>3256</v>
      </c>
      <c r="J22" s="12">
        <v>1</v>
      </c>
      <c r="K22" s="12">
        <v>30</v>
      </c>
      <c r="L22" s="12">
        <f>K22/H14*K14</f>
        <v>30</v>
      </c>
      <c r="M22" s="13"/>
      <c r="N22" s="12">
        <v>6</v>
      </c>
      <c r="O22" s="12" t="s">
        <v>892</v>
      </c>
      <c r="P22" s="12">
        <v>1</v>
      </c>
      <c r="Q22" s="22">
        <f>VLOOKUP(O22,道具总览!$D:$F,MATCH(道具总览!$E$1,道具总览!$D$1:$F$1,0),FALSE)*P22</f>
        <v>50</v>
      </c>
      <c r="R22" s="12">
        <f>Q22/K14*H14</f>
        <v>50</v>
      </c>
      <c r="S22" s="12">
        <v>10</v>
      </c>
    </row>
    <row r="23" spans="8:38" x14ac:dyDescent="0.35">
      <c r="H23" s="12">
        <v>7</v>
      </c>
      <c r="I23" s="12" t="s">
        <v>3257</v>
      </c>
      <c r="J23" s="12">
        <v>15</v>
      </c>
      <c r="K23" s="12">
        <v>30</v>
      </c>
      <c r="L23" s="12">
        <f>K23/H14*K14</f>
        <v>30</v>
      </c>
      <c r="M23" s="13"/>
      <c r="N23" s="12">
        <v>7</v>
      </c>
      <c r="O23" s="12" t="s">
        <v>455</v>
      </c>
      <c r="P23" s="12">
        <v>1</v>
      </c>
      <c r="Q23" s="22">
        <f>VLOOKUP(O23,道具总览!$D:$F,MATCH(道具总览!$E$1,道具总览!$D$1:$F$1,0),FALSE)*P23</f>
        <v>70</v>
      </c>
      <c r="R23" s="12">
        <f>Q23/K14*H14</f>
        <v>70</v>
      </c>
      <c r="S23" s="12">
        <v>6</v>
      </c>
    </row>
    <row r="24" spans="8:38" x14ac:dyDescent="0.35">
      <c r="H24" s="12">
        <v>8</v>
      </c>
      <c r="I24" s="12" t="s">
        <v>3257</v>
      </c>
      <c r="J24" s="12">
        <v>30</v>
      </c>
      <c r="K24" s="12">
        <v>50</v>
      </c>
      <c r="L24" s="12">
        <f>K24/H14*K14</f>
        <v>50</v>
      </c>
      <c r="M24" s="13"/>
      <c r="N24" s="12">
        <v>8</v>
      </c>
      <c r="O24" s="12" t="s">
        <v>557</v>
      </c>
      <c r="P24" s="12">
        <v>1</v>
      </c>
      <c r="Q24" s="22">
        <f>VLOOKUP(O24,道具总览!$D:$F,MATCH(道具总览!$E$1,道具总览!$D$1:$F$1,0),FALSE)*P24</f>
        <v>120</v>
      </c>
      <c r="R24" s="12">
        <f>Q24/K14*H14</f>
        <v>120</v>
      </c>
      <c r="S24" s="12">
        <v>5</v>
      </c>
    </row>
    <row r="25" spans="8:38" x14ac:dyDescent="0.35">
      <c r="H25" s="12">
        <v>9</v>
      </c>
      <c r="I25" s="12" t="s">
        <v>3258</v>
      </c>
      <c r="J25" s="12">
        <v>1</v>
      </c>
      <c r="K25" s="12">
        <v>10</v>
      </c>
      <c r="L25" s="12">
        <f>K25/H14*K14</f>
        <v>10</v>
      </c>
      <c r="M25" s="13"/>
      <c r="N25" s="12">
        <v>9</v>
      </c>
      <c r="O25" s="12" t="s">
        <v>2570</v>
      </c>
      <c r="P25" s="12">
        <v>1</v>
      </c>
      <c r="Q25" s="22">
        <f>VLOOKUP(O25,道具总览!$D:$F,MATCH(道具总览!$E$1,道具总览!$D$1:$F$1,0),FALSE)*P25</f>
        <v>467</v>
      </c>
      <c r="R25" s="12">
        <f>Q25/K14*H14</f>
        <v>467</v>
      </c>
      <c r="S25" s="12">
        <v>2</v>
      </c>
    </row>
    <row r="26" spans="8:38" x14ac:dyDescent="0.35">
      <c r="H26" s="12">
        <v>10</v>
      </c>
      <c r="I26" s="12" t="s">
        <v>3260</v>
      </c>
      <c r="J26" s="12">
        <v>10</v>
      </c>
      <c r="K26" s="12">
        <v>30</v>
      </c>
      <c r="L26" s="12">
        <f>K26/H14*K14</f>
        <v>30</v>
      </c>
      <c r="M26" s="13"/>
      <c r="N26" s="13"/>
      <c r="O26" s="13"/>
      <c r="P26" s="13"/>
      <c r="Q26" s="13"/>
      <c r="R26" s="13">
        <f>SUMPRODUCT(R23:R25,S23:S25)</f>
        <v>1954</v>
      </c>
      <c r="S26" s="13">
        <f>SUMPRODUCT(R17:R25,S17:S25)</f>
        <v>8954</v>
      </c>
    </row>
    <row r="27" spans="8:38" x14ac:dyDescent="0.35">
      <c r="H27" s="12">
        <v>11</v>
      </c>
      <c r="I27" s="12" t="s">
        <v>3260</v>
      </c>
      <c r="J27" s="12">
        <v>30</v>
      </c>
      <c r="K27" s="12">
        <v>50</v>
      </c>
      <c r="L27" s="12">
        <f>K27/H14*K14</f>
        <v>50</v>
      </c>
      <c r="M27" s="13"/>
      <c r="N27" s="13"/>
      <c r="O27" s="13"/>
      <c r="P27" s="13"/>
      <c r="Q27" s="13"/>
      <c r="R27" s="13"/>
      <c r="S27" s="13"/>
    </row>
    <row r="28" spans="8:38" x14ac:dyDescent="0.35">
      <c r="H28" s="12">
        <v>12</v>
      </c>
      <c r="I28" s="12" t="s">
        <v>3261</v>
      </c>
      <c r="J28" s="12">
        <v>500</v>
      </c>
      <c r="K28" s="12">
        <v>200</v>
      </c>
      <c r="L28" s="12">
        <f>K28/H14*K14</f>
        <v>200</v>
      </c>
      <c r="M28" s="13"/>
      <c r="N28" s="13"/>
      <c r="O28" s="13"/>
      <c r="P28" s="13"/>
      <c r="Q28" s="13"/>
      <c r="R28" s="13"/>
      <c r="S28" s="13"/>
    </row>
    <row r="29" spans="8:38" x14ac:dyDescent="0.35">
      <c r="H29" s="12">
        <v>13</v>
      </c>
      <c r="I29" s="12" t="s">
        <v>3261</v>
      </c>
      <c r="J29" s="12">
        <v>1000</v>
      </c>
      <c r="K29" s="12">
        <v>300</v>
      </c>
      <c r="L29" s="12">
        <f>K29/H14*K14</f>
        <v>300</v>
      </c>
      <c r="M29" s="13"/>
      <c r="N29" s="13"/>
      <c r="O29" s="13"/>
      <c r="P29" s="13"/>
      <c r="Q29" s="13"/>
      <c r="R29" s="13"/>
      <c r="S29" s="13"/>
    </row>
    <row r="30" spans="8:38" x14ac:dyDescent="0.35">
      <c r="H30" s="12">
        <v>14</v>
      </c>
      <c r="I30" s="12" t="s">
        <v>3261</v>
      </c>
      <c r="J30" s="12">
        <v>1500</v>
      </c>
      <c r="K30" s="12">
        <v>400</v>
      </c>
      <c r="L30" s="12">
        <f>K30/H14*K14</f>
        <v>400</v>
      </c>
      <c r="M30" s="13"/>
      <c r="N30" s="13"/>
      <c r="O30" s="13"/>
      <c r="P30" s="13"/>
      <c r="Q30" s="13"/>
      <c r="R30" s="13"/>
      <c r="S30" s="13"/>
    </row>
    <row r="31" spans="8:38" x14ac:dyDescent="0.35">
      <c r="H31" s="12">
        <v>15</v>
      </c>
      <c r="I31" s="12" t="s">
        <v>3261</v>
      </c>
      <c r="J31" s="12">
        <v>2000</v>
      </c>
      <c r="K31" s="12">
        <v>500</v>
      </c>
      <c r="L31" s="12">
        <f>K31/H14*K14</f>
        <v>500</v>
      </c>
      <c r="M31" s="13"/>
      <c r="N31" s="13"/>
      <c r="O31" s="13"/>
      <c r="P31" s="13"/>
      <c r="Q31" s="13"/>
      <c r="R31" s="13"/>
      <c r="S31" s="13"/>
    </row>
    <row r="32" spans="8:38" x14ac:dyDescent="0.35">
      <c r="H32" s="12">
        <v>16</v>
      </c>
      <c r="I32" s="12" t="s">
        <v>3183</v>
      </c>
      <c r="J32" s="12">
        <v>1000</v>
      </c>
      <c r="K32" s="12">
        <v>200</v>
      </c>
      <c r="L32" s="12">
        <f>K32/H14*K14</f>
        <v>200</v>
      </c>
      <c r="M32" s="13"/>
      <c r="N32" s="13"/>
      <c r="O32" s="13"/>
      <c r="P32" s="13"/>
      <c r="Q32" s="13"/>
      <c r="R32" s="13"/>
      <c r="S32" s="13"/>
    </row>
    <row r="33" spans="8:19" x14ac:dyDescent="0.35">
      <c r="H33" s="12">
        <v>17</v>
      </c>
      <c r="I33" s="12" t="s">
        <v>3183</v>
      </c>
      <c r="J33" s="12">
        <v>2000</v>
      </c>
      <c r="K33" s="12">
        <v>300</v>
      </c>
      <c r="L33" s="12">
        <f>K33/H14*K14</f>
        <v>300</v>
      </c>
      <c r="M33" s="13"/>
      <c r="N33" s="13"/>
      <c r="O33" s="13"/>
      <c r="P33" s="13"/>
      <c r="Q33" s="13"/>
      <c r="R33" s="13"/>
      <c r="S33" s="13"/>
    </row>
    <row r="34" spans="8:19" x14ac:dyDescent="0.35">
      <c r="H34" s="13"/>
      <c r="I34" s="13"/>
      <c r="J34" s="13"/>
      <c r="K34" s="13">
        <f>SUM(K17:K33)</f>
        <v>2310</v>
      </c>
      <c r="L34" s="13">
        <f>SUM(L17:L33)</f>
        <v>2310</v>
      </c>
      <c r="M34" s="13"/>
      <c r="N34" s="13"/>
      <c r="O34" s="13"/>
      <c r="P34" s="13"/>
      <c r="Q34" s="13"/>
      <c r="R34" s="13"/>
      <c r="S34" s="13"/>
    </row>
    <row r="35" spans="8:19" x14ac:dyDescent="0.35">
      <c r="H35" s="13"/>
      <c r="I35" s="13"/>
      <c r="J35" s="13"/>
      <c r="K35" s="13">
        <f>SUM(K17:K27)-K25</f>
        <v>400</v>
      </c>
      <c r="L35" s="13"/>
      <c r="M35" s="13"/>
      <c r="N35" s="13"/>
      <c r="O35" s="13"/>
      <c r="P35" s="13"/>
      <c r="Q35" s="13"/>
      <c r="R35" s="13"/>
      <c r="S35" s="13"/>
    </row>
  </sheetData>
  <mergeCells count="14">
    <mergeCell ref="H13:S13"/>
    <mergeCell ref="U13:AL13"/>
    <mergeCell ref="H15:L15"/>
    <mergeCell ref="N15:S15"/>
    <mergeCell ref="C1:E1"/>
    <mergeCell ref="H1:S1"/>
    <mergeCell ref="U1:AI1"/>
    <mergeCell ref="C3:E3"/>
    <mergeCell ref="C5:E5"/>
    <mergeCell ref="A1:A2"/>
    <mergeCell ref="A3:A4"/>
    <mergeCell ref="B1:B2"/>
    <mergeCell ref="F1:F2"/>
    <mergeCell ref="C6:E6"/>
  </mergeCells>
  <phoneticPr fontId="31" type="noConversion"/>
  <pageMargins left="0.69930555555555596" right="0.69930555555555596" top="0.75" bottom="0.75" header="0.3" footer="0.3"/>
  <pageSetup paperSize="9" orientation="portrait" horizont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workbookViewId="0">
      <selection activeCell="H38" sqref="H38"/>
    </sheetView>
  </sheetViews>
  <sheetFormatPr defaultColWidth="9" defaultRowHeight="13.5" x14ac:dyDescent="0.15"/>
  <cols>
    <col min="2" max="2" width="10.375" customWidth="1"/>
    <col min="3" max="3" width="13.75" customWidth="1"/>
    <col min="5" max="5" width="8.875" customWidth="1"/>
    <col min="7" max="7" width="13.75" customWidth="1"/>
    <col min="8" max="8" width="10.375" customWidth="1"/>
    <col min="10" max="10" width="9.125" customWidth="1"/>
  </cols>
  <sheetData>
    <row r="1" spans="1:13" ht="15.75" x14ac:dyDescent="0.3">
      <c r="A1" s="222" t="s">
        <v>3278</v>
      </c>
      <c r="B1" s="222"/>
      <c r="C1" s="222"/>
      <c r="D1" s="222"/>
      <c r="E1" s="222"/>
      <c r="F1" s="222"/>
      <c r="G1" s="222"/>
      <c r="H1" s="222"/>
      <c r="I1" s="222"/>
      <c r="J1" s="222"/>
      <c r="K1" s="222"/>
      <c r="L1" s="222"/>
      <c r="M1" s="222"/>
    </row>
    <row r="2" spans="1:13" ht="15.75" x14ac:dyDescent="0.3">
      <c r="A2" s="50" t="s">
        <v>3151</v>
      </c>
      <c r="B2" s="3" t="s">
        <v>3126</v>
      </c>
      <c r="C2" s="3" t="s">
        <v>3127</v>
      </c>
      <c r="D2" s="4" t="s">
        <v>3128</v>
      </c>
      <c r="E2" s="4" t="s">
        <v>3129</v>
      </c>
      <c r="F2" s="3" t="s">
        <v>3130</v>
      </c>
      <c r="G2" s="3" t="s">
        <v>3131</v>
      </c>
      <c r="H2" s="4" t="s">
        <v>3132</v>
      </c>
      <c r="I2" s="4" t="s">
        <v>3133</v>
      </c>
      <c r="J2" s="3" t="s">
        <v>3134</v>
      </c>
      <c r="K2" s="3" t="s">
        <v>3135</v>
      </c>
      <c r="L2" s="51" t="s">
        <v>3136</v>
      </c>
      <c r="M2" s="51" t="s">
        <v>3231</v>
      </c>
    </row>
    <row r="3" spans="1:13" ht="15.75" x14ac:dyDescent="0.3">
      <c r="A3" s="72">
        <v>2000</v>
      </c>
      <c r="B3" s="11" t="s">
        <v>882</v>
      </c>
      <c r="C3" s="18">
        <v>40</v>
      </c>
      <c r="D3" s="18" t="s">
        <v>87</v>
      </c>
      <c r="E3" s="9">
        <v>20</v>
      </c>
      <c r="F3" s="9" t="s">
        <v>848</v>
      </c>
      <c r="G3" s="9">
        <v>20</v>
      </c>
      <c r="H3" s="9" t="s">
        <v>555</v>
      </c>
      <c r="I3" s="9">
        <v>20</v>
      </c>
      <c r="J3" s="9" t="s">
        <v>260</v>
      </c>
      <c r="K3" s="9">
        <v>1</v>
      </c>
      <c r="L3" s="11">
        <f>VLOOKUP(F3,道具总览!$D:$F,2,FALSE)*G3+VLOOKUP(H3,道具总览!$D:$F,2,FALSE)*I3+VLOOKUP(B3,道具总览!$D:$F,2,FALSE)*C3+VLOOKUP(D3,道具总览!$D:$F,2,FALSE)*E3+VLOOKUP(J3,道具总览!$D:$F,2,FALSE)*K3</f>
        <v>11090</v>
      </c>
      <c r="M3" s="71">
        <f>L3/A3</f>
        <v>5.5449999999999999</v>
      </c>
    </row>
    <row r="6" spans="1:13" ht="14.25" x14ac:dyDescent="0.15">
      <c r="A6" s="242" t="s">
        <v>3279</v>
      </c>
      <c r="B6" s="242"/>
      <c r="C6" s="242"/>
      <c r="D6" s="242"/>
      <c r="E6" s="242"/>
      <c r="F6" s="242"/>
      <c r="G6" s="242"/>
      <c r="H6" s="242"/>
      <c r="I6" s="242"/>
    </row>
    <row r="7" spans="1:13" ht="15.75" x14ac:dyDescent="0.3">
      <c r="A7" s="1" t="s">
        <v>3185</v>
      </c>
      <c r="B7" s="2" t="s">
        <v>3280</v>
      </c>
      <c r="C7" s="3" t="s">
        <v>3126</v>
      </c>
      <c r="D7" s="3" t="s">
        <v>3127</v>
      </c>
      <c r="E7" s="4" t="s">
        <v>3128</v>
      </c>
      <c r="F7" s="4" t="s">
        <v>3129</v>
      </c>
      <c r="G7" s="3" t="s">
        <v>3130</v>
      </c>
      <c r="H7" s="3" t="s">
        <v>3131</v>
      </c>
      <c r="I7" s="15" t="s">
        <v>3136</v>
      </c>
    </row>
    <row r="8" spans="1:13" ht="15.75" x14ac:dyDescent="0.3">
      <c r="A8" s="6">
        <v>1</v>
      </c>
      <c r="B8" s="6">
        <v>5000</v>
      </c>
      <c r="C8" s="8" t="s">
        <v>2908</v>
      </c>
      <c r="D8" s="8">
        <v>2</v>
      </c>
      <c r="E8" s="8" t="s">
        <v>2570</v>
      </c>
      <c r="F8" s="8">
        <v>3</v>
      </c>
      <c r="G8" s="8" t="s">
        <v>886</v>
      </c>
      <c r="H8" s="8">
        <v>50</v>
      </c>
      <c r="I8" s="11">
        <f>VLOOKUP(C8,道具总览!$D:$F,2,FALSE)*D8+VLOOKUP(E8,道具总览!$D:$F,2,FALSE)*F8+VLOOKUP(G8,道具总览!$D:$F,2,FALSE)*H8</f>
        <v>16101</v>
      </c>
    </row>
    <row r="9" spans="1:13" ht="15.75" x14ac:dyDescent="0.3">
      <c r="A9" s="6">
        <v>2</v>
      </c>
      <c r="B9" s="6">
        <v>5000</v>
      </c>
      <c r="C9" s="8" t="s">
        <v>2908</v>
      </c>
      <c r="D9" s="8">
        <v>1</v>
      </c>
      <c r="E9" s="8" t="s">
        <v>2570</v>
      </c>
      <c r="F9" s="8">
        <v>2</v>
      </c>
      <c r="G9" s="8" t="s">
        <v>886</v>
      </c>
      <c r="H9" s="8">
        <v>50</v>
      </c>
      <c r="I9" s="11">
        <f>VLOOKUP(C9,道具总览!$D:$F,2,FALSE)*D9+VLOOKUP(E9,道具总览!$D:$F,2,FALSE)*F9+VLOOKUP(G9,道具总览!$D:$F,2,FALSE)*H9</f>
        <v>14534</v>
      </c>
    </row>
    <row r="10" spans="1:13" ht="15.75" x14ac:dyDescent="0.3">
      <c r="A10" s="10" t="s">
        <v>3281</v>
      </c>
      <c r="B10" s="6">
        <v>5000</v>
      </c>
      <c r="C10" s="8" t="s">
        <v>2908</v>
      </c>
      <c r="D10" s="8">
        <v>1</v>
      </c>
      <c r="E10" s="8" t="s">
        <v>2570</v>
      </c>
      <c r="F10" s="8">
        <v>1</v>
      </c>
      <c r="G10" s="8" t="s">
        <v>10</v>
      </c>
      <c r="H10" s="8"/>
      <c r="I10" s="11">
        <f>VLOOKUP(C10,道具总览!$D:$F,2,FALSE)*D10+VLOOKUP(E10,道具总览!$D:$F,2,FALSE)*F10+VLOOKUP(G10,道具总览!$D:$F,2,FALSE)*H10</f>
        <v>1567</v>
      </c>
    </row>
  </sheetData>
  <mergeCells count="2">
    <mergeCell ref="A1:M1"/>
    <mergeCell ref="A6:I6"/>
  </mergeCells>
  <phoneticPr fontId="31" type="noConversion"/>
  <pageMargins left="0.75" right="0.75" top="1" bottom="1" header="0.51180555555555596" footer="0.51180555555555596"/>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4506668294322"/>
  </sheetPr>
  <dimension ref="A1:L26"/>
  <sheetViews>
    <sheetView workbookViewId="0">
      <selection activeCell="A2" sqref="A2:A4"/>
    </sheetView>
  </sheetViews>
  <sheetFormatPr defaultColWidth="9" defaultRowHeight="14.25" x14ac:dyDescent="0.3"/>
  <cols>
    <col min="1" max="1" width="4.5" style="13" customWidth="1"/>
    <col min="2" max="2" width="7.5" style="13" customWidth="1"/>
    <col min="3" max="3" width="5.375" style="13" customWidth="1"/>
    <col min="4" max="4" width="9.875" style="13" customWidth="1"/>
    <col min="5" max="5" width="5.375" style="13" customWidth="1"/>
    <col min="6" max="6" width="7.5" style="13" customWidth="1"/>
    <col min="7" max="7" width="5.375" style="13" customWidth="1"/>
    <col min="8" max="8" width="7.5" style="13" customWidth="1"/>
    <col min="9" max="11" width="5.375" style="13" customWidth="1"/>
    <col min="12" max="12" width="9.625" style="13" customWidth="1"/>
    <col min="13" max="16384" width="9" style="13"/>
  </cols>
  <sheetData>
    <row r="1" spans="1:12" x14ac:dyDescent="0.3">
      <c r="A1" s="226" t="s">
        <v>3282</v>
      </c>
      <c r="B1" s="226"/>
      <c r="C1" s="226"/>
      <c r="D1" s="226"/>
      <c r="E1" s="226"/>
      <c r="F1" s="226"/>
      <c r="G1" s="226"/>
      <c r="H1" s="226"/>
      <c r="I1" s="226"/>
      <c r="J1" s="226"/>
      <c r="K1" s="226"/>
      <c r="L1" s="226"/>
    </row>
    <row r="2" spans="1:12" x14ac:dyDescent="0.3">
      <c r="A2" s="1" t="s">
        <v>3125</v>
      </c>
      <c r="B2" s="5" t="s">
        <v>3126</v>
      </c>
      <c r="C2" s="5" t="s">
        <v>3127</v>
      </c>
      <c r="D2" s="14" t="s">
        <v>3128</v>
      </c>
      <c r="E2" s="14" t="s">
        <v>3129</v>
      </c>
      <c r="F2" s="5" t="s">
        <v>3130</v>
      </c>
      <c r="G2" s="5" t="s">
        <v>3131</v>
      </c>
      <c r="H2" s="14" t="s">
        <v>3132</v>
      </c>
      <c r="I2" s="14" t="s">
        <v>3133</v>
      </c>
      <c r="J2" s="5" t="s">
        <v>3134</v>
      </c>
      <c r="K2" s="5" t="s">
        <v>3135</v>
      </c>
      <c r="L2" s="15" t="s">
        <v>3136</v>
      </c>
    </row>
    <row r="3" spans="1:12" x14ac:dyDescent="0.3">
      <c r="A3" s="11">
        <v>1</v>
      </c>
      <c r="B3" s="11" t="s">
        <v>2531</v>
      </c>
      <c r="C3" s="11">
        <v>5</v>
      </c>
      <c r="D3" s="11" t="s">
        <v>258</v>
      </c>
      <c r="E3" s="11">
        <v>1</v>
      </c>
      <c r="F3" s="11" t="s">
        <v>731</v>
      </c>
      <c r="G3" s="11">
        <v>1</v>
      </c>
      <c r="H3" s="11" t="s">
        <v>32</v>
      </c>
      <c r="I3" s="11">
        <v>500</v>
      </c>
      <c r="J3" s="11" t="s">
        <v>41</v>
      </c>
      <c r="K3" s="11">
        <v>3000</v>
      </c>
      <c r="L3" s="47">
        <f>VLOOKUP(B3,道具总览!$D:$F,2,FALSE)*C3+VLOOKUP(D3,道具总览!$D:$F,2,FALSE)*E3+VLOOKUP(F3,道具总览!$D:$F,2,FALSE)*G3+VLOOKUP(H3,道具总览!$D:$F,2,FALSE)*I3+VLOOKUP(J3,道具总览!$D:$F,2,FALSE)*K3</f>
        <v>500</v>
      </c>
    </row>
    <row r="4" spans="1:12" x14ac:dyDescent="0.3">
      <c r="A4" s="11">
        <v>2</v>
      </c>
      <c r="B4" s="11" t="s">
        <v>2525</v>
      </c>
      <c r="C4" s="11">
        <v>5</v>
      </c>
      <c r="D4" s="11" t="s">
        <v>2631</v>
      </c>
      <c r="E4" s="11">
        <v>10</v>
      </c>
      <c r="F4" s="11" t="s">
        <v>749</v>
      </c>
      <c r="G4" s="11">
        <v>1</v>
      </c>
      <c r="H4" s="11" t="s">
        <v>32</v>
      </c>
      <c r="I4" s="11">
        <v>500</v>
      </c>
      <c r="J4" s="11" t="s">
        <v>41</v>
      </c>
      <c r="K4" s="11">
        <v>3000</v>
      </c>
      <c r="L4" s="47">
        <f>VLOOKUP(B4,道具总览!$D:$F,2,FALSE)*C4+VLOOKUP(D4,道具总览!$D:$F,2,FALSE)*E4+VLOOKUP(F4,道具总览!$D:$F,2,FALSE)*G4+VLOOKUP(H4,道具总览!$D:$F,2,FALSE)*I4+VLOOKUP(J4,道具总览!$D:$F,2,FALSE)*K4</f>
        <v>560</v>
      </c>
    </row>
    <row r="5" spans="1:12" x14ac:dyDescent="0.3">
      <c r="A5" s="11">
        <v>3</v>
      </c>
      <c r="B5" s="11" t="s">
        <v>2519</v>
      </c>
      <c r="C5" s="11">
        <v>5</v>
      </c>
      <c r="D5" s="11" t="s">
        <v>2510</v>
      </c>
      <c r="E5" s="11">
        <v>5</v>
      </c>
      <c r="F5" s="11" t="s">
        <v>752</v>
      </c>
      <c r="G5" s="11">
        <v>1</v>
      </c>
      <c r="H5" s="11" t="s">
        <v>32</v>
      </c>
      <c r="I5" s="11">
        <v>500</v>
      </c>
      <c r="J5" s="11" t="s">
        <v>41</v>
      </c>
      <c r="K5" s="11">
        <v>3000</v>
      </c>
      <c r="L5" s="47">
        <f>VLOOKUP(B5,道具总览!$D:$F,2,FALSE)*C5+VLOOKUP(D5,道具总览!$D:$F,2,FALSE)*E5+VLOOKUP(F5,道具总览!$D:$F,2,FALSE)*G5+VLOOKUP(H5,道具总览!$D:$F,2,FALSE)*I5+VLOOKUP(J5,道具总览!$D:$F,2,FALSE)*K5</f>
        <v>580</v>
      </c>
    </row>
    <row r="6" spans="1:12" x14ac:dyDescent="0.3">
      <c r="L6" s="13">
        <f>SUM(L1:L5)</f>
        <v>1640</v>
      </c>
    </row>
    <row r="8" spans="1:12" x14ac:dyDescent="0.3">
      <c r="A8" s="226" t="s">
        <v>3283</v>
      </c>
      <c r="B8" s="226"/>
      <c r="C8" s="226"/>
      <c r="D8" s="226"/>
      <c r="E8" s="226"/>
      <c r="F8" s="226"/>
      <c r="G8" s="226"/>
      <c r="H8" s="226"/>
      <c r="I8" s="226"/>
      <c r="J8" s="226"/>
      <c r="K8" s="226"/>
      <c r="L8" s="226"/>
    </row>
    <row r="9" spans="1:12" x14ac:dyDescent="0.3">
      <c r="A9" s="1" t="s">
        <v>3125</v>
      </c>
      <c r="B9" s="5" t="s">
        <v>3126</v>
      </c>
      <c r="C9" s="5" t="s">
        <v>3127</v>
      </c>
      <c r="D9" s="14" t="s">
        <v>3128</v>
      </c>
      <c r="E9" s="14" t="s">
        <v>3129</v>
      </c>
      <c r="F9" s="5" t="s">
        <v>3130</v>
      </c>
      <c r="G9" s="5" t="s">
        <v>3131</v>
      </c>
      <c r="H9" s="14" t="s">
        <v>3132</v>
      </c>
      <c r="I9" s="14" t="s">
        <v>3133</v>
      </c>
      <c r="J9" s="5" t="s">
        <v>3134</v>
      </c>
      <c r="K9" s="5" t="s">
        <v>3135</v>
      </c>
      <c r="L9" s="15" t="s">
        <v>3136</v>
      </c>
    </row>
    <row r="10" spans="1:12" x14ac:dyDescent="0.3">
      <c r="A10" s="11">
        <v>1</v>
      </c>
      <c r="B10" s="11" t="s">
        <v>2525</v>
      </c>
      <c r="C10" s="11">
        <v>5</v>
      </c>
      <c r="D10" s="11" t="s">
        <v>254</v>
      </c>
      <c r="E10" s="11">
        <v>1</v>
      </c>
      <c r="F10" s="11" t="s">
        <v>670</v>
      </c>
      <c r="G10" s="11">
        <v>12</v>
      </c>
      <c r="H10" s="11" t="s">
        <v>32</v>
      </c>
      <c r="I10" s="11">
        <v>500</v>
      </c>
      <c r="J10" s="11" t="s">
        <v>41</v>
      </c>
      <c r="K10" s="11">
        <v>3000</v>
      </c>
      <c r="L10" s="47">
        <f>VLOOKUP(B10,道具总览!$D:$F,2,FALSE)*C10+VLOOKUP(D10,道具总览!$D:$F,2,FALSE)*E10+VLOOKUP(F10,道具总览!$D:$F,2,FALSE)*G10+VLOOKUP(H10,道具总览!$D:$F,2,FALSE)*I10+VLOOKUP(J10,道具总览!$D:$F,2,FALSE)*K10</f>
        <v>590</v>
      </c>
    </row>
    <row r="11" spans="1:12" x14ac:dyDescent="0.3">
      <c r="A11" s="11">
        <v>2</v>
      </c>
      <c r="B11" s="11" t="s">
        <v>2531</v>
      </c>
      <c r="C11" s="11">
        <v>5</v>
      </c>
      <c r="D11" s="11" t="s">
        <v>272</v>
      </c>
      <c r="E11" s="11">
        <v>1</v>
      </c>
      <c r="F11" s="11" t="s">
        <v>2703</v>
      </c>
      <c r="G11" s="11">
        <v>1</v>
      </c>
      <c r="H11" s="11" t="s">
        <v>32</v>
      </c>
      <c r="I11" s="11">
        <v>500</v>
      </c>
      <c r="J11" s="11" t="s">
        <v>41</v>
      </c>
      <c r="K11" s="11">
        <v>3000</v>
      </c>
      <c r="L11" s="47">
        <f>VLOOKUP(B11,道具总览!$D:$F,2,FALSE)*C11+VLOOKUP(D11,道具总览!$D:$F,2,FALSE)*E11+VLOOKUP(F11,道具总览!$D:$F,2,FALSE)*G11+VLOOKUP(H11,道具总览!$D:$F,2,FALSE)*I11+VLOOKUP(J11,道具总览!$D:$F,2,FALSE)*K11</f>
        <v>590</v>
      </c>
    </row>
    <row r="12" spans="1:12" x14ac:dyDescent="0.3">
      <c r="A12" s="11">
        <v>3</v>
      </c>
      <c r="B12" s="11" t="s">
        <v>2519</v>
      </c>
      <c r="C12" s="11">
        <v>5</v>
      </c>
      <c r="D12" s="11" t="s">
        <v>254</v>
      </c>
      <c r="E12" s="11">
        <v>1</v>
      </c>
      <c r="F12" s="11" t="s">
        <v>2701</v>
      </c>
      <c r="G12" s="11">
        <v>1</v>
      </c>
      <c r="H12" s="11" t="s">
        <v>32</v>
      </c>
      <c r="I12" s="11">
        <v>500</v>
      </c>
      <c r="J12" s="11" t="s">
        <v>41</v>
      </c>
      <c r="K12" s="11">
        <v>3000</v>
      </c>
      <c r="L12" s="47">
        <f>VLOOKUP(B12,道具总览!$D:$F,2,FALSE)*C12+VLOOKUP(D12,道具总览!$D:$F,2,FALSE)*E12+VLOOKUP(F12,道具总览!$D:$F,2,FALSE)*G12+VLOOKUP(H12,道具总览!$D:$F,2,FALSE)*I12+VLOOKUP(J12,道具总览!$D:$F,2,FALSE)*K12</f>
        <v>590</v>
      </c>
    </row>
    <row r="13" spans="1:12" x14ac:dyDescent="0.3">
      <c r="A13" s="11">
        <v>4</v>
      </c>
      <c r="B13" s="11" t="s">
        <v>2534</v>
      </c>
      <c r="C13" s="11">
        <v>5</v>
      </c>
      <c r="D13" s="11" t="s">
        <v>272</v>
      </c>
      <c r="E13" s="11">
        <v>1</v>
      </c>
      <c r="F13" s="11" t="s">
        <v>2705</v>
      </c>
      <c r="G13" s="11">
        <v>1</v>
      </c>
      <c r="H13" s="11" t="s">
        <v>32</v>
      </c>
      <c r="I13" s="11">
        <v>500</v>
      </c>
      <c r="J13" s="11" t="s">
        <v>41</v>
      </c>
      <c r="K13" s="11">
        <v>3000</v>
      </c>
      <c r="L13" s="47">
        <f>VLOOKUP(B13,道具总览!$D:$F,2,FALSE)*C13+VLOOKUP(D13,道具总览!$D:$F,2,FALSE)*E13+VLOOKUP(F13,道具总览!$D:$F,2,FALSE)*G13+VLOOKUP(H13,道具总览!$D:$F,2,FALSE)*I13+VLOOKUP(J13,道具总览!$D:$F,2,FALSE)*K13</f>
        <v>590</v>
      </c>
    </row>
    <row r="14" spans="1:12" x14ac:dyDescent="0.3">
      <c r="A14" s="11">
        <v>5</v>
      </c>
      <c r="B14" s="11" t="s">
        <v>2537</v>
      </c>
      <c r="C14" s="11">
        <v>5</v>
      </c>
      <c r="D14" s="11" t="s">
        <v>254</v>
      </c>
      <c r="E14" s="11">
        <v>1</v>
      </c>
      <c r="F14" s="11" t="s">
        <v>670</v>
      </c>
      <c r="G14" s="11">
        <v>12</v>
      </c>
      <c r="H14" s="11" t="s">
        <v>32</v>
      </c>
      <c r="I14" s="11">
        <v>500</v>
      </c>
      <c r="J14" s="11" t="s">
        <v>41</v>
      </c>
      <c r="K14" s="11">
        <v>3000</v>
      </c>
      <c r="L14" s="47">
        <f>VLOOKUP(B14,道具总览!$D:$F,2,FALSE)*C14+VLOOKUP(D14,道具总览!$D:$F,2,FALSE)*E14+VLOOKUP(F14,道具总览!$D:$F,2,FALSE)*G14+VLOOKUP(H14,道具总览!$D:$F,2,FALSE)*I14+VLOOKUP(J14,道具总览!$D:$F,2,FALSE)*K14</f>
        <v>590</v>
      </c>
    </row>
    <row r="15" spans="1:12" x14ac:dyDescent="0.3">
      <c r="L15" s="13">
        <f>SUM(L10:L14)</f>
        <v>2950</v>
      </c>
    </row>
    <row r="17" spans="1:12" x14ac:dyDescent="0.3">
      <c r="A17" s="226" t="s">
        <v>3284</v>
      </c>
      <c r="B17" s="226"/>
      <c r="C17" s="226"/>
      <c r="D17" s="226"/>
      <c r="E17" s="226"/>
      <c r="F17" s="226"/>
      <c r="G17" s="226"/>
      <c r="H17" s="226"/>
      <c r="I17" s="226"/>
      <c r="J17" s="226"/>
      <c r="K17" s="226"/>
      <c r="L17" s="226"/>
    </row>
    <row r="18" spans="1:12" x14ac:dyDescent="0.3">
      <c r="A18" s="1" t="s">
        <v>3125</v>
      </c>
      <c r="B18" s="5" t="s">
        <v>3126</v>
      </c>
      <c r="C18" s="5" t="s">
        <v>3127</v>
      </c>
      <c r="D18" s="14" t="s">
        <v>3128</v>
      </c>
      <c r="E18" s="14" t="s">
        <v>3129</v>
      </c>
      <c r="F18" s="5" t="s">
        <v>3130</v>
      </c>
      <c r="G18" s="5" t="s">
        <v>3131</v>
      </c>
      <c r="H18" s="14" t="s">
        <v>3132</v>
      </c>
      <c r="I18" s="14" t="s">
        <v>3133</v>
      </c>
      <c r="J18" s="5" t="s">
        <v>3134</v>
      </c>
      <c r="K18" s="5" t="s">
        <v>3135</v>
      </c>
      <c r="L18" s="15" t="s">
        <v>3136</v>
      </c>
    </row>
    <row r="19" spans="1:12" x14ac:dyDescent="0.3">
      <c r="A19" s="11">
        <v>1</v>
      </c>
      <c r="B19" s="11" t="s">
        <v>2531</v>
      </c>
      <c r="C19" s="11">
        <v>5</v>
      </c>
      <c r="D19" s="11" t="s">
        <v>258</v>
      </c>
      <c r="E19" s="11">
        <v>1</v>
      </c>
      <c r="F19" s="11" t="s">
        <v>731</v>
      </c>
      <c r="G19" s="11">
        <v>1</v>
      </c>
      <c r="H19" s="11" t="s">
        <v>32</v>
      </c>
      <c r="I19" s="11">
        <v>500</v>
      </c>
      <c r="J19" s="11" t="s">
        <v>41</v>
      </c>
      <c r="K19" s="11">
        <v>3000</v>
      </c>
      <c r="L19" s="47">
        <f>VLOOKUP(B20,道具总览!$D:$F,2,FALSE)*C19+VLOOKUP(D19,道具总览!$D:$F,2,FALSE)*E19+VLOOKUP(F19,道具总览!$D:$F,2,FALSE)*G19+VLOOKUP(H19,道具总览!$D:$F,2,FALSE)*I19+VLOOKUP(J19,道具总览!$D:$F,2,FALSE)*K19</f>
        <v>500</v>
      </c>
    </row>
    <row r="20" spans="1:12" x14ac:dyDescent="0.3">
      <c r="A20" s="11">
        <v>2</v>
      </c>
      <c r="B20" s="11" t="s">
        <v>2525</v>
      </c>
      <c r="C20" s="11">
        <v>5</v>
      </c>
      <c r="D20" s="11" t="s">
        <v>2631</v>
      </c>
      <c r="E20" s="11">
        <v>10</v>
      </c>
      <c r="F20" s="11" t="s">
        <v>749</v>
      </c>
      <c r="G20" s="11">
        <v>1</v>
      </c>
      <c r="H20" s="11" t="s">
        <v>32</v>
      </c>
      <c r="I20" s="11">
        <v>500</v>
      </c>
      <c r="J20" s="11" t="s">
        <v>41</v>
      </c>
      <c r="K20" s="11">
        <v>3000</v>
      </c>
      <c r="L20" s="47">
        <f>VLOOKUP(B19,道具总览!$D:$F,2,FALSE)*C20+VLOOKUP(D20,道具总览!$D:$F,2,FALSE)*E20+VLOOKUP(F20,道具总览!$D:$F,2,FALSE)*G20+VLOOKUP(H20,道具总览!$D:$F,2,FALSE)*I20+VLOOKUP(J20,道具总览!$D:$F,2,FALSE)*K20</f>
        <v>560</v>
      </c>
    </row>
    <row r="21" spans="1:12" x14ac:dyDescent="0.3">
      <c r="A21" s="11">
        <v>3</v>
      </c>
      <c r="B21" s="11" t="s">
        <v>2519</v>
      </c>
      <c r="C21" s="11">
        <v>5</v>
      </c>
      <c r="D21" s="11" t="s">
        <v>2510</v>
      </c>
      <c r="E21" s="11">
        <v>5</v>
      </c>
      <c r="F21" s="11" t="s">
        <v>731</v>
      </c>
      <c r="G21" s="11">
        <v>1</v>
      </c>
      <c r="H21" s="11" t="s">
        <v>32</v>
      </c>
      <c r="I21" s="11">
        <v>500</v>
      </c>
      <c r="J21" s="11" t="s">
        <v>41</v>
      </c>
      <c r="K21" s="11">
        <v>3000</v>
      </c>
      <c r="L21" s="47">
        <f>VLOOKUP(B21,道具总览!$D:$F,2,FALSE)*C21+VLOOKUP(D21,道具总览!$D:$F,2,FALSE)*E21+VLOOKUP(F21,道具总览!$D:$F,2,FALSE)*G21+VLOOKUP(H21,道具总览!$D:$F,2,FALSE)*I21+VLOOKUP(J21,道具总览!$D:$F,2,FALSE)*K21</f>
        <v>560</v>
      </c>
    </row>
    <row r="22" spans="1:12" x14ac:dyDescent="0.3">
      <c r="A22" s="11">
        <v>4</v>
      </c>
      <c r="B22" s="11" t="s">
        <v>2534</v>
      </c>
      <c r="C22" s="11">
        <v>5</v>
      </c>
      <c r="D22" s="11" t="s">
        <v>2633</v>
      </c>
      <c r="E22" s="11">
        <v>10</v>
      </c>
      <c r="F22" s="11" t="s">
        <v>749</v>
      </c>
      <c r="G22" s="11">
        <v>1</v>
      </c>
      <c r="H22" s="11" t="s">
        <v>32</v>
      </c>
      <c r="I22" s="11">
        <v>500</v>
      </c>
      <c r="J22" s="11" t="s">
        <v>41</v>
      </c>
      <c r="K22" s="11">
        <v>3000</v>
      </c>
      <c r="L22" s="47">
        <f>VLOOKUP(B22,道具总览!$D:$F,2,FALSE)*C22+VLOOKUP(D22,道具总览!$D:$F,2,FALSE)*E22+VLOOKUP(F22,道具总览!$D:$F,2,FALSE)*G22+VLOOKUP(H22,道具总览!$D:$F,2,FALSE)*I22+VLOOKUP(J22,道具总览!$D:$F,2,FALSE)*K22</f>
        <v>560</v>
      </c>
    </row>
    <row r="23" spans="1:12" x14ac:dyDescent="0.3">
      <c r="A23" s="11">
        <v>5</v>
      </c>
      <c r="B23" s="11" t="s">
        <v>2537</v>
      </c>
      <c r="C23" s="11">
        <v>5</v>
      </c>
      <c r="D23" s="11" t="s">
        <v>2513</v>
      </c>
      <c r="E23" s="11">
        <v>5</v>
      </c>
      <c r="F23" s="11" t="s">
        <v>731</v>
      </c>
      <c r="G23" s="11">
        <v>1</v>
      </c>
      <c r="H23" s="11" t="s">
        <v>32</v>
      </c>
      <c r="I23" s="11">
        <v>500</v>
      </c>
      <c r="J23" s="11" t="s">
        <v>41</v>
      </c>
      <c r="K23" s="11">
        <v>3000</v>
      </c>
      <c r="L23" s="47">
        <f>VLOOKUP(B23,道具总览!$D:$F,2,FALSE)*C23+VLOOKUP(D23,道具总览!$D:$F,2,FALSE)*E23+VLOOKUP(F23,道具总览!$D:$F,2,FALSE)*G23+VLOOKUP(H23,道具总览!$D:$F,2,FALSE)*I23+VLOOKUP(J23,道具总览!$D:$F,2,FALSE)*K23</f>
        <v>560</v>
      </c>
    </row>
    <row r="24" spans="1:12" x14ac:dyDescent="0.3">
      <c r="A24" s="11">
        <v>6</v>
      </c>
      <c r="B24" s="11" t="s">
        <v>2516</v>
      </c>
      <c r="C24" s="11">
        <v>5</v>
      </c>
      <c r="D24" s="11" t="s">
        <v>670</v>
      </c>
      <c r="E24" s="11">
        <v>10</v>
      </c>
      <c r="F24" s="11" t="s">
        <v>749</v>
      </c>
      <c r="G24" s="11">
        <v>1</v>
      </c>
      <c r="H24" s="11" t="s">
        <v>32</v>
      </c>
      <c r="I24" s="11">
        <v>500</v>
      </c>
      <c r="J24" s="11" t="s">
        <v>41</v>
      </c>
      <c r="K24" s="11">
        <v>3000</v>
      </c>
      <c r="L24" s="47">
        <f>VLOOKUP(B24,道具总览!$D:$F,2,FALSE)*C24+VLOOKUP(D24,道具总览!$D:$F,2,FALSE)*E24+VLOOKUP(F24,道具总览!$D:$F,2,FALSE)*G24+VLOOKUP(H24,道具总览!$D:$F,2,FALSE)*I24+VLOOKUP(J24,道具总览!$D:$F,2,FALSE)*K24</f>
        <v>560</v>
      </c>
    </row>
    <row r="25" spans="1:12" x14ac:dyDescent="0.3">
      <c r="A25" s="11">
        <v>7</v>
      </c>
      <c r="B25" s="11" t="s">
        <v>2528</v>
      </c>
      <c r="C25" s="11">
        <v>5</v>
      </c>
      <c r="D25" s="11" t="s">
        <v>304</v>
      </c>
      <c r="E25" s="11">
        <v>1</v>
      </c>
      <c r="F25" s="11" t="s">
        <v>731</v>
      </c>
      <c r="G25" s="11">
        <v>1</v>
      </c>
      <c r="H25" s="11" t="s">
        <v>32</v>
      </c>
      <c r="I25" s="11">
        <v>500</v>
      </c>
      <c r="J25" s="11" t="s">
        <v>41</v>
      </c>
      <c r="K25" s="11">
        <v>3000</v>
      </c>
      <c r="L25" s="47">
        <f>VLOOKUP(B25,道具总览!$D:$F,2,FALSE)*C25+VLOOKUP(D25,道具总览!$D:$F,2,FALSE)*E25+VLOOKUP(F25,道具总览!$D:$F,2,FALSE)*G25+VLOOKUP(H25,道具总览!$D:$F,2,FALSE)*I25+VLOOKUP(J25,道具总览!$D:$F,2,FALSE)*K25</f>
        <v>560</v>
      </c>
    </row>
    <row r="26" spans="1:12" x14ac:dyDescent="0.3">
      <c r="L26" s="13">
        <f>SUM(L19:L25)</f>
        <v>3860</v>
      </c>
    </row>
  </sheetData>
  <mergeCells count="3">
    <mergeCell ref="A1:L1"/>
    <mergeCell ref="A8:L8"/>
    <mergeCell ref="A17:L17"/>
  </mergeCells>
  <phoneticPr fontId="31" type="noConversion"/>
  <pageMargins left="0.69930555555555596" right="0.69930555555555596"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4506668294322"/>
  </sheetPr>
  <dimension ref="A1:W47"/>
  <sheetViews>
    <sheetView workbookViewId="0">
      <selection activeCell="Q1" sqref="Q1:W5"/>
    </sheetView>
  </sheetViews>
  <sheetFormatPr defaultColWidth="9" defaultRowHeight="14.25" x14ac:dyDescent="0.3"/>
  <cols>
    <col min="1" max="1" width="7.5" style="13" customWidth="1"/>
    <col min="2" max="2" width="10.5" style="13" customWidth="1"/>
    <col min="3" max="3" width="5.375" style="13" customWidth="1"/>
    <col min="4" max="4" width="10.5" style="13" customWidth="1"/>
    <col min="5" max="5" width="5.375" style="13" customWidth="1"/>
    <col min="6" max="6" width="7.5" style="13" customWidth="1"/>
    <col min="7" max="7" width="5.375" style="13" customWidth="1"/>
    <col min="8" max="8" width="9" style="13" customWidth="1"/>
    <col min="9" max="9" width="5.375" style="13" customWidth="1"/>
    <col min="10" max="10" width="7.5" style="13" customWidth="1"/>
    <col min="11" max="11" width="6.75" style="13" customWidth="1"/>
    <col min="12" max="12" width="9.625" style="13" customWidth="1"/>
    <col min="13" max="15" width="7.5" style="13" customWidth="1"/>
    <col min="16" max="16" width="9" style="13"/>
    <col min="17" max="17" width="4.5" style="13" customWidth="1"/>
    <col min="18" max="18" width="7.5" style="13" customWidth="1"/>
    <col min="19" max="19" width="9" style="13"/>
    <col min="20" max="20" width="5.375" style="13" customWidth="1"/>
    <col min="21" max="21" width="7.5" style="13" customWidth="1"/>
    <col min="22" max="22" width="5.375" style="13" customWidth="1"/>
    <col min="23" max="23" width="9.625" style="13" customWidth="1"/>
    <col min="24" max="16384" width="9" style="13"/>
  </cols>
  <sheetData>
    <row r="1" spans="1:23" x14ac:dyDescent="0.3">
      <c r="A1" s="222" t="s">
        <v>3050</v>
      </c>
      <c r="B1" s="222"/>
      <c r="C1" s="222"/>
      <c r="D1" s="222"/>
      <c r="E1" s="222"/>
      <c r="F1" s="222"/>
      <c r="G1" s="222"/>
      <c r="H1" s="222"/>
      <c r="I1" s="222"/>
      <c r="J1" s="222"/>
      <c r="K1" s="222"/>
      <c r="L1" s="222"/>
      <c r="M1" s="222"/>
      <c r="N1" s="222"/>
      <c r="O1" s="222"/>
      <c r="Q1" s="219" t="s">
        <v>3285</v>
      </c>
      <c r="R1" s="219"/>
      <c r="S1" s="219"/>
      <c r="T1" s="219"/>
      <c r="U1" s="219"/>
      <c r="V1" s="219"/>
      <c r="W1" s="219"/>
    </row>
    <row r="2" spans="1:23" x14ac:dyDescent="0.3">
      <c r="A2" s="50" t="s">
        <v>3151</v>
      </c>
      <c r="B2" s="3" t="s">
        <v>3126</v>
      </c>
      <c r="C2" s="3" t="s">
        <v>3127</v>
      </c>
      <c r="D2" s="4" t="s">
        <v>3128</v>
      </c>
      <c r="E2" s="4" t="s">
        <v>3129</v>
      </c>
      <c r="F2" s="3" t="s">
        <v>3130</v>
      </c>
      <c r="G2" s="3" t="s">
        <v>3131</v>
      </c>
      <c r="H2" s="4" t="s">
        <v>3132</v>
      </c>
      <c r="I2" s="4" t="s">
        <v>3133</v>
      </c>
      <c r="J2" s="3" t="s">
        <v>3134</v>
      </c>
      <c r="K2" s="3" t="s">
        <v>3135</v>
      </c>
      <c r="L2" s="51" t="s">
        <v>3136</v>
      </c>
      <c r="M2" s="51" t="s">
        <v>3152</v>
      </c>
      <c r="N2" s="51" t="s">
        <v>3153</v>
      </c>
      <c r="O2" s="3" t="s">
        <v>3154</v>
      </c>
      <c r="Q2" s="1" t="s">
        <v>3185</v>
      </c>
      <c r="R2" s="2" t="s">
        <v>3280</v>
      </c>
      <c r="S2" s="3" t="s">
        <v>3126</v>
      </c>
      <c r="T2" s="3" t="s">
        <v>3127</v>
      </c>
      <c r="U2" s="4" t="s">
        <v>3128</v>
      </c>
      <c r="V2" s="4" t="s">
        <v>3129</v>
      </c>
      <c r="W2" s="15" t="s">
        <v>3136</v>
      </c>
    </row>
    <row r="3" spans="1:23" x14ac:dyDescent="0.3">
      <c r="A3" s="72">
        <v>400</v>
      </c>
      <c r="B3" s="9" t="s">
        <v>2631</v>
      </c>
      <c r="C3" s="9">
        <v>10</v>
      </c>
      <c r="D3" s="18" t="s">
        <v>2701</v>
      </c>
      <c r="E3" s="18">
        <v>2</v>
      </c>
      <c r="F3" s="9" t="s">
        <v>10</v>
      </c>
      <c r="G3" s="9"/>
      <c r="H3" s="73" t="s">
        <v>10</v>
      </c>
      <c r="I3" s="73"/>
      <c r="J3" s="73" t="s">
        <v>10</v>
      </c>
      <c r="K3" s="73"/>
      <c r="L3" s="11">
        <f>VLOOKUP(B3,道具总览!$D:$F,2,FALSE)*C3+VLOOKUP(D3,道具总览!$D:$F,2,FALSE)*E3+VLOOKUP(F3,道具总览!$D:$F,2,FALSE)*G3+VLOOKUP(H3,道具总览!$D:$F,2,FALSE)*I3+VLOOKUP(J3,道具总览!$D:$F,2,FALSE)*K3</f>
        <v>340</v>
      </c>
      <c r="M3" s="71">
        <f>SUM(L$3:L3)/A3</f>
        <v>0.85</v>
      </c>
      <c r="N3" s="71">
        <f>L3/A3</f>
        <v>0.85</v>
      </c>
      <c r="O3" s="73">
        <v>1</v>
      </c>
      <c r="P3" s="74"/>
      <c r="Q3" s="6">
        <v>1</v>
      </c>
      <c r="R3" s="6">
        <v>5000</v>
      </c>
      <c r="S3" s="8" t="s">
        <v>619</v>
      </c>
      <c r="T3" s="8">
        <v>1</v>
      </c>
      <c r="U3" s="11" t="s">
        <v>670</v>
      </c>
      <c r="V3" s="8">
        <v>20</v>
      </c>
      <c r="W3" s="11">
        <f>VLOOKUP(S3,道具总览!$D:$F,2,FALSE)*T3+VLOOKUP(U3,道具总览!$D:$F,2,FALSE)*V3</f>
        <v>2630</v>
      </c>
    </row>
    <row r="4" spans="1:23" x14ac:dyDescent="0.3">
      <c r="A4" s="72">
        <v>800</v>
      </c>
      <c r="B4" s="9" t="s">
        <v>2633</v>
      </c>
      <c r="C4" s="9">
        <v>20</v>
      </c>
      <c r="D4" s="18" t="s">
        <v>2703</v>
      </c>
      <c r="E4" s="18">
        <v>3</v>
      </c>
      <c r="F4" s="9" t="s">
        <v>10</v>
      </c>
      <c r="G4" s="9"/>
      <c r="H4" s="73" t="s">
        <v>10</v>
      </c>
      <c r="I4" s="73"/>
      <c r="J4" s="73" t="s">
        <v>10</v>
      </c>
      <c r="K4" s="73"/>
      <c r="L4" s="11">
        <f>VLOOKUP(B4,道具总览!$D:$F,2,FALSE)*C4+VLOOKUP(D4,道具总览!$D:$F,2,FALSE)*E4+VLOOKUP(F4,道具总览!$D:$F,2,FALSE)*G4+VLOOKUP(H4,道具总览!$D:$F,2,FALSE)*I4+VLOOKUP(J4,道具总览!$D:$F,2,FALSE)*K4</f>
        <v>560</v>
      </c>
      <c r="M4" s="71">
        <f>SUM(L$3:L4)/A4</f>
        <v>1.125</v>
      </c>
      <c r="N4" s="71">
        <f>L4/(A4-A3)</f>
        <v>1.4</v>
      </c>
      <c r="O4" s="73">
        <v>1</v>
      </c>
      <c r="P4" s="74"/>
      <c r="Q4" s="6">
        <v>2</v>
      </c>
      <c r="R4" s="6">
        <v>5000</v>
      </c>
      <c r="S4" s="8" t="s">
        <v>616</v>
      </c>
      <c r="T4" s="8">
        <v>1</v>
      </c>
      <c r="U4" s="11" t="s">
        <v>670</v>
      </c>
      <c r="V4" s="8">
        <v>20</v>
      </c>
      <c r="W4" s="11">
        <f>VLOOKUP(S4,道具总览!$D:$F,2,FALSE)*T4+VLOOKUP(U4,道具总览!$D:$F,2,FALSE)*V4</f>
        <v>1010</v>
      </c>
    </row>
    <row r="5" spans="1:23" x14ac:dyDescent="0.3">
      <c r="A5" s="72">
        <v>1500</v>
      </c>
      <c r="B5" s="9" t="s">
        <v>2633</v>
      </c>
      <c r="C5" s="9">
        <v>30</v>
      </c>
      <c r="D5" s="18" t="s">
        <v>2705</v>
      </c>
      <c r="E5" s="18">
        <v>4</v>
      </c>
      <c r="F5" s="9" t="s">
        <v>670</v>
      </c>
      <c r="G5" s="9">
        <v>10</v>
      </c>
      <c r="H5" s="73" t="s">
        <v>10</v>
      </c>
      <c r="I5" s="73"/>
      <c r="J5" s="73" t="s">
        <v>10</v>
      </c>
      <c r="K5" s="73"/>
      <c r="L5" s="11">
        <f>VLOOKUP(B5,道具总览!$D:$F,2,FALSE)*C5+VLOOKUP(D5,道具总览!$D:$F,2,FALSE)*E5+VLOOKUP(F5,道具总览!$D:$F,2,FALSE)*G5+VLOOKUP(H5,道具总览!$D:$F,2,FALSE)*I5+VLOOKUP(J5,道具总览!$D:$F,2,FALSE)*K5</f>
        <v>880</v>
      </c>
      <c r="M5" s="71">
        <f>SUM(L$3:L5)/A5</f>
        <v>1.1866666666666668</v>
      </c>
      <c r="N5" s="71">
        <f t="shared" ref="N5:N11" si="0">L5/(A5-A4)</f>
        <v>1.2571428571428571</v>
      </c>
      <c r="O5" s="73">
        <v>1</v>
      </c>
      <c r="P5" s="74"/>
      <c r="Q5" s="10" t="s">
        <v>3281</v>
      </c>
      <c r="R5" s="6">
        <v>5000</v>
      </c>
      <c r="S5" s="8" t="s">
        <v>613</v>
      </c>
      <c r="T5" s="8">
        <v>1</v>
      </c>
      <c r="U5" s="11" t="s">
        <v>670</v>
      </c>
      <c r="V5" s="8">
        <v>20</v>
      </c>
      <c r="W5" s="11">
        <f>VLOOKUP(S5,道具总览!$D:$F,2,FALSE)*T5+VLOOKUP(U5,道具总览!$D:$F,2,FALSE)*V5</f>
        <v>470</v>
      </c>
    </row>
    <row r="6" spans="1:23" x14ac:dyDescent="0.3">
      <c r="A6" s="72">
        <v>3500</v>
      </c>
      <c r="B6" s="9" t="s">
        <v>2562</v>
      </c>
      <c r="C6" s="9">
        <v>1</v>
      </c>
      <c r="D6" s="18" t="s">
        <v>2703</v>
      </c>
      <c r="E6" s="18">
        <v>5</v>
      </c>
      <c r="F6" s="9" t="s">
        <v>670</v>
      </c>
      <c r="G6" s="9">
        <v>20</v>
      </c>
      <c r="H6" s="73" t="s">
        <v>10</v>
      </c>
      <c r="I6" s="73"/>
      <c r="J6" s="73" t="s">
        <v>10</v>
      </c>
      <c r="K6" s="73"/>
      <c r="L6" s="11">
        <f>VLOOKUP(B6,道具总览!$D:$F,2,FALSE)*C6+VLOOKUP(D6,道具总览!$D:$F,2,FALSE)*E6+VLOOKUP(F6,道具总览!$D:$F,2,FALSE)*G6+VLOOKUP(H6,道具总览!$D:$F,2,FALSE)*I6+VLOOKUP(J6,道具总览!$D:$F,2,FALSE)*K6</f>
        <v>1267</v>
      </c>
      <c r="M6" s="71">
        <f>SUM(L$3:L6)/A6</f>
        <v>0.87057142857142855</v>
      </c>
      <c r="N6" s="71">
        <f t="shared" si="0"/>
        <v>0.63349999999999995</v>
      </c>
      <c r="O6" s="73">
        <v>1</v>
      </c>
      <c r="P6" s="74"/>
    </row>
    <row r="7" spans="1:23" x14ac:dyDescent="0.3">
      <c r="A7" s="72">
        <v>8000</v>
      </c>
      <c r="B7" s="9" t="s">
        <v>336</v>
      </c>
      <c r="C7" s="9">
        <v>3</v>
      </c>
      <c r="D7" s="18" t="s">
        <v>2705</v>
      </c>
      <c r="E7" s="18">
        <v>6</v>
      </c>
      <c r="F7" s="9" t="s">
        <v>670</v>
      </c>
      <c r="G7" s="9">
        <v>30</v>
      </c>
      <c r="H7" s="73" t="s">
        <v>848</v>
      </c>
      <c r="I7" s="73">
        <v>10</v>
      </c>
      <c r="J7" s="73" t="s">
        <v>10</v>
      </c>
      <c r="K7" s="73"/>
      <c r="L7" s="11">
        <f>VLOOKUP(B7,道具总览!$D:$F,2,FALSE)*C7+VLOOKUP(D7,道具总览!$D:$F,2,FALSE)*E7+VLOOKUP(F7,道具总览!$D:$F,2,FALSE)*G7+VLOOKUP(H7,道具总览!$D:$F,2,FALSE)*I7+VLOOKUP(J7,道具总览!$D:$F,2,FALSE)*K7</f>
        <v>2521</v>
      </c>
      <c r="M7" s="71">
        <f>SUM(L$3:L7)/A7</f>
        <v>0.69599999999999995</v>
      </c>
      <c r="N7" s="71">
        <f t="shared" si="0"/>
        <v>0.56022222222222218</v>
      </c>
      <c r="O7" s="73">
        <v>1</v>
      </c>
      <c r="P7" s="74"/>
    </row>
    <row r="8" spans="1:23" x14ac:dyDescent="0.3">
      <c r="A8" s="72">
        <v>15000</v>
      </c>
      <c r="B8" s="9" t="s">
        <v>496</v>
      </c>
      <c r="C8" s="9">
        <v>1</v>
      </c>
      <c r="D8" s="18" t="s">
        <v>2701</v>
      </c>
      <c r="E8" s="18">
        <v>7</v>
      </c>
      <c r="F8" s="9" t="s">
        <v>670</v>
      </c>
      <c r="G8" s="9">
        <v>40</v>
      </c>
      <c r="H8" s="73" t="s">
        <v>848</v>
      </c>
      <c r="I8" s="73">
        <v>20</v>
      </c>
      <c r="J8" s="73" t="s">
        <v>10</v>
      </c>
      <c r="K8" s="73"/>
      <c r="L8" s="11">
        <f>VLOOKUP(B8,道具总览!$D:$F,2,FALSE)*C8+VLOOKUP(D8,道具总览!$D:$F,2,FALSE)*E8+VLOOKUP(F8,道具总览!$D:$F,2,FALSE)*G8+VLOOKUP(H8,道具总览!$D:$F,2,FALSE)*I8+VLOOKUP(J8,道具总览!$D:$F,2,FALSE)*K8</f>
        <v>3870</v>
      </c>
      <c r="M8" s="71">
        <f>SUM(L$3:L8)/A8</f>
        <v>0.62919999999999998</v>
      </c>
      <c r="N8" s="71">
        <f t="shared" si="0"/>
        <v>0.55285714285714282</v>
      </c>
      <c r="O8" s="73">
        <v>1</v>
      </c>
      <c r="P8" s="74"/>
      <c r="Q8" s="219" t="s">
        <v>3286</v>
      </c>
      <c r="R8" s="219"/>
      <c r="S8" s="219"/>
      <c r="T8" s="219"/>
      <c r="U8" s="219"/>
      <c r="V8" s="219"/>
      <c r="W8" s="219"/>
    </row>
    <row r="9" spans="1:23" x14ac:dyDescent="0.3">
      <c r="A9" s="72">
        <v>30000</v>
      </c>
      <c r="B9" s="9" t="s">
        <v>371</v>
      </c>
      <c r="C9" s="9">
        <v>2</v>
      </c>
      <c r="D9" s="18" t="s">
        <v>2705</v>
      </c>
      <c r="E9" s="18">
        <v>8</v>
      </c>
      <c r="F9" s="9" t="s">
        <v>670</v>
      </c>
      <c r="G9" s="9">
        <v>50</v>
      </c>
      <c r="H9" s="73" t="s">
        <v>848</v>
      </c>
      <c r="I9" s="73">
        <v>30</v>
      </c>
      <c r="J9" s="75" t="s">
        <v>2093</v>
      </c>
      <c r="K9" s="73">
        <v>1</v>
      </c>
      <c r="L9" s="11">
        <f>VLOOKUP(B9,道具总览!$D:$F,2,FALSE)*C9+VLOOKUP(D9,道具总览!$D:$F,2,FALSE)*E9+VLOOKUP(F9,道具总览!$D:$F,2,FALSE)*G9+VLOOKUP(H9,道具总览!$D:$F,2,FALSE)*I9+VLOOKUP(J9,道具总览!$D:$F,2,FALSE)*K9</f>
        <v>7586</v>
      </c>
      <c r="M9" s="71">
        <f>SUM(L$3:L9)/A9</f>
        <v>0.56746666666666667</v>
      </c>
      <c r="N9" s="71">
        <f t="shared" si="0"/>
        <v>0.50573333333333337</v>
      </c>
      <c r="O9" s="73">
        <v>1</v>
      </c>
      <c r="P9" s="74"/>
      <c r="Q9" s="1" t="s">
        <v>3185</v>
      </c>
      <c r="R9" s="2" t="s">
        <v>3280</v>
      </c>
      <c r="S9" s="3" t="s">
        <v>3126</v>
      </c>
      <c r="T9" s="3" t="s">
        <v>3127</v>
      </c>
      <c r="U9" s="4" t="s">
        <v>3128</v>
      </c>
      <c r="V9" s="4" t="s">
        <v>3129</v>
      </c>
      <c r="W9" s="15" t="s">
        <v>3136</v>
      </c>
    </row>
    <row r="10" spans="1:23" x14ac:dyDescent="0.3">
      <c r="A10" s="18">
        <v>50000</v>
      </c>
      <c r="B10" s="9" t="s">
        <v>498</v>
      </c>
      <c r="C10" s="9">
        <v>1</v>
      </c>
      <c r="D10" s="18" t="s">
        <v>2701</v>
      </c>
      <c r="E10" s="18">
        <v>9</v>
      </c>
      <c r="F10" s="9" t="s">
        <v>670</v>
      </c>
      <c r="G10" s="73">
        <v>60</v>
      </c>
      <c r="H10" s="73" t="s">
        <v>848</v>
      </c>
      <c r="I10" s="73">
        <v>40</v>
      </c>
      <c r="J10" s="75" t="s">
        <v>2126</v>
      </c>
      <c r="K10" s="73">
        <v>1</v>
      </c>
      <c r="L10" s="11">
        <f>VLOOKUP(B10,道具总览!$D:$F,2,FALSE)*C10+VLOOKUP(D10,道具总览!$D:$F,2,FALSE)*E10+VLOOKUP(F10,道具总览!$D:$F,2,FALSE)*G10+VLOOKUP(H10,道具总览!$D:$F,2,FALSE)*I10+VLOOKUP(J10,道具总览!$D:$F,2,FALSE)*K10</f>
        <v>10352</v>
      </c>
      <c r="M10" s="71">
        <f>SUM(L$3:L10)/A10</f>
        <v>0.54752000000000001</v>
      </c>
      <c r="N10" s="71">
        <f t="shared" si="0"/>
        <v>0.51759999999999995</v>
      </c>
      <c r="O10" s="73">
        <v>1</v>
      </c>
      <c r="P10" s="74"/>
      <c r="Q10" s="6">
        <v>1</v>
      </c>
      <c r="R10" s="6">
        <v>5000</v>
      </c>
      <c r="S10" s="8" t="s">
        <v>643</v>
      </c>
      <c r="T10" s="8">
        <v>1</v>
      </c>
      <c r="U10" s="11" t="s">
        <v>670</v>
      </c>
      <c r="V10" s="8">
        <v>20</v>
      </c>
      <c r="W10" s="11">
        <f>VLOOKUP(S10,道具总览!$D:$F,2,FALSE)*T10+VLOOKUP(U10,道具总览!$D:$F,2,FALSE)*V10</f>
        <v>2630</v>
      </c>
    </row>
    <row r="11" spans="1:23" x14ac:dyDescent="0.3">
      <c r="A11" s="18">
        <v>100000</v>
      </c>
      <c r="B11" s="9" t="s">
        <v>1352</v>
      </c>
      <c r="C11" s="9">
        <v>100</v>
      </c>
      <c r="D11" s="18" t="s">
        <v>2703</v>
      </c>
      <c r="E11" s="18">
        <v>10</v>
      </c>
      <c r="F11" s="9" t="s">
        <v>670</v>
      </c>
      <c r="G11" s="73">
        <v>80</v>
      </c>
      <c r="H11" s="73" t="s">
        <v>848</v>
      </c>
      <c r="I11" s="73">
        <v>50</v>
      </c>
      <c r="J11" s="73" t="s">
        <v>41</v>
      </c>
      <c r="K11" s="73">
        <v>100000</v>
      </c>
      <c r="L11" s="11">
        <f>VLOOKUP(B11,道具总览!$D:$F,2,FALSE)*C11+VLOOKUP(D11,道具总览!$D:$F,2,FALSE)*E11+VLOOKUP(F11,道具总览!$D:$F,2,FALSE)*G11+VLOOKUP(H11,道具总览!$D:$F,2,FALSE)*I11+VLOOKUP(J11,道具总览!$D:$F,2,FALSE)*K11</f>
        <v>44500</v>
      </c>
      <c r="M11" s="71">
        <f>SUM(L$3:L11)/A11</f>
        <v>0.71875999999999995</v>
      </c>
      <c r="N11" s="71">
        <f t="shared" si="0"/>
        <v>0.89</v>
      </c>
      <c r="O11" s="73">
        <v>1</v>
      </c>
      <c r="Q11" s="6">
        <v>2</v>
      </c>
      <c r="R11" s="6">
        <v>5000</v>
      </c>
      <c r="S11" s="8" t="s">
        <v>642</v>
      </c>
      <c r="T11" s="8">
        <v>1</v>
      </c>
      <c r="U11" s="11" t="s">
        <v>670</v>
      </c>
      <c r="V11" s="8">
        <v>20</v>
      </c>
      <c r="W11" s="11">
        <f>VLOOKUP(S11,道具总览!$D:$F,2,FALSE)*T11+VLOOKUP(U11,道具总览!$D:$F,2,FALSE)*V11</f>
        <v>1010</v>
      </c>
    </row>
    <row r="12" spans="1:23" x14ac:dyDescent="0.3">
      <c r="Q12" s="10" t="s">
        <v>3281</v>
      </c>
      <c r="R12" s="6">
        <v>5000</v>
      </c>
      <c r="S12" s="8" t="s">
        <v>641</v>
      </c>
      <c r="T12" s="8">
        <v>1</v>
      </c>
      <c r="U12" s="11" t="s">
        <v>670</v>
      </c>
      <c r="V12" s="8">
        <v>20</v>
      </c>
      <c r="W12" s="11">
        <f>VLOOKUP(S12,道具总览!$D:$F,2,FALSE)*T12+VLOOKUP(U12,道具总览!$D:$F,2,FALSE)*V12</f>
        <v>470</v>
      </c>
    </row>
    <row r="14" spans="1:23" x14ac:dyDescent="0.3">
      <c r="A14" s="222" t="s">
        <v>3287</v>
      </c>
      <c r="B14" s="222"/>
      <c r="C14" s="222"/>
      <c r="D14" s="222"/>
      <c r="E14" s="222"/>
      <c r="F14" s="222"/>
      <c r="G14" s="222"/>
      <c r="H14" s="222"/>
      <c r="I14" s="222"/>
      <c r="J14" s="222"/>
      <c r="K14" s="222"/>
      <c r="L14" s="222"/>
      <c r="M14" s="222"/>
      <c r="N14" s="222"/>
      <c r="O14" s="222"/>
    </row>
    <row r="15" spans="1:23" x14ac:dyDescent="0.3">
      <c r="A15" s="50" t="s">
        <v>3151</v>
      </c>
      <c r="B15" s="3" t="s">
        <v>3126</v>
      </c>
      <c r="C15" s="3" t="s">
        <v>3127</v>
      </c>
      <c r="D15" s="4" t="s">
        <v>3128</v>
      </c>
      <c r="E15" s="4" t="s">
        <v>3129</v>
      </c>
      <c r="F15" s="3" t="s">
        <v>3130</v>
      </c>
      <c r="G15" s="3" t="s">
        <v>3131</v>
      </c>
      <c r="H15" s="4" t="s">
        <v>3132</v>
      </c>
      <c r="I15" s="4" t="s">
        <v>3133</v>
      </c>
      <c r="J15" s="3" t="s">
        <v>3134</v>
      </c>
      <c r="K15" s="3" t="s">
        <v>3135</v>
      </c>
      <c r="L15" s="51" t="s">
        <v>3136</v>
      </c>
      <c r="M15" s="51" t="s">
        <v>3152</v>
      </c>
      <c r="N15" s="51" t="s">
        <v>3153</v>
      </c>
      <c r="O15" s="3" t="s">
        <v>3203</v>
      </c>
      <c r="Q15" s="219" t="s">
        <v>3288</v>
      </c>
      <c r="R15" s="219"/>
      <c r="S15" s="219"/>
      <c r="T15" s="219"/>
      <c r="U15" s="219"/>
      <c r="V15" s="219"/>
      <c r="W15" s="219"/>
    </row>
    <row r="16" spans="1:23" x14ac:dyDescent="0.3">
      <c r="A16" s="72">
        <v>500</v>
      </c>
      <c r="B16" s="9" t="s">
        <v>2631</v>
      </c>
      <c r="C16" s="9">
        <v>5</v>
      </c>
      <c r="D16" s="18" t="s">
        <v>2701</v>
      </c>
      <c r="E16" s="18">
        <v>1</v>
      </c>
      <c r="F16" s="9" t="s">
        <v>670</v>
      </c>
      <c r="G16" s="9">
        <v>5</v>
      </c>
      <c r="H16" s="73" t="s">
        <v>10</v>
      </c>
      <c r="I16" s="73"/>
      <c r="J16" s="73" t="s">
        <v>10</v>
      </c>
      <c r="K16" s="73"/>
      <c r="L16" s="11">
        <f>VLOOKUP(B16,道具总览!$D:$F,2,FALSE)*C16+VLOOKUP(D16,道具总览!$D:$F,2,FALSE)*E16+VLOOKUP(F16,道具总览!$D:$F,2,FALSE)*G16+VLOOKUP(H16,道具总览!$D:$F,2,FALSE)*I16+VLOOKUP(J16,道具总览!$D:$F,2,FALSE)*K16</f>
        <v>220</v>
      </c>
      <c r="M16" s="71">
        <f>SUM(L16:L$29)/(A16*O16)</f>
        <v>16.242000000000001</v>
      </c>
      <c r="N16" s="71">
        <f t="shared" ref="N16:N20" si="1">L16/A16</f>
        <v>0.44</v>
      </c>
      <c r="O16" s="73">
        <v>1</v>
      </c>
      <c r="Q16" s="1" t="s">
        <v>3185</v>
      </c>
      <c r="R16" s="2" t="s">
        <v>3280</v>
      </c>
      <c r="S16" s="3" t="s">
        <v>3126</v>
      </c>
      <c r="T16" s="3" t="s">
        <v>3127</v>
      </c>
      <c r="U16" s="4" t="s">
        <v>3128</v>
      </c>
      <c r="V16" s="4" t="s">
        <v>3129</v>
      </c>
      <c r="W16" s="15" t="s">
        <v>3136</v>
      </c>
    </row>
    <row r="17" spans="1:23" x14ac:dyDescent="0.3">
      <c r="A17" s="72">
        <v>500</v>
      </c>
      <c r="B17" s="9" t="s">
        <v>2633</v>
      </c>
      <c r="C17" s="9">
        <v>5</v>
      </c>
      <c r="D17" s="18" t="s">
        <v>2703</v>
      </c>
      <c r="E17" s="18">
        <v>1</v>
      </c>
      <c r="F17" s="9" t="s">
        <v>670</v>
      </c>
      <c r="G17" s="9">
        <v>10</v>
      </c>
      <c r="H17" s="73" t="s">
        <v>10</v>
      </c>
      <c r="I17" s="73"/>
      <c r="J17" s="73" t="s">
        <v>10</v>
      </c>
      <c r="K17" s="73"/>
      <c r="L17" s="11">
        <f>VLOOKUP(B17,道具总览!$D:$F,2,FALSE)*C17+VLOOKUP(D17,道具总览!$D:$F,2,FALSE)*E17+VLOOKUP(F17,道具总览!$D:$F,2,FALSE)*G17+VLOOKUP(H17,道具总览!$D:$F,2,FALSE)*I17+VLOOKUP(J17,道具总览!$D:$F,2,FALSE)*K17</f>
        <v>270</v>
      </c>
      <c r="M17" s="71">
        <f>SUM(L17:L$29)/(A17*O17)</f>
        <v>7.9009999999999998</v>
      </c>
      <c r="N17" s="71">
        <f t="shared" si="1"/>
        <v>0.54</v>
      </c>
      <c r="O17" s="73">
        <v>2</v>
      </c>
      <c r="Q17" s="6">
        <v>1</v>
      </c>
      <c r="R17" s="6">
        <v>5000</v>
      </c>
      <c r="S17" s="8" t="s">
        <v>655</v>
      </c>
      <c r="T17" s="8">
        <v>1</v>
      </c>
      <c r="U17" s="11" t="s">
        <v>670</v>
      </c>
      <c r="V17" s="8">
        <v>20</v>
      </c>
      <c r="W17" s="11">
        <f>VLOOKUP(S17,道具总览!$D:$F,2,FALSE)*T17+VLOOKUP(U17,道具总览!$D:$F,2,FALSE)*V17</f>
        <v>2630</v>
      </c>
    </row>
    <row r="18" spans="1:23" x14ac:dyDescent="0.3">
      <c r="A18" s="72">
        <v>500</v>
      </c>
      <c r="B18" s="9" t="s">
        <v>2540</v>
      </c>
      <c r="C18" s="9">
        <v>5</v>
      </c>
      <c r="D18" s="18" t="s">
        <v>2705</v>
      </c>
      <c r="E18" s="18">
        <v>1</v>
      </c>
      <c r="F18" s="9" t="s">
        <v>670</v>
      </c>
      <c r="G18" s="9">
        <v>15</v>
      </c>
      <c r="H18" s="73" t="s">
        <v>10</v>
      </c>
      <c r="I18" s="73"/>
      <c r="J18" s="73" t="s">
        <v>10</v>
      </c>
      <c r="K18" s="73"/>
      <c r="L18" s="11">
        <f>VLOOKUP(B18,道具总览!$D:$F,2,FALSE)*C18+VLOOKUP(D18,道具总览!$D:$F,2,FALSE)*E18+VLOOKUP(F18,道具总览!$D:$F,2,FALSE)*G18+VLOOKUP(H18,道具总览!$D:$F,2,FALSE)*I18+VLOOKUP(J18,道具总览!$D:$F,2,FALSE)*K18</f>
        <v>320</v>
      </c>
      <c r="M18" s="71">
        <f>SUM(L18:L$29)/(A18*O18)</f>
        <v>5.0873333333333335</v>
      </c>
      <c r="N18" s="71">
        <f t="shared" si="1"/>
        <v>0.64</v>
      </c>
      <c r="O18" s="73">
        <v>3</v>
      </c>
      <c r="Q18" s="6">
        <v>2</v>
      </c>
      <c r="R18" s="6">
        <v>5000</v>
      </c>
      <c r="S18" s="8" t="s">
        <v>654</v>
      </c>
      <c r="T18" s="8">
        <v>1</v>
      </c>
      <c r="U18" s="11" t="s">
        <v>670</v>
      </c>
      <c r="V18" s="8">
        <v>20</v>
      </c>
      <c r="W18" s="11">
        <f>VLOOKUP(S18,道具总览!$D:$F,2,FALSE)*T18+VLOOKUP(U18,道具总览!$D:$F,2,FALSE)*V18</f>
        <v>1010</v>
      </c>
    </row>
    <row r="19" spans="1:23" x14ac:dyDescent="0.3">
      <c r="A19" s="72">
        <v>500</v>
      </c>
      <c r="B19" s="9" t="s">
        <v>2631</v>
      </c>
      <c r="C19" s="9">
        <v>10</v>
      </c>
      <c r="D19" s="18" t="s">
        <v>2701</v>
      </c>
      <c r="E19" s="18">
        <v>1</v>
      </c>
      <c r="F19" s="9" t="s">
        <v>670</v>
      </c>
      <c r="G19" s="9">
        <v>20</v>
      </c>
      <c r="H19" s="73" t="s">
        <v>10</v>
      </c>
      <c r="I19" s="73"/>
      <c r="J19" s="73" t="s">
        <v>10</v>
      </c>
      <c r="K19" s="73"/>
      <c r="L19" s="11">
        <f>VLOOKUP(B19,道具总览!$D:$F,2,FALSE)*C19+VLOOKUP(D19,道具总览!$D:$F,2,FALSE)*E19+VLOOKUP(F19,道具总览!$D:$F,2,FALSE)*G19+VLOOKUP(H19,道具总览!$D:$F,2,FALSE)*I19+VLOOKUP(J19,道具总览!$D:$F,2,FALSE)*K19</f>
        <v>420</v>
      </c>
      <c r="M19" s="71">
        <f>SUM(L19:L$29)/(A19*O19)</f>
        <v>3.6555</v>
      </c>
      <c r="N19" s="71">
        <f t="shared" si="1"/>
        <v>0.84</v>
      </c>
      <c r="O19" s="73">
        <v>4</v>
      </c>
      <c r="Q19" s="10" t="s">
        <v>3281</v>
      </c>
      <c r="R19" s="6">
        <v>5000</v>
      </c>
      <c r="S19" s="8" t="s">
        <v>653</v>
      </c>
      <c r="T19" s="8">
        <v>1</v>
      </c>
      <c r="U19" s="11" t="s">
        <v>670</v>
      </c>
      <c r="V19" s="8">
        <v>20</v>
      </c>
      <c r="W19" s="11">
        <f>VLOOKUP(S19,道具总览!$D:$F,2,FALSE)*T19+VLOOKUP(U19,道具总览!$D:$F,2,FALSE)*V19</f>
        <v>470</v>
      </c>
    </row>
    <row r="20" spans="1:23" x14ac:dyDescent="0.3">
      <c r="A20" s="72">
        <v>500</v>
      </c>
      <c r="B20" s="9" t="s">
        <v>2633</v>
      </c>
      <c r="C20" s="9">
        <v>10</v>
      </c>
      <c r="D20" s="18" t="s">
        <v>2705</v>
      </c>
      <c r="E20" s="18">
        <v>1</v>
      </c>
      <c r="F20" s="9" t="s">
        <v>670</v>
      </c>
      <c r="G20" s="9">
        <v>20</v>
      </c>
      <c r="H20" s="73" t="s">
        <v>336</v>
      </c>
      <c r="I20" s="73">
        <v>1</v>
      </c>
      <c r="J20" s="73" t="s">
        <v>10</v>
      </c>
      <c r="K20" s="73"/>
      <c r="L20" s="11">
        <f>VLOOKUP(B20,道具总览!$D:$F,2,FALSE)*C20+VLOOKUP(D20,道具总览!$D:$F,2,FALSE)*E20+VLOOKUP(F20,道具总览!$D:$F,2,FALSE)*G20+VLOOKUP(H20,道具总览!$D:$F,2,FALSE)*I20+VLOOKUP(J20,道具总览!$D:$F,2,FALSE)*K20</f>
        <v>887</v>
      </c>
      <c r="M20" s="71">
        <f>SUM(L20:L$29)/(A20*O20)</f>
        <v>2.7564000000000002</v>
      </c>
      <c r="N20" s="71">
        <f t="shared" si="1"/>
        <v>1.774</v>
      </c>
      <c r="O20" s="73">
        <v>5</v>
      </c>
    </row>
    <row r="21" spans="1:23" x14ac:dyDescent="0.3">
      <c r="A21" s="72">
        <v>1000</v>
      </c>
      <c r="B21" s="9" t="s">
        <v>2631</v>
      </c>
      <c r="C21" s="9">
        <v>5</v>
      </c>
      <c r="D21" s="6" t="s">
        <v>458</v>
      </c>
      <c r="E21" s="18">
        <v>1</v>
      </c>
      <c r="F21" s="9" t="s">
        <v>670</v>
      </c>
      <c r="G21" s="9">
        <v>5</v>
      </c>
      <c r="H21" s="73" t="s">
        <v>10</v>
      </c>
      <c r="I21" s="73"/>
      <c r="J21" s="73" t="s">
        <v>10</v>
      </c>
      <c r="K21" s="73"/>
      <c r="L21" s="11">
        <f>VLOOKUP(B21,道具总览!$D:$F,2,FALSE)*C21+VLOOKUP(D21,道具总览!$D:$F,2,FALSE)*E21+VLOOKUP(F21,道具总览!$D:$F,2,FALSE)*G21+VLOOKUP(H21,道具总览!$D:$F,2,FALSE)*I21+VLOOKUP(J21,道具总览!$D:$F,2,FALSE)*K21</f>
        <v>220</v>
      </c>
      <c r="M21" s="71">
        <f>(SUM(L16:L$29)+SUM(L21:L$34))/(A21*O21)</f>
        <v>30.07</v>
      </c>
      <c r="N21" s="71">
        <f>L21/(A21-A16)</f>
        <v>0.44</v>
      </c>
      <c r="O21" s="73">
        <v>1</v>
      </c>
    </row>
    <row r="22" spans="1:23" x14ac:dyDescent="0.3">
      <c r="A22" s="72">
        <v>1000</v>
      </c>
      <c r="B22" s="9" t="s">
        <v>2633</v>
      </c>
      <c r="C22" s="9">
        <v>5</v>
      </c>
      <c r="D22" s="6" t="s">
        <v>458</v>
      </c>
      <c r="E22" s="18">
        <v>1</v>
      </c>
      <c r="F22" s="9" t="s">
        <v>670</v>
      </c>
      <c r="G22" s="73">
        <v>10</v>
      </c>
      <c r="H22" s="73" t="s">
        <v>10</v>
      </c>
      <c r="I22" s="73"/>
      <c r="J22" s="73" t="s">
        <v>10</v>
      </c>
      <c r="K22" s="73"/>
      <c r="L22" s="11">
        <f>VLOOKUP(B22,道具总览!$D:$F,2,FALSE)*C22+VLOOKUP(D22,道具总览!$D:$F,2,FALSE)*E22+VLOOKUP(F22,道具总览!$D:$F,2,FALSE)*G22+VLOOKUP(H22,道具总览!$D:$F,2,FALSE)*I22+VLOOKUP(J22,道具总览!$D:$F,2,FALSE)*K22</f>
        <v>270</v>
      </c>
      <c r="M22" s="71">
        <f>(SUM(L17:L$29)+SUM(L22:L$34))/(A22*O22)</f>
        <v>14.815</v>
      </c>
      <c r="N22" s="71">
        <f>L22/(A22-A17)</f>
        <v>0.54</v>
      </c>
      <c r="O22" s="73">
        <v>2</v>
      </c>
      <c r="Q22" s="219" t="s">
        <v>3289</v>
      </c>
      <c r="R22" s="219"/>
      <c r="S22" s="219"/>
      <c r="T22" s="219"/>
      <c r="U22" s="219"/>
      <c r="V22" s="219"/>
      <c r="W22" s="219"/>
    </row>
    <row r="23" spans="1:23" x14ac:dyDescent="0.3">
      <c r="A23" s="72">
        <v>1000</v>
      </c>
      <c r="B23" s="9" t="s">
        <v>2540</v>
      </c>
      <c r="C23" s="9">
        <v>5</v>
      </c>
      <c r="D23" s="6" t="s">
        <v>458</v>
      </c>
      <c r="E23" s="18">
        <v>1</v>
      </c>
      <c r="F23" s="9" t="s">
        <v>670</v>
      </c>
      <c r="G23" s="73">
        <v>10</v>
      </c>
      <c r="H23" s="6" t="s">
        <v>629</v>
      </c>
      <c r="I23" s="73">
        <v>1</v>
      </c>
      <c r="J23" s="73" t="s">
        <v>10</v>
      </c>
      <c r="K23" s="73"/>
      <c r="L23" s="11">
        <f>VLOOKUP(B23,道具总览!$D:$F,2,FALSE)*C23+VLOOKUP(D23,道具总览!$D:$F,2,FALSE)*E23+VLOOKUP(F23,道具总览!$D:$F,2,FALSE)*G23+VLOOKUP(H23,道具总览!$D:$F,2,FALSE)*I23+VLOOKUP(J23,道具总览!$D:$F,2,FALSE)*K23</f>
        <v>300</v>
      </c>
      <c r="M23" s="71">
        <f>(SUM(L18:L$29)+SUM(L23:L$34))/(A23*O23)</f>
        <v>9.6966666666666672</v>
      </c>
      <c r="N23" s="71">
        <f t="shared" ref="N23:N30" si="2">L23/(A23-A18)</f>
        <v>0.6</v>
      </c>
      <c r="O23" s="73">
        <v>3</v>
      </c>
      <c r="Q23" s="1" t="s">
        <v>3185</v>
      </c>
      <c r="R23" s="2" t="s">
        <v>3280</v>
      </c>
      <c r="S23" s="3" t="s">
        <v>3126</v>
      </c>
      <c r="T23" s="3" t="s">
        <v>3127</v>
      </c>
      <c r="U23" s="4" t="s">
        <v>3128</v>
      </c>
      <c r="V23" s="4" t="s">
        <v>3129</v>
      </c>
      <c r="W23" s="15" t="s">
        <v>3136</v>
      </c>
    </row>
    <row r="24" spans="1:23" x14ac:dyDescent="0.3">
      <c r="A24" s="72">
        <v>1000</v>
      </c>
      <c r="B24" s="9" t="s">
        <v>2631</v>
      </c>
      <c r="C24" s="9">
        <v>10</v>
      </c>
      <c r="D24" s="6" t="s">
        <v>458</v>
      </c>
      <c r="E24" s="18">
        <v>1</v>
      </c>
      <c r="F24" s="6" t="s">
        <v>2531</v>
      </c>
      <c r="G24" s="9">
        <v>10</v>
      </c>
      <c r="H24" s="6" t="s">
        <v>610</v>
      </c>
      <c r="I24" s="73">
        <v>1</v>
      </c>
      <c r="J24" s="73" t="s">
        <v>10</v>
      </c>
      <c r="K24" s="73"/>
      <c r="L24" s="11">
        <f>VLOOKUP(B24,道具总览!$D:$F,2,FALSE)*C24+VLOOKUP(D24,道具总览!$D:$F,2,FALSE)*E24+VLOOKUP(F24,道具总览!$D:$F,2,FALSE)*G24+VLOOKUP(H24,道具总览!$D:$F,2,FALSE)*I24+VLOOKUP(J24,道具总览!$D:$F,2,FALSE)*K24</f>
        <v>510</v>
      </c>
      <c r="M24" s="71">
        <f>(SUM(L19:L$29)+SUM(L24:L$34))/(A24*O24)</f>
        <v>7.1174999999999997</v>
      </c>
      <c r="N24" s="71">
        <f t="shared" si="2"/>
        <v>1.02</v>
      </c>
      <c r="O24" s="73">
        <v>4</v>
      </c>
      <c r="Q24" s="6">
        <v>1</v>
      </c>
      <c r="R24" s="6">
        <v>5000</v>
      </c>
      <c r="S24" s="8" t="s">
        <v>665</v>
      </c>
      <c r="T24" s="8">
        <v>1</v>
      </c>
      <c r="U24" s="11" t="s">
        <v>670</v>
      </c>
      <c r="V24" s="8">
        <v>20</v>
      </c>
      <c r="W24" s="11">
        <f>VLOOKUP(S24,道具总览!$D:$F,2,FALSE)*T24+VLOOKUP(U24,道具总览!$D:$F,2,FALSE)*V24</f>
        <v>2630</v>
      </c>
    </row>
    <row r="25" spans="1:23" x14ac:dyDescent="0.3">
      <c r="A25" s="72">
        <v>1000</v>
      </c>
      <c r="B25" s="9" t="s">
        <v>2633</v>
      </c>
      <c r="C25" s="9">
        <v>10</v>
      </c>
      <c r="D25" s="6" t="s">
        <v>458</v>
      </c>
      <c r="E25" s="18">
        <v>1</v>
      </c>
      <c r="F25" s="6" t="s">
        <v>2525</v>
      </c>
      <c r="G25" s="73">
        <v>10</v>
      </c>
      <c r="H25" s="6" t="s">
        <v>641</v>
      </c>
      <c r="I25" s="73">
        <v>1</v>
      </c>
      <c r="J25" s="73" t="s">
        <v>336</v>
      </c>
      <c r="K25" s="73">
        <v>1</v>
      </c>
      <c r="L25" s="11">
        <f>VLOOKUP(B25,道具总览!$D:$F,2,FALSE)*C25+VLOOKUP(D25,道具总览!$D:$F,2,FALSE)*E25+VLOOKUP(F25,道具总览!$D:$F,2,FALSE)*G25+VLOOKUP(H25,道具总览!$D:$F,2,FALSE)*I25+VLOOKUP(J25,道具总览!$D:$F,2,FALSE)*K25</f>
        <v>1157</v>
      </c>
      <c r="M25" s="71">
        <f>(SUM(L20:L$29)+SUM(L25:L$34))/(A25*O25)</f>
        <v>5.508</v>
      </c>
      <c r="N25" s="71">
        <f t="shared" si="2"/>
        <v>2.3140000000000001</v>
      </c>
      <c r="O25" s="73">
        <v>5</v>
      </c>
      <c r="Q25" s="6">
        <v>2</v>
      </c>
      <c r="R25" s="6">
        <v>5000</v>
      </c>
      <c r="S25" s="8" t="s">
        <v>664</v>
      </c>
      <c r="T25" s="8">
        <v>1</v>
      </c>
      <c r="U25" s="11" t="s">
        <v>670</v>
      </c>
      <c r="V25" s="8">
        <v>20</v>
      </c>
      <c r="W25" s="11">
        <f>VLOOKUP(S25,道具总览!$D:$F,2,FALSE)*T25+VLOOKUP(U25,道具总览!$D:$F,2,FALSE)*V25</f>
        <v>1010</v>
      </c>
    </row>
    <row r="26" spans="1:23" x14ac:dyDescent="0.3">
      <c r="A26" s="18">
        <v>2000</v>
      </c>
      <c r="B26" s="9" t="s">
        <v>2631</v>
      </c>
      <c r="C26" s="9">
        <v>5</v>
      </c>
      <c r="D26" s="18" t="s">
        <v>2701</v>
      </c>
      <c r="E26" s="18">
        <v>2</v>
      </c>
      <c r="F26" s="6" t="s">
        <v>2519</v>
      </c>
      <c r="G26" s="9">
        <v>10</v>
      </c>
      <c r="H26" s="73" t="s">
        <v>10</v>
      </c>
      <c r="I26" s="73"/>
      <c r="J26" s="73" t="s">
        <v>10</v>
      </c>
      <c r="K26" s="73"/>
      <c r="L26" s="11">
        <f>VLOOKUP(B26,道具总览!$D:$F,2,FALSE)*C26+VLOOKUP(D26,道具总览!$D:$F,2,FALSE)*E26+VLOOKUP(F26,道具总览!$D:$F,2,FALSE)*G26+VLOOKUP(H26,道具总览!$D:$F,2,FALSE)*I26+VLOOKUP(J26,道具总览!$D:$F,2,FALSE)*K26</f>
        <v>490</v>
      </c>
      <c r="M26" s="71">
        <f>(SUM(L16:L$29)+SUM(L21:L$34)++SUM(AB13:AB$26))/(A26*O26)</f>
        <v>15.035</v>
      </c>
      <c r="N26" s="71">
        <f t="shared" si="2"/>
        <v>0.49</v>
      </c>
      <c r="O26" s="73">
        <v>1</v>
      </c>
      <c r="Q26" s="10" t="s">
        <v>3281</v>
      </c>
      <c r="R26" s="6">
        <v>5000</v>
      </c>
      <c r="S26" s="8" t="s">
        <v>663</v>
      </c>
      <c r="T26" s="8">
        <v>1</v>
      </c>
      <c r="U26" s="11" t="s">
        <v>670</v>
      </c>
      <c r="V26" s="8">
        <v>20</v>
      </c>
      <c r="W26" s="11">
        <f>VLOOKUP(S26,道具总览!$D:$F,2,FALSE)*T26+VLOOKUP(U26,道具总览!$D:$F,2,FALSE)*V26</f>
        <v>470</v>
      </c>
    </row>
    <row r="27" spans="1:23" x14ac:dyDescent="0.3">
      <c r="A27" s="18">
        <v>2000</v>
      </c>
      <c r="B27" s="9" t="s">
        <v>2633</v>
      </c>
      <c r="C27" s="9">
        <v>5</v>
      </c>
      <c r="D27" s="18" t="s">
        <v>2703</v>
      </c>
      <c r="E27" s="18">
        <v>2</v>
      </c>
      <c r="F27" s="6" t="s">
        <v>2534</v>
      </c>
      <c r="G27" s="73">
        <v>10</v>
      </c>
      <c r="H27" s="11" t="s">
        <v>304</v>
      </c>
      <c r="I27" s="73">
        <v>3</v>
      </c>
      <c r="J27" s="73" t="s">
        <v>10</v>
      </c>
      <c r="K27" s="73"/>
      <c r="L27" s="11">
        <f>VLOOKUP(B27,道具总览!$D:$F,2,FALSE)*C27+VLOOKUP(D27,道具总览!$D:$F,2,FALSE)*E27+VLOOKUP(F27,道具总览!$D:$F,2,FALSE)*G27+VLOOKUP(H27,道具总览!$D:$F,2,FALSE)*I27+VLOOKUP(J27,道具总览!$D:$F,2,FALSE)*K27</f>
        <v>790</v>
      </c>
      <c r="M27" s="71">
        <f>(SUM(L17:L$29)+SUM(L22:L$34)++SUM(AB14:AB$26))/(A27*O27)</f>
        <v>7.4074999999999998</v>
      </c>
      <c r="N27" s="71">
        <f t="shared" si="2"/>
        <v>0.79</v>
      </c>
      <c r="O27" s="73">
        <v>2</v>
      </c>
    </row>
    <row r="28" spans="1:23" x14ac:dyDescent="0.3">
      <c r="A28" s="18">
        <v>2000</v>
      </c>
      <c r="B28" s="9" t="s">
        <v>2540</v>
      </c>
      <c r="C28" s="9">
        <v>5</v>
      </c>
      <c r="D28" s="18" t="s">
        <v>2705</v>
      </c>
      <c r="E28" s="18">
        <v>2</v>
      </c>
      <c r="F28" s="6" t="s">
        <v>2537</v>
      </c>
      <c r="G28" s="9">
        <v>10</v>
      </c>
      <c r="H28" s="11" t="s">
        <v>304</v>
      </c>
      <c r="I28" s="73">
        <v>5</v>
      </c>
      <c r="J28" s="73" t="s">
        <v>10</v>
      </c>
      <c r="K28" s="73"/>
      <c r="L28" s="11">
        <f>VLOOKUP(B28,道具总览!$D:$F,2,FALSE)*C28+VLOOKUP(D28,道具总览!$D:$F,2,FALSE)*E28+VLOOKUP(F28,道具总览!$D:$F,2,FALSE)*G28+VLOOKUP(H28,道具总览!$D:$F,2,FALSE)*I28+VLOOKUP(J28,道具总览!$D:$F,2,FALSE)*K28</f>
        <v>990</v>
      </c>
      <c r="M28" s="71">
        <f>(SUM(L18:L$29)+SUM(L23:L$34)++SUM(AB15:AB$26))/(A28*O28)</f>
        <v>4.8483333333333336</v>
      </c>
      <c r="N28" s="71">
        <f t="shared" si="2"/>
        <v>0.99</v>
      </c>
      <c r="O28" s="73">
        <v>3</v>
      </c>
    </row>
    <row r="29" spans="1:23" x14ac:dyDescent="0.3">
      <c r="A29" s="18">
        <v>2000</v>
      </c>
      <c r="B29" s="9" t="s">
        <v>2631</v>
      </c>
      <c r="C29" s="9">
        <v>10</v>
      </c>
      <c r="D29" s="18" t="s">
        <v>2703</v>
      </c>
      <c r="E29" s="18">
        <v>2</v>
      </c>
      <c r="F29" s="6" t="s">
        <v>2516</v>
      </c>
      <c r="G29" s="9">
        <v>10</v>
      </c>
      <c r="H29" s="6" t="s">
        <v>663</v>
      </c>
      <c r="I29" s="73">
        <v>1</v>
      </c>
      <c r="J29" s="73" t="s">
        <v>336</v>
      </c>
      <c r="K29" s="73">
        <v>1</v>
      </c>
      <c r="L29" s="11">
        <f>VLOOKUP(B29,道具总览!$D:$F,2,FALSE)*C29+VLOOKUP(D29,道具总览!$D:$F,2,FALSE)*E29+VLOOKUP(F29,道具总览!$D:$F,2,FALSE)*G29+VLOOKUP(H29,道具总览!$D:$F,2,FALSE)*I29+VLOOKUP(J29,道具总览!$D:$F,2,FALSE)*K29</f>
        <v>1277</v>
      </c>
      <c r="M29" s="71">
        <f>(SUM(L19:L$29)+SUM(L24:L$34)++SUM(AB16:AB$26))/(A29*O29)</f>
        <v>3.5587499999999999</v>
      </c>
      <c r="N29" s="71">
        <f t="shared" si="2"/>
        <v>1.2769999999999999</v>
      </c>
      <c r="O29" s="73">
        <v>4</v>
      </c>
      <c r="Q29" s="219" t="s">
        <v>3290</v>
      </c>
      <c r="R29" s="219"/>
      <c r="S29" s="219"/>
      <c r="T29" s="219"/>
      <c r="U29" s="219"/>
      <c r="V29" s="219"/>
      <c r="W29" s="219"/>
    </row>
    <row r="30" spans="1:23" x14ac:dyDescent="0.3">
      <c r="A30" s="18">
        <v>2000</v>
      </c>
      <c r="B30" s="9" t="s">
        <v>2633</v>
      </c>
      <c r="C30" s="9">
        <v>10</v>
      </c>
      <c r="D30" s="18" t="s">
        <v>2705</v>
      </c>
      <c r="E30" s="18">
        <v>2</v>
      </c>
      <c r="F30" s="6" t="s">
        <v>2528</v>
      </c>
      <c r="G30" s="9">
        <v>10</v>
      </c>
      <c r="H30" s="6" t="s">
        <v>654</v>
      </c>
      <c r="I30" s="73">
        <v>1</v>
      </c>
      <c r="J30" s="73" t="s">
        <v>371</v>
      </c>
      <c r="K30" s="73">
        <v>1</v>
      </c>
      <c r="L30" s="11">
        <f>VLOOKUP(B30,道具总览!$D:$F,2,FALSE)*C30+VLOOKUP(D30,道具总览!$D:$F,2,FALSE)*E30+VLOOKUP(F30,道具总览!$D:$F,2,FALSE)*G30+VLOOKUP(H30,道具总览!$D:$F,2,FALSE)*I30+VLOOKUP(J30,道具总览!$D:$F,2,FALSE)*K30</f>
        <v>3912</v>
      </c>
      <c r="M30" s="71">
        <f>(SUM(L20:L$29)+SUM(L25:L$34)++SUM(AB17:AB$26))/(A30*O30)</f>
        <v>2.754</v>
      </c>
      <c r="N30" s="71">
        <f t="shared" si="2"/>
        <v>3.9119999999999999</v>
      </c>
      <c r="O30" s="73">
        <v>5</v>
      </c>
      <c r="Q30" s="1" t="s">
        <v>3185</v>
      </c>
      <c r="R30" s="2" t="s">
        <v>3280</v>
      </c>
      <c r="S30" s="3" t="s">
        <v>3126</v>
      </c>
      <c r="T30" s="3" t="s">
        <v>3127</v>
      </c>
      <c r="U30" s="4" t="s">
        <v>3128</v>
      </c>
      <c r="V30" s="4" t="s">
        <v>3129</v>
      </c>
      <c r="W30" s="15" t="s">
        <v>3136</v>
      </c>
    </row>
    <row r="31" spans="1:23" x14ac:dyDescent="0.3">
      <c r="L31" s="13">
        <f>SUM(L16:L30)</f>
        <v>12033</v>
      </c>
      <c r="Q31" s="6">
        <v>1</v>
      </c>
      <c r="R31" s="6">
        <v>5000</v>
      </c>
      <c r="S31" s="8" t="s">
        <v>633</v>
      </c>
      <c r="T31" s="8">
        <v>1</v>
      </c>
      <c r="U31" s="11" t="s">
        <v>670</v>
      </c>
      <c r="V31" s="8">
        <v>20</v>
      </c>
      <c r="W31" s="11">
        <f>VLOOKUP(S31,道具总览!$D:$F,2,FALSE)*T31+VLOOKUP(U31,道具总览!$D:$F,2,FALSE)*V31</f>
        <v>2630</v>
      </c>
    </row>
    <row r="32" spans="1:23" x14ac:dyDescent="0.3">
      <c r="Q32" s="6">
        <v>2</v>
      </c>
      <c r="R32" s="6">
        <v>5000</v>
      </c>
      <c r="S32" s="8" t="s">
        <v>632</v>
      </c>
      <c r="T32" s="8">
        <v>1</v>
      </c>
      <c r="U32" s="11" t="s">
        <v>670</v>
      </c>
      <c r="V32" s="8">
        <v>20</v>
      </c>
      <c r="W32" s="11">
        <f>VLOOKUP(S32,道具总览!$D:$F,2,FALSE)*T32+VLOOKUP(U32,道具总览!$D:$F,2,FALSE)*V32</f>
        <v>1010</v>
      </c>
    </row>
    <row r="33" spans="1:23" x14ac:dyDescent="0.3">
      <c r="A33" s="222" t="s">
        <v>3291</v>
      </c>
      <c r="B33" s="222"/>
      <c r="C33" s="222"/>
      <c r="D33" s="222"/>
      <c r="E33" s="222"/>
      <c r="F33" s="222"/>
      <c r="G33" s="222"/>
      <c r="H33" s="222"/>
      <c r="I33" s="222"/>
      <c r="J33" s="222"/>
      <c r="K33" s="222"/>
      <c r="L33" s="222"/>
      <c r="M33" s="222"/>
      <c r="Q33" s="10" t="s">
        <v>3281</v>
      </c>
      <c r="R33" s="6">
        <v>5000</v>
      </c>
      <c r="S33" s="8" t="s">
        <v>631</v>
      </c>
      <c r="T33" s="8">
        <v>1</v>
      </c>
      <c r="U33" s="11" t="s">
        <v>670</v>
      </c>
      <c r="V33" s="8">
        <v>20</v>
      </c>
      <c r="W33" s="11">
        <f>VLOOKUP(S33,道具总览!$D:$F,2,FALSE)*T33+VLOOKUP(U33,道具总览!$D:$F,2,FALSE)*V33</f>
        <v>470</v>
      </c>
    </row>
    <row r="34" spans="1:23" x14ac:dyDescent="0.3">
      <c r="A34" s="50" t="s">
        <v>3151</v>
      </c>
      <c r="B34" s="3" t="s">
        <v>3126</v>
      </c>
      <c r="C34" s="3" t="s">
        <v>3127</v>
      </c>
      <c r="D34" s="4" t="s">
        <v>3128</v>
      </c>
      <c r="E34" s="4" t="s">
        <v>3129</v>
      </c>
      <c r="F34" s="3" t="s">
        <v>3130</v>
      </c>
      <c r="G34" s="3" t="s">
        <v>3131</v>
      </c>
      <c r="H34" s="4" t="s">
        <v>3132</v>
      </c>
      <c r="I34" s="4" t="s">
        <v>3133</v>
      </c>
      <c r="J34" s="3" t="s">
        <v>3134</v>
      </c>
      <c r="K34" s="3" t="s">
        <v>3135</v>
      </c>
      <c r="L34" s="51" t="s">
        <v>3136</v>
      </c>
      <c r="M34" s="51" t="s">
        <v>3231</v>
      </c>
    </row>
    <row r="35" spans="1:23" x14ac:dyDescent="0.3">
      <c r="A35" s="72">
        <v>2000</v>
      </c>
      <c r="B35" s="11" t="s">
        <v>483</v>
      </c>
      <c r="C35" s="18">
        <v>1</v>
      </c>
      <c r="D35" s="18" t="s">
        <v>2705</v>
      </c>
      <c r="E35" s="9">
        <v>3</v>
      </c>
      <c r="F35" s="9" t="s">
        <v>2525</v>
      </c>
      <c r="G35" s="9">
        <v>5</v>
      </c>
      <c r="H35" s="9" t="s">
        <v>2634</v>
      </c>
      <c r="I35" s="9">
        <v>10</v>
      </c>
      <c r="J35" s="9" t="s">
        <v>190</v>
      </c>
      <c r="K35" s="9">
        <v>1</v>
      </c>
      <c r="L35" s="11">
        <f>VLOOKUP(F35,道具总览!$D:$F,2,FALSE)*G35+VLOOKUP(H35,道具总览!$D:$F,2,FALSE)*I35+VLOOKUP(B35,道具总览!$D:$F,2,FALSE)*C35+VLOOKUP(D35,道具总览!$D:$F,2,FALSE)*E35+VLOOKUP(J35,道具总览!$D:$F,2,FALSE)*K35</f>
        <v>2460</v>
      </c>
      <c r="M35" s="71">
        <f>L35/A35</f>
        <v>1.23</v>
      </c>
    </row>
    <row r="36" spans="1:23" x14ac:dyDescent="0.3">
      <c r="Q36" s="219" t="s">
        <v>3292</v>
      </c>
      <c r="R36" s="219"/>
      <c r="S36" s="219"/>
      <c r="T36" s="219"/>
      <c r="U36" s="219"/>
      <c r="V36" s="219"/>
      <c r="W36" s="219"/>
    </row>
    <row r="37" spans="1:23" x14ac:dyDescent="0.3">
      <c r="Q37" s="1" t="s">
        <v>3185</v>
      </c>
      <c r="R37" s="2" t="s">
        <v>3280</v>
      </c>
      <c r="S37" s="3" t="s">
        <v>3126</v>
      </c>
      <c r="T37" s="3" t="s">
        <v>3127</v>
      </c>
      <c r="U37" s="4" t="s">
        <v>3128</v>
      </c>
      <c r="V37" s="4" t="s">
        <v>3129</v>
      </c>
      <c r="W37" s="15" t="s">
        <v>3136</v>
      </c>
    </row>
    <row r="38" spans="1:23" x14ac:dyDescent="0.3">
      <c r="Q38" s="6">
        <v>1</v>
      </c>
      <c r="R38" s="6">
        <v>5000</v>
      </c>
      <c r="S38" s="8" t="s">
        <v>655</v>
      </c>
      <c r="T38" s="8">
        <v>1</v>
      </c>
      <c r="U38" s="11" t="s">
        <v>670</v>
      </c>
      <c r="V38" s="8">
        <v>20</v>
      </c>
      <c r="W38" s="11">
        <f>VLOOKUP(S38,道具总览!$D:$F,2,FALSE)*T38+VLOOKUP(U38,道具总览!$D:$F,2,FALSE)*V38</f>
        <v>2630</v>
      </c>
    </row>
    <row r="39" spans="1:23" x14ac:dyDescent="0.3">
      <c r="Q39" s="6">
        <v>2</v>
      </c>
      <c r="R39" s="6">
        <v>5000</v>
      </c>
      <c r="S39" s="8" t="s">
        <v>654</v>
      </c>
      <c r="T39" s="8">
        <v>1</v>
      </c>
      <c r="U39" s="11" t="s">
        <v>670</v>
      </c>
      <c r="V39" s="8">
        <v>20</v>
      </c>
      <c r="W39" s="11">
        <f>VLOOKUP(S39,道具总览!$D:$F,2,FALSE)*T39+VLOOKUP(U39,道具总览!$D:$F,2,FALSE)*V39</f>
        <v>1010</v>
      </c>
    </row>
    <row r="40" spans="1:23" x14ac:dyDescent="0.3">
      <c r="Q40" s="10" t="s">
        <v>3281</v>
      </c>
      <c r="R40" s="6">
        <v>5000</v>
      </c>
      <c r="S40" s="8" t="s">
        <v>653</v>
      </c>
      <c r="T40" s="8">
        <v>1</v>
      </c>
      <c r="U40" s="11" t="s">
        <v>670</v>
      </c>
      <c r="V40" s="8">
        <v>20</v>
      </c>
      <c r="W40" s="11">
        <f>VLOOKUP(S40,道具总览!$D:$F,2,FALSE)*T40+VLOOKUP(U40,道具总览!$D:$F,2,FALSE)*V40</f>
        <v>470</v>
      </c>
    </row>
    <row r="43" spans="1:23" x14ac:dyDescent="0.3">
      <c r="Q43" s="219" t="s">
        <v>3293</v>
      </c>
      <c r="R43" s="219"/>
      <c r="S43" s="219"/>
      <c r="T43" s="219"/>
      <c r="U43" s="219"/>
      <c r="V43" s="219"/>
      <c r="W43" s="219"/>
    </row>
    <row r="44" spans="1:23" x14ac:dyDescent="0.3">
      <c r="Q44" s="1" t="s">
        <v>3185</v>
      </c>
      <c r="R44" s="2" t="s">
        <v>3280</v>
      </c>
      <c r="S44" s="3" t="s">
        <v>3126</v>
      </c>
      <c r="T44" s="3" t="s">
        <v>3127</v>
      </c>
      <c r="U44" s="4" t="s">
        <v>3128</v>
      </c>
      <c r="V44" s="4" t="s">
        <v>3129</v>
      </c>
      <c r="W44" s="15" t="s">
        <v>3136</v>
      </c>
    </row>
    <row r="45" spans="1:23" x14ac:dyDescent="0.3">
      <c r="Q45" s="6">
        <v>1</v>
      </c>
      <c r="R45" s="6">
        <v>5000</v>
      </c>
      <c r="S45" s="8" t="s">
        <v>665</v>
      </c>
      <c r="T45" s="8">
        <v>1</v>
      </c>
      <c r="U45" s="11" t="s">
        <v>670</v>
      </c>
      <c r="V45" s="8">
        <v>20</v>
      </c>
      <c r="W45" s="11">
        <f>VLOOKUP(S45,道具总览!$D:$F,2,FALSE)*T45+VLOOKUP(U45,道具总览!$D:$F,2,FALSE)*V45</f>
        <v>2630</v>
      </c>
    </row>
    <row r="46" spans="1:23" x14ac:dyDescent="0.3">
      <c r="Q46" s="6">
        <v>2</v>
      </c>
      <c r="R46" s="6">
        <v>5000</v>
      </c>
      <c r="S46" s="8" t="s">
        <v>664</v>
      </c>
      <c r="T46" s="8">
        <v>1</v>
      </c>
      <c r="U46" s="11" t="s">
        <v>670</v>
      </c>
      <c r="V46" s="8">
        <v>20</v>
      </c>
      <c r="W46" s="11">
        <f>VLOOKUP(S46,道具总览!$D:$F,2,FALSE)*T46+VLOOKUP(U46,道具总览!$D:$F,2,FALSE)*V46</f>
        <v>1010</v>
      </c>
    </row>
    <row r="47" spans="1:23" x14ac:dyDescent="0.3">
      <c r="Q47" s="10" t="s">
        <v>3281</v>
      </c>
      <c r="R47" s="6">
        <v>5000</v>
      </c>
      <c r="S47" s="8" t="s">
        <v>663</v>
      </c>
      <c r="T47" s="8">
        <v>1</v>
      </c>
      <c r="U47" s="11" t="s">
        <v>670</v>
      </c>
      <c r="V47" s="8">
        <v>20</v>
      </c>
      <c r="W47" s="11">
        <f>VLOOKUP(S47,道具总览!$D:$F,2,FALSE)*T47+VLOOKUP(U47,道具总览!$D:$F,2,FALSE)*V47</f>
        <v>470</v>
      </c>
    </row>
  </sheetData>
  <mergeCells count="10">
    <mergeCell ref="A1:O1"/>
    <mergeCell ref="Q1:W1"/>
    <mergeCell ref="Q8:W8"/>
    <mergeCell ref="A14:O14"/>
    <mergeCell ref="Q15:W15"/>
    <mergeCell ref="Q22:W22"/>
    <mergeCell ref="Q29:W29"/>
    <mergeCell ref="A33:M33"/>
    <mergeCell ref="Q36:W36"/>
    <mergeCell ref="Q43:W43"/>
  </mergeCells>
  <phoneticPr fontId="31" type="noConversion"/>
  <pageMargins left="0.69930555555555596" right="0.69930555555555596"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4506668294322"/>
  </sheetPr>
  <dimension ref="A1:N9"/>
  <sheetViews>
    <sheetView workbookViewId="0">
      <selection activeCell="L17" sqref="L17"/>
    </sheetView>
  </sheetViews>
  <sheetFormatPr defaultColWidth="9" defaultRowHeight="14.25" x14ac:dyDescent="0.3"/>
  <cols>
    <col min="1" max="1" width="7.5" style="13" customWidth="1"/>
    <col min="2" max="2" width="9" style="13" customWidth="1"/>
    <col min="3" max="3" width="5.375" style="13" customWidth="1"/>
    <col min="4" max="4" width="10.5" style="13" customWidth="1"/>
    <col min="5" max="5" width="5.375" style="13" customWidth="1"/>
    <col min="6" max="6" width="6" style="13" customWidth="1"/>
    <col min="7" max="7" width="5.375" style="13" customWidth="1"/>
    <col min="8" max="8" width="9" style="13" customWidth="1"/>
    <col min="9" max="10" width="5.375" style="13" customWidth="1"/>
    <col min="11" max="11" width="5.875" style="13" customWidth="1"/>
    <col min="12" max="12" width="9.625" style="13" customWidth="1"/>
    <col min="13" max="14" width="7.5" style="13" customWidth="1"/>
    <col min="15" max="16384" width="9" style="13"/>
  </cols>
  <sheetData>
    <row r="1" spans="1:14" x14ac:dyDescent="0.3">
      <c r="A1" s="222" t="s">
        <v>3026</v>
      </c>
      <c r="B1" s="222"/>
      <c r="C1" s="222"/>
      <c r="D1" s="222"/>
      <c r="E1" s="222"/>
      <c r="F1" s="222"/>
      <c r="G1" s="222"/>
      <c r="H1" s="222"/>
      <c r="I1" s="222"/>
      <c r="J1" s="222"/>
      <c r="K1" s="222"/>
      <c r="L1" s="222"/>
      <c r="M1" s="222"/>
      <c r="N1" s="222"/>
    </row>
    <row r="2" spans="1:14" x14ac:dyDescent="0.3">
      <c r="A2" s="1" t="s">
        <v>3183</v>
      </c>
      <c r="B2" s="5" t="s">
        <v>3126</v>
      </c>
      <c r="C2" s="5" t="s">
        <v>3127</v>
      </c>
      <c r="D2" s="14" t="s">
        <v>3128</v>
      </c>
      <c r="E2" s="14" t="s">
        <v>3129</v>
      </c>
      <c r="F2" s="5" t="s">
        <v>3130</v>
      </c>
      <c r="G2" s="5" t="s">
        <v>3131</v>
      </c>
      <c r="H2" s="14" t="s">
        <v>3132</v>
      </c>
      <c r="I2" s="14" t="s">
        <v>3133</v>
      </c>
      <c r="J2" s="5" t="s">
        <v>3134</v>
      </c>
      <c r="K2" s="5" t="s">
        <v>3135</v>
      </c>
      <c r="L2" s="15" t="s">
        <v>3136</v>
      </c>
      <c r="M2" s="51" t="s">
        <v>3152</v>
      </c>
      <c r="N2" s="51" t="s">
        <v>3153</v>
      </c>
    </row>
    <row r="3" spans="1:14" x14ac:dyDescent="0.3">
      <c r="A3" s="11">
        <v>500</v>
      </c>
      <c r="B3" s="11" t="s">
        <v>334</v>
      </c>
      <c r="C3" s="11">
        <v>5</v>
      </c>
      <c r="D3" s="11" t="s">
        <v>555</v>
      </c>
      <c r="E3" s="11">
        <v>5</v>
      </c>
      <c r="F3" s="17" t="s">
        <v>2631</v>
      </c>
      <c r="G3" s="17">
        <v>5</v>
      </c>
      <c r="H3" s="17" t="s">
        <v>2510</v>
      </c>
      <c r="I3" s="17">
        <v>3</v>
      </c>
      <c r="J3" s="11" t="s">
        <v>41</v>
      </c>
      <c r="K3" s="11">
        <v>1000</v>
      </c>
      <c r="L3" s="11">
        <f>VLOOKUP(B3,道具总览!$D:$F,2,FALSE)*C3+VLOOKUP(D3,道具总览!$D:$F,2,FALSE)*E3+VLOOKUP(F3,道具总览!$D:$F,2,FALSE)*G3+VLOOKUP(H3,道具总览!$D:$F,2,FALSE)*I3+VLOOKUP(J3,道具总览!$D:$F,2,FALSE)*K3</f>
        <v>460</v>
      </c>
      <c r="M3" s="71">
        <f>SUM(L$3:L3)/A3</f>
        <v>0.92</v>
      </c>
      <c r="N3" s="71">
        <f>L3/A3</f>
        <v>0.92</v>
      </c>
    </row>
    <row r="4" spans="1:14" x14ac:dyDescent="0.3">
      <c r="A4" s="11">
        <v>1500</v>
      </c>
      <c r="B4" s="11" t="s">
        <v>334</v>
      </c>
      <c r="C4" s="11">
        <v>10</v>
      </c>
      <c r="D4" s="11" t="s">
        <v>555</v>
      </c>
      <c r="E4" s="11">
        <v>10</v>
      </c>
      <c r="F4" s="11" t="s">
        <v>2633</v>
      </c>
      <c r="G4" s="17">
        <v>10</v>
      </c>
      <c r="H4" s="17" t="s">
        <v>2513</v>
      </c>
      <c r="I4" s="17">
        <v>3</v>
      </c>
      <c r="J4" s="11" t="s">
        <v>41</v>
      </c>
      <c r="K4" s="11">
        <v>2000</v>
      </c>
      <c r="L4" s="11">
        <f>VLOOKUP(B4,道具总览!$D:$F,2,FALSE)*C4+VLOOKUP(D4,道具总览!$D:$F,2,FALSE)*E4+VLOOKUP(F4,道具总览!$D:$F,2,FALSE)*G4+VLOOKUP(H4,道具总览!$D:$F,2,FALSE)*I4+VLOOKUP(J4,道具总览!$D:$F,2,FALSE)*K4</f>
        <v>860</v>
      </c>
      <c r="M4" s="71">
        <f>SUM(L$3:L4)/A4</f>
        <v>0.88</v>
      </c>
      <c r="N4" s="71">
        <f>L4/(A4-A3)</f>
        <v>0.86</v>
      </c>
    </row>
    <row r="5" spans="1:14" x14ac:dyDescent="0.3">
      <c r="A5" s="11">
        <v>5000</v>
      </c>
      <c r="B5" s="11" t="s">
        <v>334</v>
      </c>
      <c r="C5" s="11">
        <v>20</v>
      </c>
      <c r="D5" s="11" t="s">
        <v>555</v>
      </c>
      <c r="E5" s="11">
        <v>15</v>
      </c>
      <c r="F5" s="17" t="s">
        <v>2631</v>
      </c>
      <c r="G5" s="17">
        <v>15</v>
      </c>
      <c r="H5" s="17" t="s">
        <v>640</v>
      </c>
      <c r="I5" s="17">
        <v>1</v>
      </c>
      <c r="J5" s="11" t="s">
        <v>41</v>
      </c>
      <c r="K5" s="11">
        <v>5000</v>
      </c>
      <c r="L5" s="11">
        <f>VLOOKUP(B5,道具总览!$D:$F,2,FALSE)*C5+VLOOKUP(D5,道具总览!$D:$F,2,FALSE)*E5+VLOOKUP(F5,道具总览!$D:$F,2,FALSE)*G5+VLOOKUP(H5,道具总览!$D:$F,2,FALSE)*I5+VLOOKUP(J5,道具总览!$D:$F,2,FALSE)*K5</f>
        <v>1590</v>
      </c>
      <c r="M5" s="71">
        <f>SUM(L$3:L5)/A5</f>
        <v>0.58199999999999996</v>
      </c>
      <c r="N5" s="71">
        <f t="shared" ref="N5:N9" si="0">L5/(A5-A4)</f>
        <v>0.45428571428571429</v>
      </c>
    </row>
    <row r="6" spans="1:14" x14ac:dyDescent="0.3">
      <c r="A6" s="11">
        <v>10000</v>
      </c>
      <c r="B6" s="11" t="s">
        <v>334</v>
      </c>
      <c r="C6" s="11">
        <v>40</v>
      </c>
      <c r="D6" s="11" t="s">
        <v>555</v>
      </c>
      <c r="E6" s="11">
        <v>20</v>
      </c>
      <c r="F6" s="11" t="s">
        <v>2633</v>
      </c>
      <c r="G6" s="17">
        <v>20</v>
      </c>
      <c r="H6" s="17" t="s">
        <v>663</v>
      </c>
      <c r="I6" s="17">
        <v>1</v>
      </c>
      <c r="J6" s="11" t="s">
        <v>41</v>
      </c>
      <c r="K6" s="11">
        <v>10000</v>
      </c>
      <c r="L6" s="11">
        <f>VLOOKUP(B6,道具总览!$D:$F,2,FALSE)*C6+VLOOKUP(D6,道具总览!$D:$F,2,FALSE)*E6+VLOOKUP(F6,道具总览!$D:$F,2,FALSE)*G6+VLOOKUP(H6,道具总览!$D:$F,2,FALSE)*I6+VLOOKUP(J6,道具总览!$D:$F,2,FALSE)*K6</f>
        <v>2870</v>
      </c>
      <c r="M6" s="71">
        <f>SUM(L$3:L6)/A6</f>
        <v>0.57799999999999996</v>
      </c>
      <c r="N6" s="71">
        <f t="shared" si="0"/>
        <v>0.57399999999999995</v>
      </c>
    </row>
    <row r="7" spans="1:14" x14ac:dyDescent="0.3">
      <c r="A7" s="11">
        <v>30000</v>
      </c>
      <c r="B7" s="11" t="s">
        <v>334</v>
      </c>
      <c r="C7" s="11">
        <v>50</v>
      </c>
      <c r="D7" s="11" t="s">
        <v>555</v>
      </c>
      <c r="E7" s="11">
        <v>30</v>
      </c>
      <c r="F7" s="17" t="s">
        <v>2631</v>
      </c>
      <c r="G7" s="17">
        <v>30</v>
      </c>
      <c r="H7" s="17" t="s">
        <v>632</v>
      </c>
      <c r="I7" s="17">
        <v>1</v>
      </c>
      <c r="J7" s="11" t="s">
        <v>41</v>
      </c>
      <c r="K7" s="11">
        <v>20000</v>
      </c>
      <c r="L7" s="11">
        <f>VLOOKUP(B7,道具总览!$D:$F,2,FALSE)*C7+VLOOKUP(D7,道具总览!$D:$F,2,FALSE)*E7+VLOOKUP(F7,道具总览!$D:$F,2,FALSE)*G7+VLOOKUP(H7,道具总览!$D:$F,2,FALSE)*I7+VLOOKUP(J7,道具总览!$D:$F,2,FALSE)*K7</f>
        <v>5010</v>
      </c>
      <c r="M7" s="71">
        <f>SUM(L$3:L7)/A7</f>
        <v>0.35966666666666669</v>
      </c>
      <c r="N7" s="71">
        <f t="shared" si="0"/>
        <v>0.2505</v>
      </c>
    </row>
    <row r="8" spans="1:14" x14ac:dyDescent="0.3">
      <c r="A8" s="11">
        <v>60000</v>
      </c>
      <c r="B8" s="11" t="s">
        <v>336</v>
      </c>
      <c r="C8" s="11">
        <v>2</v>
      </c>
      <c r="D8" s="11" t="s">
        <v>555</v>
      </c>
      <c r="E8" s="11">
        <v>40</v>
      </c>
      <c r="F8" s="11" t="s">
        <v>2633</v>
      </c>
      <c r="G8" s="17">
        <v>40</v>
      </c>
      <c r="H8" s="17" t="s">
        <v>655</v>
      </c>
      <c r="I8" s="17">
        <v>1</v>
      </c>
      <c r="J8" s="11" t="s">
        <v>41</v>
      </c>
      <c r="K8" s="11">
        <v>30000</v>
      </c>
      <c r="L8" s="11">
        <f>VLOOKUP(B8,道具总览!$D:$F,2,FALSE)*C8+VLOOKUP(D8,道具总览!$D:$F,2,FALSE)*E8+VLOOKUP(F8,道具总览!$D:$F,2,FALSE)*G8+VLOOKUP(H8,道具总览!$D:$F,2,FALSE)*I8+VLOOKUP(J8,道具总览!$D:$F,2,FALSE)*K8</f>
        <v>7964</v>
      </c>
      <c r="M8" s="71">
        <f>SUM(L$3:L8)/A8</f>
        <v>0.31256666666666666</v>
      </c>
      <c r="N8" s="71">
        <f t="shared" si="0"/>
        <v>0.26546666666666668</v>
      </c>
    </row>
    <row r="9" spans="1:14" x14ac:dyDescent="0.3">
      <c r="A9" s="11">
        <v>100000</v>
      </c>
      <c r="B9" s="9" t="s">
        <v>371</v>
      </c>
      <c r="C9" s="11">
        <v>1</v>
      </c>
      <c r="D9" s="11" t="s">
        <v>555</v>
      </c>
      <c r="E9" s="11">
        <v>50</v>
      </c>
      <c r="F9" s="17" t="s">
        <v>2631</v>
      </c>
      <c r="G9" s="17">
        <v>50</v>
      </c>
      <c r="H9" s="11" t="s">
        <v>621</v>
      </c>
      <c r="I9" s="11">
        <v>1</v>
      </c>
      <c r="J9" s="11" t="s">
        <v>41</v>
      </c>
      <c r="K9" s="11">
        <v>50000</v>
      </c>
      <c r="L9" s="11">
        <f>VLOOKUP(B9,道具总览!$D:$F,2,FALSE)*C9+VLOOKUP(D9,道具总览!$D:$F,2,FALSE)*E9+VLOOKUP(F9,道具总览!$D:$F,2,FALSE)*G9+VLOOKUP(H9,道具总览!$D:$F,2,FALSE)*I9+VLOOKUP(J9,道具总览!$D:$F,2,FALSE)*K9</f>
        <v>16852</v>
      </c>
      <c r="M9" s="71">
        <f>SUM(L$3:L9)/A9</f>
        <v>0.35605999999999999</v>
      </c>
      <c r="N9" s="71">
        <f t="shared" si="0"/>
        <v>0.42130000000000001</v>
      </c>
    </row>
  </sheetData>
  <mergeCells count="1">
    <mergeCell ref="A1:N1"/>
  </mergeCells>
  <phoneticPr fontId="31" type="noConversion"/>
  <pageMargins left="0.69930555555555596" right="0.69930555555555596"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4506668294322"/>
  </sheetPr>
  <dimension ref="A1:H19"/>
  <sheetViews>
    <sheetView workbookViewId="0">
      <selection activeCell="H38" sqref="H38"/>
    </sheetView>
  </sheetViews>
  <sheetFormatPr defaultColWidth="9" defaultRowHeight="14.25" x14ac:dyDescent="0.3"/>
  <cols>
    <col min="1" max="1" width="6" style="13" customWidth="1"/>
    <col min="2" max="2" width="11.25" style="13" customWidth="1"/>
    <col min="3" max="3" width="7.5" style="13" customWidth="1"/>
    <col min="4" max="4" width="5.5" style="13" customWidth="1"/>
    <col min="5" max="5" width="6.75" style="13" customWidth="1"/>
    <col min="6" max="6" width="7.5" style="13" customWidth="1"/>
    <col min="7" max="16384" width="9" style="13"/>
  </cols>
  <sheetData>
    <row r="1" spans="1:8" x14ac:dyDescent="0.3">
      <c r="A1" s="230" t="s">
        <v>3294</v>
      </c>
      <c r="B1" s="231"/>
      <c r="C1" s="231"/>
      <c r="D1" s="231"/>
      <c r="E1" s="232"/>
      <c r="F1" s="52"/>
      <c r="G1" s="26"/>
      <c r="H1" s="26"/>
    </row>
    <row r="2" spans="1:8" x14ac:dyDescent="0.3">
      <c r="A2" s="17" t="s">
        <v>3166</v>
      </c>
      <c r="B2" s="17" t="s">
        <v>3167</v>
      </c>
      <c r="C2" s="17" t="s">
        <v>3168</v>
      </c>
      <c r="D2" s="17" t="s">
        <v>3169</v>
      </c>
      <c r="E2" s="12"/>
      <c r="F2" s="52"/>
      <c r="G2" s="26"/>
      <c r="H2" s="26"/>
    </row>
    <row r="3" spans="1:8" x14ac:dyDescent="0.3">
      <c r="A3" s="11">
        <f>MAX(A5:A19)</f>
        <v>15</v>
      </c>
      <c r="B3" s="11">
        <v>1000</v>
      </c>
      <c r="C3" s="11">
        <f>SUMPRODUCT(C4:C19,D4:D19)</f>
        <v>5317</v>
      </c>
      <c r="D3" s="19">
        <f>C3/B3</f>
        <v>5.3170000000000002</v>
      </c>
      <c r="E3" s="69"/>
      <c r="G3" s="26"/>
      <c r="H3" s="26"/>
    </row>
    <row r="4" spans="1:8" x14ac:dyDescent="0.3">
      <c r="A4" s="1" t="s">
        <v>3125</v>
      </c>
      <c r="B4" s="5" t="s">
        <v>3171</v>
      </c>
      <c r="C4" s="5" t="s">
        <v>3155</v>
      </c>
      <c r="D4" s="5" t="s">
        <v>3156</v>
      </c>
      <c r="E4" s="45" t="s">
        <v>3172</v>
      </c>
      <c r="G4" s="26"/>
      <c r="H4" s="26"/>
    </row>
    <row r="5" spans="1:8" x14ac:dyDescent="0.3">
      <c r="A5" s="11">
        <v>1</v>
      </c>
      <c r="B5" s="11" t="s">
        <v>2643</v>
      </c>
      <c r="C5" s="11">
        <v>10</v>
      </c>
      <c r="D5" s="46">
        <f>VLOOKUP(B5,道具总览!$D:$F,MATCH(道具总览!$E$1,道具总览!$D$1:$F$1,0),FALSE)</f>
        <v>10</v>
      </c>
      <c r="E5" s="46">
        <f>VLOOKUP(B5,道具总览!$D:$F,MATCH(道具总览!$F$1,道具总览!$D$1:$F$1,0),FALSE)</f>
        <v>880055</v>
      </c>
      <c r="G5" s="26"/>
      <c r="H5" s="26"/>
    </row>
    <row r="6" spans="1:8" x14ac:dyDescent="0.3">
      <c r="A6" s="11">
        <v>2</v>
      </c>
      <c r="B6" s="11" t="s">
        <v>2531</v>
      </c>
      <c r="C6" s="11">
        <v>20</v>
      </c>
      <c r="D6" s="46">
        <f>VLOOKUP(B6,道具总览!$D:$F,MATCH(道具总览!$E$1,道具总览!$D$1:$F$1,0),FALSE)</f>
        <v>20</v>
      </c>
      <c r="E6" s="46">
        <f>VLOOKUP(B6,道具总览!$D:$F,MATCH(道具总览!$F$1,道具总览!$D$1:$F$1,0),FALSE)</f>
        <v>750005</v>
      </c>
      <c r="G6" s="26"/>
      <c r="H6" s="26"/>
    </row>
    <row r="7" spans="1:8" x14ac:dyDescent="0.3">
      <c r="A7" s="11">
        <v>3</v>
      </c>
      <c r="B7" s="11" t="s">
        <v>2701</v>
      </c>
      <c r="C7" s="11">
        <v>3</v>
      </c>
      <c r="D7" s="46">
        <f>VLOOKUP(B7,道具总览!$D:$F,MATCH(道具总览!$E$1,道具总览!$D$1:$F$1,0),FALSE)</f>
        <v>120</v>
      </c>
      <c r="E7" s="46">
        <f>VLOOKUP(B7,道具总览!$D:$F,MATCH(道具总览!$F$1,道具总览!$D$1:$F$1,0),FALSE)</f>
        <v>880084</v>
      </c>
      <c r="G7" s="26"/>
      <c r="H7" s="26"/>
    </row>
    <row r="8" spans="1:8" x14ac:dyDescent="0.3">
      <c r="A8" s="11">
        <v>4</v>
      </c>
      <c r="B8" s="11" t="s">
        <v>2634</v>
      </c>
      <c r="C8" s="11">
        <v>10</v>
      </c>
      <c r="D8" s="46">
        <f>VLOOKUP(B8,道具总览!$D:$F,MATCH(道具总览!$E$1,道具总览!$D$1:$F$1,0),FALSE)</f>
        <v>30</v>
      </c>
      <c r="E8" s="46">
        <f>VLOOKUP(B8,道具总览!$D:$F,MATCH(道具总览!$F$1,道具总览!$D$1:$F$1,0),FALSE)</f>
        <v>880047</v>
      </c>
      <c r="G8" s="26"/>
      <c r="H8" s="52"/>
    </row>
    <row r="9" spans="1:8" x14ac:dyDescent="0.3">
      <c r="A9" s="70">
        <v>5</v>
      </c>
      <c r="B9" s="11" t="s">
        <v>458</v>
      </c>
      <c r="C9" s="11">
        <v>3</v>
      </c>
      <c r="D9" s="46">
        <f>VLOOKUP(B9,道具总览!$D:$F,MATCH(道具总览!$E$1,道具总览!$D$1:$F$1,0),FALSE)</f>
        <v>120</v>
      </c>
      <c r="E9" s="46">
        <f>VLOOKUP(B9,道具总览!$D:$F,MATCH(道具总览!$F$1,道具总览!$D$1:$F$1,0),FALSE)</f>
        <v>130225</v>
      </c>
      <c r="G9" s="26"/>
      <c r="H9" s="52"/>
    </row>
    <row r="10" spans="1:8" x14ac:dyDescent="0.3">
      <c r="A10" s="11">
        <v>6</v>
      </c>
      <c r="B10" s="11" t="s">
        <v>670</v>
      </c>
      <c r="C10" s="11">
        <v>30</v>
      </c>
      <c r="D10" s="46">
        <f>VLOOKUP(B10,道具总览!$D:$F,MATCH(道具总览!$E$1,道具总览!$D$1:$F$1,0),FALSE)</f>
        <v>10</v>
      </c>
      <c r="E10" s="46">
        <f>VLOOKUP(B10,道具总览!$D:$F,MATCH(道具总览!$F$1,道具总览!$D$1:$F$1,0),FALSE)</f>
        <v>145001</v>
      </c>
      <c r="G10" s="26"/>
      <c r="H10" s="52"/>
    </row>
    <row r="11" spans="1:8" x14ac:dyDescent="0.3">
      <c r="A11" s="11">
        <v>7</v>
      </c>
      <c r="B11" s="11" t="s">
        <v>2525</v>
      </c>
      <c r="C11" s="11">
        <v>20</v>
      </c>
      <c r="D11" s="46">
        <f>VLOOKUP(B11,道具总览!$D:$F,MATCH(道具总览!$E$1,道具总览!$D$1:$F$1,0),FALSE)</f>
        <v>20</v>
      </c>
      <c r="E11" s="46">
        <f>VLOOKUP(B11,道具总览!$D:$F,MATCH(道具总览!$F$1,道具总览!$D$1:$F$1,0),FALSE)</f>
        <v>750003</v>
      </c>
      <c r="G11" s="52"/>
      <c r="H11" s="52"/>
    </row>
    <row r="12" spans="1:8" x14ac:dyDescent="0.3">
      <c r="A12" s="11">
        <v>8</v>
      </c>
      <c r="B12" s="11" t="s">
        <v>2703</v>
      </c>
      <c r="C12" s="11">
        <v>3</v>
      </c>
      <c r="D12" s="46">
        <f>VLOOKUP(B12,道具总览!$D:$F,MATCH(道具总览!$E$1,道具总览!$D$1:$F$1,0),FALSE)</f>
        <v>120</v>
      </c>
      <c r="E12" s="46">
        <f>VLOOKUP(B12,道具总览!$D:$F,MATCH(道具总览!$F$1,道具总览!$D$1:$F$1,0),FALSE)</f>
        <v>880020</v>
      </c>
      <c r="G12" s="52"/>
      <c r="H12" s="52"/>
    </row>
    <row r="13" spans="1:8" x14ac:dyDescent="0.3">
      <c r="A13" s="11">
        <v>9</v>
      </c>
      <c r="B13" s="11" t="s">
        <v>2540</v>
      </c>
      <c r="C13" s="11">
        <v>10</v>
      </c>
      <c r="D13" s="46">
        <f>VLOOKUP(B13,道具总览!$D:$F,MATCH(道具总览!$E$1,道具总览!$D$1:$F$1,0),FALSE)</f>
        <v>10</v>
      </c>
      <c r="E13" s="46">
        <f>VLOOKUP(B13,道具总览!$D:$F,MATCH(道具总览!$F$1,道具总览!$D$1:$F$1,0),FALSE)</f>
        <v>750008</v>
      </c>
      <c r="G13" s="52"/>
      <c r="H13" s="52"/>
    </row>
    <row r="14" spans="1:8" x14ac:dyDescent="0.3">
      <c r="A14" s="70">
        <v>10</v>
      </c>
      <c r="B14" s="11" t="s">
        <v>2574</v>
      </c>
      <c r="C14" s="11">
        <v>1</v>
      </c>
      <c r="D14" s="46">
        <f>VLOOKUP(B14,道具总览!$D:$F,MATCH(道具总览!$E$1,道具总览!$D$1:$F$1,0),FALSE)</f>
        <v>467</v>
      </c>
      <c r="E14" s="46">
        <f>VLOOKUP(B14,道具总览!$D:$F,MATCH(道具总览!$F$1,道具总览!$D$1:$F$1,0),FALSE)</f>
        <v>880015</v>
      </c>
      <c r="G14" s="52"/>
      <c r="H14" s="52"/>
    </row>
    <row r="15" spans="1:8" x14ac:dyDescent="0.3">
      <c r="A15" s="11">
        <v>11</v>
      </c>
      <c r="B15" s="11" t="s">
        <v>2534</v>
      </c>
      <c r="C15" s="11">
        <v>20</v>
      </c>
      <c r="D15" s="46">
        <f>VLOOKUP(B15,道具总览!$D:$F,MATCH(道具总览!$E$1,道具总览!$D$1:$F$1,0),FALSE)</f>
        <v>20</v>
      </c>
      <c r="E15" s="46">
        <f>VLOOKUP(B15,道具总览!$D:$F,MATCH(道具总览!$F$1,道具总览!$D$1:$F$1,0),FALSE)</f>
        <v>655009</v>
      </c>
    </row>
    <row r="16" spans="1:8" x14ac:dyDescent="0.3">
      <c r="A16" s="11">
        <v>12</v>
      </c>
      <c r="B16" s="11" t="s">
        <v>2636</v>
      </c>
      <c r="C16" s="11">
        <v>10</v>
      </c>
      <c r="D16" s="46">
        <f>VLOOKUP(B16,道具总览!$D:$F,MATCH(道具总览!$E$1,道具总览!$D$1:$F$1,0),FALSE)</f>
        <v>30</v>
      </c>
      <c r="E16" s="46">
        <f>VLOOKUP(B16,道具总览!$D:$F,MATCH(道具总览!$F$1,道具总览!$D$1:$F$1,0),FALSE)</f>
        <v>880049</v>
      </c>
    </row>
    <row r="17" spans="1:5" x14ac:dyDescent="0.3">
      <c r="A17" s="11">
        <v>13</v>
      </c>
      <c r="B17" s="11" t="s">
        <v>2631</v>
      </c>
      <c r="C17" s="11">
        <v>30</v>
      </c>
      <c r="D17" s="46">
        <f>VLOOKUP(B17,道具总览!$D:$F,MATCH(道具总览!$E$1,道具总览!$D$1:$F$1,0),FALSE)</f>
        <v>10</v>
      </c>
      <c r="E17" s="46">
        <f>VLOOKUP(B17,道具总览!$D:$F,MATCH(道具总览!$F$1,道具总览!$D$1:$F$1,0),FALSE)</f>
        <v>880045</v>
      </c>
    </row>
    <row r="18" spans="1:5" x14ac:dyDescent="0.3">
      <c r="A18" s="11">
        <v>14</v>
      </c>
      <c r="B18" s="11" t="s">
        <v>2705</v>
      </c>
      <c r="C18" s="11">
        <v>3</v>
      </c>
      <c r="D18" s="46">
        <f>VLOOKUP(B18,道具总览!$D:$F,MATCH(道具总览!$E$1,道具总览!$D$1:$F$1,0),FALSE)</f>
        <v>120</v>
      </c>
      <c r="E18" s="46">
        <f>VLOOKUP(B18,道具总览!$D:$F,MATCH(道具总览!$F$1,道具总览!$D$1:$F$1,0),FALSE)</f>
        <v>880086</v>
      </c>
    </row>
    <row r="19" spans="1:5" x14ac:dyDescent="0.3">
      <c r="A19" s="70">
        <v>15</v>
      </c>
      <c r="B19" s="11" t="s">
        <v>616</v>
      </c>
      <c r="C19" s="11">
        <v>1</v>
      </c>
      <c r="D19" s="46">
        <f>VLOOKUP(B19,道具总览!$D:$F,MATCH(道具总览!$E$1,道具总览!$D$1:$F$1,0),FALSE)</f>
        <v>810</v>
      </c>
      <c r="E19" s="46">
        <f>VLOOKUP(B19,道具总览!$D:$F,MATCH(道具总览!$F$1,道具总览!$D$1:$F$1,0),FALSE)</f>
        <v>141005</v>
      </c>
    </row>
  </sheetData>
  <mergeCells count="1">
    <mergeCell ref="A1:E1"/>
  </mergeCells>
  <phoneticPr fontId="31" type="noConversion"/>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39994506668294322"/>
  </sheetPr>
  <dimension ref="A1:Q33"/>
  <sheetViews>
    <sheetView workbookViewId="0">
      <selection sqref="A1:O30"/>
    </sheetView>
  </sheetViews>
  <sheetFormatPr defaultColWidth="9" defaultRowHeight="14.25" x14ac:dyDescent="0.3"/>
  <cols>
    <col min="1" max="1" width="17.5" style="13" customWidth="1"/>
    <col min="2" max="2" width="10.5" style="13" customWidth="1"/>
    <col min="3" max="4" width="7.5" style="13" customWidth="1"/>
    <col min="5" max="5" width="9" style="13" customWidth="1"/>
    <col min="6" max="6" width="11.25" style="13" customWidth="1"/>
    <col min="7" max="7" width="5" style="13" customWidth="1"/>
    <col min="8" max="8" width="11.25" style="13" customWidth="1"/>
    <col min="9" max="9" width="9" style="13"/>
    <col min="10" max="10" width="17.625" style="13" customWidth="1"/>
    <col min="11" max="13" width="11.25" style="13" customWidth="1"/>
    <col min="14" max="14" width="7.5" style="13" customWidth="1"/>
    <col min="15" max="15" width="11.25" style="13" customWidth="1"/>
    <col min="16" max="16384" width="9" style="13"/>
  </cols>
  <sheetData>
    <row r="1" spans="1:17" x14ac:dyDescent="0.3">
      <c r="A1" s="226" t="s">
        <v>3123</v>
      </c>
      <c r="B1" s="226"/>
      <c r="C1" s="226"/>
      <c r="D1" s="226"/>
      <c r="E1" s="226"/>
      <c r="J1" s="226" t="s">
        <v>3124</v>
      </c>
      <c r="K1" s="226"/>
      <c r="L1" s="226"/>
      <c r="M1" s="226"/>
      <c r="N1" s="52"/>
      <c r="O1" s="52"/>
      <c r="P1" s="52"/>
      <c r="Q1" s="52"/>
    </row>
    <row r="2" spans="1:17" x14ac:dyDescent="0.3">
      <c r="A2" s="50" t="s">
        <v>3137</v>
      </c>
      <c r="B2" s="3" t="s">
        <v>3138</v>
      </c>
      <c r="C2" s="3" t="s">
        <v>3139</v>
      </c>
      <c r="D2" s="3" t="s">
        <v>3140</v>
      </c>
      <c r="E2" s="51" t="s">
        <v>3141</v>
      </c>
      <c r="F2" s="26"/>
      <c r="G2" s="52"/>
      <c r="H2" s="52"/>
      <c r="I2" s="52"/>
      <c r="J2" s="50" t="s">
        <v>3142</v>
      </c>
      <c r="K2" s="3" t="s">
        <v>3143</v>
      </c>
      <c r="L2" s="3" t="s">
        <v>3144</v>
      </c>
      <c r="M2" s="3" t="s">
        <v>3145</v>
      </c>
      <c r="N2" s="52"/>
      <c r="O2" s="52"/>
      <c r="P2" s="52"/>
      <c r="Q2" s="52"/>
    </row>
    <row r="3" spans="1:17" x14ac:dyDescent="0.3">
      <c r="A3" s="6">
        <v>1</v>
      </c>
      <c r="B3" s="6">
        <v>20</v>
      </c>
      <c r="C3" s="6">
        <v>10</v>
      </c>
      <c r="D3" s="6">
        <v>0.2</v>
      </c>
      <c r="E3" s="6">
        <f>B3/A3*10/100/2</f>
        <v>1</v>
      </c>
      <c r="F3" s="26"/>
      <c r="G3" s="52"/>
      <c r="H3" s="52"/>
      <c r="I3" s="52"/>
      <c r="J3" s="22" t="s">
        <v>2643</v>
      </c>
      <c r="K3" s="22">
        <f>SUMIF(A10:A21,J3,H10:H21)</f>
        <v>2.0060180541624874E-2</v>
      </c>
      <c r="L3" s="22"/>
      <c r="M3" s="22"/>
      <c r="N3" s="52"/>
      <c r="O3" s="52"/>
      <c r="P3" s="52"/>
      <c r="Q3" s="52"/>
    </row>
    <row r="4" spans="1:17" x14ac:dyDescent="0.3">
      <c r="A4" s="6">
        <v>10</v>
      </c>
      <c r="B4" s="6">
        <v>190</v>
      </c>
      <c r="C4" s="6">
        <v>100</v>
      </c>
      <c r="D4" s="6">
        <v>0.2</v>
      </c>
      <c r="E4" s="6">
        <f>B4/A4*10/100/2</f>
        <v>0.95</v>
      </c>
      <c r="F4" s="26"/>
      <c r="G4" s="52"/>
      <c r="H4" s="52"/>
      <c r="I4" s="52"/>
      <c r="J4" s="22" t="s">
        <v>336</v>
      </c>
      <c r="K4" s="22">
        <f>SUMIF(A10:A21,J4,H10:H21)</f>
        <v>5.0150451354062184E-3</v>
      </c>
      <c r="L4" s="22"/>
      <c r="M4" s="22"/>
      <c r="N4" s="52"/>
      <c r="O4" s="52"/>
      <c r="P4" s="52"/>
      <c r="Q4" s="52"/>
    </row>
    <row r="5" spans="1:17" x14ac:dyDescent="0.3">
      <c r="A5" s="6">
        <v>50</v>
      </c>
      <c r="B5" s="6">
        <v>950</v>
      </c>
      <c r="C5" s="6">
        <v>500</v>
      </c>
      <c r="D5" s="6">
        <v>0.2</v>
      </c>
      <c r="E5" s="6">
        <f>B5/A5*10/100/2</f>
        <v>0.95</v>
      </c>
      <c r="F5" s="26"/>
      <c r="G5" s="52"/>
      <c r="H5" s="52"/>
      <c r="I5" s="52"/>
      <c r="J5" s="22" t="s">
        <v>1372</v>
      </c>
      <c r="K5" s="22">
        <f>SUMIF(A10:A21,J5,H10:H21)</f>
        <v>3.4102306920762285E-2</v>
      </c>
      <c r="L5" s="22">
        <f>100/K5</f>
        <v>2932.3529411764707</v>
      </c>
      <c r="M5" s="22">
        <f>L5/A5*B5</f>
        <v>55714.705882352944</v>
      </c>
      <c r="N5" s="52"/>
      <c r="O5" s="52"/>
      <c r="P5" s="52"/>
      <c r="Q5" s="52"/>
    </row>
    <row r="6" spans="1:17" x14ac:dyDescent="0.3">
      <c r="A6" s="26"/>
      <c r="B6" s="26"/>
      <c r="C6" s="26"/>
      <c r="D6" s="26"/>
      <c r="E6" s="26"/>
      <c r="F6" s="26"/>
      <c r="G6" s="52"/>
      <c r="H6" s="52"/>
      <c r="I6" s="52"/>
      <c r="J6" s="22" t="s">
        <v>1322</v>
      </c>
      <c r="K6" s="22">
        <f>SUMIF(A10:A21,J6,H10:H21)</f>
        <v>3.4102306920762285E-2</v>
      </c>
      <c r="L6" s="22">
        <f>100/K6</f>
        <v>2932.3529411764707</v>
      </c>
      <c r="M6" s="22">
        <f>L6/A5*B5</f>
        <v>55714.705882352944</v>
      </c>
      <c r="N6" s="52"/>
      <c r="O6" s="52"/>
      <c r="P6" s="52"/>
      <c r="Q6" s="52"/>
    </row>
    <row r="7" spans="1:17" x14ac:dyDescent="0.3">
      <c r="A7" s="53" t="s">
        <v>3146</v>
      </c>
      <c r="I7" s="52"/>
      <c r="P7" s="52"/>
      <c r="Q7" s="52"/>
    </row>
    <row r="8" spans="1:17" x14ac:dyDescent="0.3">
      <c r="A8" s="227" t="s">
        <v>3148</v>
      </c>
      <c r="B8" s="227"/>
      <c r="C8" s="227"/>
      <c r="D8" s="227"/>
      <c r="E8" s="227"/>
      <c r="F8" s="227"/>
      <c r="G8" s="227"/>
      <c r="H8" s="227"/>
      <c r="I8" s="52"/>
      <c r="J8" s="65" t="s">
        <v>3149</v>
      </c>
      <c r="K8" s="65">
        <v>100000</v>
      </c>
      <c r="L8" s="65" t="s">
        <v>3150</v>
      </c>
      <c r="M8" s="65">
        <f>K8/(B5/A5)*C3</f>
        <v>52631.578947368427</v>
      </c>
      <c r="N8" s="65" t="s">
        <v>3140</v>
      </c>
      <c r="O8" s="65">
        <f>M8*D3</f>
        <v>10526.315789473687</v>
      </c>
      <c r="P8" s="52"/>
      <c r="Q8" s="52"/>
    </row>
    <row r="9" spans="1:17" x14ac:dyDescent="0.3">
      <c r="A9" s="50" t="s">
        <v>3142</v>
      </c>
      <c r="B9" s="3" t="s">
        <v>3155</v>
      </c>
      <c r="C9" s="3" t="s">
        <v>3156</v>
      </c>
      <c r="D9" s="3" t="s">
        <v>3157</v>
      </c>
      <c r="E9" s="3" t="s">
        <v>3158</v>
      </c>
      <c r="F9" s="3" t="s">
        <v>3156</v>
      </c>
      <c r="G9" s="3" t="s">
        <v>3159</v>
      </c>
      <c r="H9" s="3" t="s">
        <v>3160</v>
      </c>
      <c r="I9" s="52"/>
      <c r="J9" s="228" t="s">
        <v>3161</v>
      </c>
      <c r="K9" s="226"/>
      <c r="L9" s="226"/>
      <c r="M9" s="226"/>
      <c r="N9" s="226"/>
      <c r="O9" s="226"/>
      <c r="P9" s="52"/>
      <c r="Q9" s="52"/>
    </row>
    <row r="10" spans="1:17" x14ac:dyDescent="0.3">
      <c r="A10" s="22" t="s">
        <v>372</v>
      </c>
      <c r="B10" s="6">
        <v>1</v>
      </c>
      <c r="C10" s="47">
        <f>VLOOKUP(A10,道具总览!$D:$F,MATCH(道具总览!$E$1,道具总览!$D$1:$F$1,0),FALSE)</f>
        <v>10</v>
      </c>
      <c r="D10" s="6" t="s">
        <v>3162</v>
      </c>
      <c r="E10" s="54">
        <f>G10/SUM(G10:G21)</f>
        <v>0.20060180541624875</v>
      </c>
      <c r="F10" s="55">
        <f>E10*C10*B10</f>
        <v>2.0060180541624875</v>
      </c>
      <c r="G10" s="6">
        <v>2000</v>
      </c>
      <c r="H10" s="6">
        <f>E10*B10</f>
        <v>0.20060180541624875</v>
      </c>
      <c r="I10" s="52"/>
      <c r="J10" s="50" t="s">
        <v>3142</v>
      </c>
      <c r="K10" s="3" t="s">
        <v>3163</v>
      </c>
      <c r="L10" s="3" t="s">
        <v>3156</v>
      </c>
      <c r="M10" s="52"/>
      <c r="N10" s="52"/>
      <c r="O10" s="52"/>
      <c r="P10" s="52"/>
      <c r="Q10" s="52"/>
    </row>
    <row r="11" spans="1:17" x14ac:dyDescent="0.3">
      <c r="A11" s="6" t="s">
        <v>670</v>
      </c>
      <c r="B11" s="6">
        <v>2</v>
      </c>
      <c r="C11" s="47">
        <f>VLOOKUP(A11,道具总览!$D:$F,MATCH(道具总览!$E$1,道具总览!$D$1:$F$1,0),FALSE)</f>
        <v>10</v>
      </c>
      <c r="D11" s="6" t="s">
        <v>3162</v>
      </c>
      <c r="E11" s="54">
        <f>G11/SUM(G10:G21)</f>
        <v>0.20060180541624875</v>
      </c>
      <c r="F11" s="55">
        <f t="shared" ref="F11:F21" si="0">E11*C11*B11</f>
        <v>4.0120361083249749</v>
      </c>
      <c r="G11" s="6">
        <v>2000</v>
      </c>
      <c r="H11" s="6">
        <f t="shared" ref="H11:H20" si="1">E11*B11</f>
        <v>0.4012036108324975</v>
      </c>
      <c r="I11" s="52"/>
      <c r="J11" s="22" t="s">
        <v>372</v>
      </c>
      <c r="K11" s="66">
        <f>K8/(B5/A5)*SUMIFS(H10:H21,A10:A21,J11)</f>
        <v>1055.7989758749936</v>
      </c>
      <c r="L11" s="46">
        <f>VLOOKUP(J11,道具总览!$D:$F,MATCH(道具总览!$E$1,道具总览!$D$1:$F$1,0),FALSE)*K11</f>
        <v>10557.989758749936</v>
      </c>
      <c r="M11" s="52"/>
      <c r="N11" s="52"/>
      <c r="O11" s="52"/>
      <c r="P11" s="52"/>
      <c r="Q11" s="52"/>
    </row>
    <row r="12" spans="1:17" x14ac:dyDescent="0.3">
      <c r="A12" s="22" t="s">
        <v>848</v>
      </c>
      <c r="B12" s="6">
        <v>2</v>
      </c>
      <c r="C12" s="47">
        <f>VLOOKUP(A12,道具总览!$D:$F,MATCH(道具总览!$E$1,道具总览!$D$1:$F$1,0),FALSE)</f>
        <v>10</v>
      </c>
      <c r="D12" s="6" t="s">
        <v>3162</v>
      </c>
      <c r="E12" s="54">
        <f>G12/SUM(G10:G21)</f>
        <v>0.20060180541624875</v>
      </c>
      <c r="F12" s="55">
        <f t="shared" si="0"/>
        <v>4.0120361083249749</v>
      </c>
      <c r="G12" s="6">
        <v>2000</v>
      </c>
      <c r="H12" s="6">
        <f t="shared" si="1"/>
        <v>0.4012036108324975</v>
      </c>
      <c r="I12" s="52"/>
      <c r="J12" s="6" t="s">
        <v>670</v>
      </c>
      <c r="K12" s="66">
        <f>K8/(B5/A5)*SUMIFS(H10:H21,A10:A21,J12)</f>
        <v>2111.5979517499873</v>
      </c>
      <c r="L12" s="46">
        <f>VLOOKUP(J12,道具总览!$D:$F,MATCH(道具总览!$E$1,道具总览!$D$1:$F$1,0),FALSE)*K12</f>
        <v>21115.979517499873</v>
      </c>
      <c r="M12" s="52"/>
      <c r="N12" s="52"/>
      <c r="O12" s="52"/>
      <c r="P12" s="52"/>
      <c r="Q12" s="52"/>
    </row>
    <row r="13" spans="1:17" x14ac:dyDescent="0.3">
      <c r="A13" s="11" t="s">
        <v>334</v>
      </c>
      <c r="B13" s="6">
        <v>1</v>
      </c>
      <c r="C13" s="47">
        <f>VLOOKUP(A13,道具总览!$D:$F,MATCH(道具总览!$E$1,道具总览!$D$1:$F$1,0),FALSE)</f>
        <v>20</v>
      </c>
      <c r="D13" s="6" t="s">
        <v>3162</v>
      </c>
      <c r="E13" s="54">
        <f>G13/SUM(G10:G21)</f>
        <v>0.20060180541624875</v>
      </c>
      <c r="F13" s="55">
        <f t="shared" si="0"/>
        <v>4.0120361083249749</v>
      </c>
      <c r="G13" s="6">
        <v>2000</v>
      </c>
      <c r="H13" s="6">
        <f t="shared" si="1"/>
        <v>0.20060180541624875</v>
      </c>
      <c r="I13" s="52"/>
      <c r="J13" s="22" t="s">
        <v>848</v>
      </c>
      <c r="K13" s="66">
        <f>K8/(B5/A5)*SUMIFS(H10:H21,A10:A21,J13)</f>
        <v>2111.5979517499873</v>
      </c>
      <c r="L13" s="46">
        <f>VLOOKUP(J13,道具总览!$D:$F,MATCH(道具总览!$E$1,道具总览!$D$1:$F$1,0),FALSE)*K13</f>
        <v>21115.979517499873</v>
      </c>
      <c r="M13" s="52"/>
      <c r="N13" s="52"/>
      <c r="O13" s="52"/>
      <c r="P13" s="52"/>
      <c r="Q13" s="52"/>
    </row>
    <row r="14" spans="1:17" x14ac:dyDescent="0.3">
      <c r="A14" s="8" t="s">
        <v>2643</v>
      </c>
      <c r="B14" s="28">
        <v>1</v>
      </c>
      <c r="C14" s="56">
        <f>VLOOKUP(A14,道具总览!$D:$F,MATCH(道具总览!$E$1,道具总览!$D$1:$F$1,0),FALSE)</f>
        <v>10</v>
      </c>
      <c r="D14" s="28" t="s">
        <v>197</v>
      </c>
      <c r="E14" s="57">
        <f>G14/SUM(G10:G21)</f>
        <v>2.0060180541624874E-2</v>
      </c>
      <c r="F14" s="28">
        <f t="shared" si="0"/>
        <v>0.20060180541624872</v>
      </c>
      <c r="G14" s="28">
        <v>200</v>
      </c>
      <c r="H14" s="28">
        <f t="shared" si="1"/>
        <v>2.0060180541624874E-2</v>
      </c>
      <c r="I14" s="52"/>
      <c r="J14" s="11" t="s">
        <v>334</v>
      </c>
      <c r="K14" s="66">
        <f>K8/(B5/A5)*SUMIFS(H10:H21,A10:A21,J14)</f>
        <v>1055.7989758749936</v>
      </c>
      <c r="L14" s="46">
        <f>VLOOKUP(J14,道具总览!$D:$F,MATCH(道具总览!$E$1,道具总览!$D$1:$F$1,0),FALSE)*K14</f>
        <v>21115.979517499873</v>
      </c>
      <c r="M14" s="52"/>
      <c r="N14" s="52"/>
      <c r="O14" s="52"/>
      <c r="P14" s="52"/>
      <c r="Q14" s="52"/>
    </row>
    <row r="15" spans="1:17" x14ac:dyDescent="0.3">
      <c r="A15" s="11" t="s">
        <v>555</v>
      </c>
      <c r="B15" s="6">
        <v>1</v>
      </c>
      <c r="C15" s="47">
        <f>VLOOKUP(A15,道具总览!$D:$F,MATCH(道具总览!$E$1,道具总览!$D$1:$F$1,0),FALSE)</f>
        <v>30</v>
      </c>
      <c r="D15" s="6" t="s">
        <v>3162</v>
      </c>
      <c r="E15" s="54">
        <f>G15/SUM(G10:G21)</f>
        <v>6.0180541624874621E-2</v>
      </c>
      <c r="F15" s="6">
        <f t="shared" si="0"/>
        <v>1.8054162487462386</v>
      </c>
      <c r="G15" s="6">
        <v>600</v>
      </c>
      <c r="H15" s="6">
        <f t="shared" si="1"/>
        <v>6.0180541624874621E-2</v>
      </c>
      <c r="I15" s="52"/>
      <c r="J15" s="22" t="s">
        <v>2643</v>
      </c>
      <c r="K15" s="66">
        <f>K8/(B5/A5)*SUMIFS(H10:H21,A10:A21,J15)</f>
        <v>105.57989758749935</v>
      </c>
      <c r="L15" s="46">
        <f>VLOOKUP(J15,道具总览!$D:$F,MATCH(道具总览!$E$1,道具总览!$D$1:$F$1,0),FALSE)*K15</f>
        <v>1055.7989758749934</v>
      </c>
      <c r="M15" s="52"/>
      <c r="N15" s="52"/>
      <c r="O15" s="52"/>
      <c r="P15" s="52"/>
      <c r="Q15" s="52"/>
    </row>
    <row r="16" spans="1:17" x14ac:dyDescent="0.3">
      <c r="A16" s="58" t="s">
        <v>336</v>
      </c>
      <c r="B16" s="59">
        <v>1</v>
      </c>
      <c r="C16" s="60">
        <f>VLOOKUP(A16,道具总览!$D:$F,MATCH(道具总览!$E$1,道具总览!$D$1:$F$1,0),FALSE)</f>
        <v>467</v>
      </c>
      <c r="D16" s="59" t="s">
        <v>3164</v>
      </c>
      <c r="E16" s="61">
        <f>G16/SUM(G10:G21)</f>
        <v>5.0150451354062184E-3</v>
      </c>
      <c r="F16" s="59">
        <f t="shared" si="0"/>
        <v>2.3420260782347042</v>
      </c>
      <c r="G16" s="59">
        <v>50</v>
      </c>
      <c r="H16" s="59">
        <f t="shared" si="1"/>
        <v>5.0150451354062184E-3</v>
      </c>
      <c r="I16" s="52"/>
      <c r="J16" s="11" t="s">
        <v>555</v>
      </c>
      <c r="K16" s="66">
        <f>K8/(B5/A5)*SUMIFS(H10:H21,A10:A21,J16)</f>
        <v>316.73969276249801</v>
      </c>
      <c r="L16" s="46">
        <f>VLOOKUP(J16,道具总览!$D:$F,MATCH(道具总览!$E$1,道具总览!$D$1:$F$1,0),FALSE)*K16</f>
        <v>9502.1907828749409</v>
      </c>
      <c r="M16" s="52"/>
      <c r="N16" s="52"/>
      <c r="O16" s="52"/>
      <c r="P16" s="26"/>
      <c r="Q16" s="26"/>
    </row>
    <row r="17" spans="1:17" x14ac:dyDescent="0.3">
      <c r="A17" s="6" t="s">
        <v>339</v>
      </c>
      <c r="B17" s="6">
        <v>1</v>
      </c>
      <c r="C17" s="47">
        <f>VLOOKUP(A17,道具总览!$D:$F,MATCH(道具总览!$E$1,道具总览!$D$1:$F$1,0),FALSE)</f>
        <v>30</v>
      </c>
      <c r="D17" s="6" t="s">
        <v>3162</v>
      </c>
      <c r="E17" s="54">
        <f>G17/SUM(G10:G21)</f>
        <v>6.0180541624874621E-2</v>
      </c>
      <c r="F17" s="22">
        <f t="shared" si="0"/>
        <v>1.8054162487462386</v>
      </c>
      <c r="G17" s="22">
        <v>600</v>
      </c>
      <c r="H17" s="6">
        <f t="shared" si="1"/>
        <v>6.0180541624874621E-2</v>
      </c>
      <c r="I17" s="26"/>
      <c r="J17" s="22" t="s">
        <v>336</v>
      </c>
      <c r="K17" s="66">
        <f>K8/(B5/A5)*SUMIFS(H10:H21,A10:A21,J17)</f>
        <v>26.394974396874836</v>
      </c>
      <c r="L17" s="46">
        <f>VLOOKUP(J17,道具总览!$D:$F,MATCH(道具总览!$E$1,道具总览!$D$1:$F$1,0),FALSE)*K17</f>
        <v>12326.453043340549</v>
      </c>
      <c r="M17" s="52"/>
      <c r="N17" s="52"/>
      <c r="O17" s="52"/>
      <c r="P17" s="26"/>
      <c r="Q17" s="26"/>
    </row>
    <row r="18" spans="1:17" x14ac:dyDescent="0.3">
      <c r="A18" s="58" t="s">
        <v>1372</v>
      </c>
      <c r="B18" s="59">
        <v>1</v>
      </c>
      <c r="C18" s="60">
        <f>VLOOKUP(A18,道具总览!$D:$F,MATCH(道具总览!$E$1,道具总览!$D$1:$F$1,0),FALSE)</f>
        <v>200</v>
      </c>
      <c r="D18" s="59" t="s">
        <v>3164</v>
      </c>
      <c r="E18" s="61">
        <f>G18/SUM(G10:G21)</f>
        <v>2.4072216649949848E-2</v>
      </c>
      <c r="F18" s="58">
        <f t="shared" si="0"/>
        <v>4.8144433299899694</v>
      </c>
      <c r="G18" s="58">
        <v>240</v>
      </c>
      <c r="H18" s="59">
        <f t="shared" si="1"/>
        <v>2.4072216649949848E-2</v>
      </c>
      <c r="I18" s="26"/>
      <c r="J18" s="6" t="s">
        <v>339</v>
      </c>
      <c r="K18" s="66">
        <f>K8/(B5/A5)*SUMIFS(H10:H21,A10:A21,J18)</f>
        <v>316.73969276249801</v>
      </c>
      <c r="L18" s="46">
        <f>VLOOKUP(J18,道具总览!$D:$F,MATCH(道具总览!$E$1,道具总览!$D$1:$F$1,0),FALSE)*K18</f>
        <v>9502.1907828749409</v>
      </c>
      <c r="M18" s="52"/>
      <c r="N18" s="52"/>
      <c r="O18" s="52"/>
      <c r="P18" s="26"/>
      <c r="Q18" s="26"/>
    </row>
    <row r="19" spans="1:17" x14ac:dyDescent="0.3">
      <c r="A19" s="58" t="s">
        <v>1372</v>
      </c>
      <c r="B19" s="59">
        <v>5</v>
      </c>
      <c r="C19" s="60">
        <f>VLOOKUP(A19,道具总览!$D:$F,MATCH(道具总览!$E$1,道具总览!$D$1:$F$1,0),FALSE)</f>
        <v>200</v>
      </c>
      <c r="D19" s="59" t="s">
        <v>3164</v>
      </c>
      <c r="E19" s="61">
        <f>G19/SUM(G10:G21)</f>
        <v>2.0060180541624875E-3</v>
      </c>
      <c r="F19" s="58">
        <f t="shared" si="0"/>
        <v>2.0060180541624875</v>
      </c>
      <c r="G19" s="58">
        <v>20</v>
      </c>
      <c r="H19" s="59">
        <f t="shared" si="1"/>
        <v>1.0030090270812437E-2</v>
      </c>
      <c r="I19" s="52"/>
      <c r="J19" s="22" t="s">
        <v>1372</v>
      </c>
      <c r="K19" s="66">
        <f>K8/(B5/A5)*SUMIFS(H10:H21,A10:A21,J19)</f>
        <v>179.48582589874889</v>
      </c>
      <c r="L19" s="46">
        <f>VLOOKUP(J19,道具总览!$D:$F,MATCH(道具总览!$E$1,道具总览!$D$1:$F$1,0),FALSE)*K19</f>
        <v>35897.165179749776</v>
      </c>
      <c r="M19" s="52"/>
      <c r="N19" s="52"/>
      <c r="O19" s="52"/>
      <c r="P19" s="52"/>
      <c r="Q19" s="26"/>
    </row>
    <row r="20" spans="1:17" x14ac:dyDescent="0.3">
      <c r="A20" s="58" t="s">
        <v>1322</v>
      </c>
      <c r="B20" s="59">
        <v>1</v>
      </c>
      <c r="C20" s="60">
        <f>VLOOKUP(A20,道具总览!$D:$F,MATCH(道具总览!$E$1,道具总览!$D$1:$F$1,0),FALSE)</f>
        <v>200</v>
      </c>
      <c r="D20" s="59" t="s">
        <v>3164</v>
      </c>
      <c r="E20" s="61">
        <f>G20/SUM(G10:G21)</f>
        <v>2.4072216649949848E-2</v>
      </c>
      <c r="F20" s="58">
        <f t="shared" si="0"/>
        <v>4.8144433299899694</v>
      </c>
      <c r="G20" s="58">
        <v>240</v>
      </c>
      <c r="H20" s="59">
        <f t="shared" si="1"/>
        <v>2.4072216649949848E-2</v>
      </c>
      <c r="I20" s="52"/>
      <c r="J20" s="22" t="s">
        <v>1322</v>
      </c>
      <c r="K20" s="66">
        <f>K8/(B5/A5)*SUMIFS(H10:H21,A10:A21,J20)</f>
        <v>179.48582589874889</v>
      </c>
      <c r="L20" s="46">
        <f>VLOOKUP(J20,道具总览!$D:$F,MATCH(道具总览!$E$1,道具总览!$D$1:$F$1,0),FALSE)*K20</f>
        <v>35897.165179749776</v>
      </c>
      <c r="M20" s="52"/>
      <c r="N20" s="52"/>
      <c r="O20" s="52"/>
      <c r="P20" s="26"/>
      <c r="Q20" s="26"/>
    </row>
    <row r="21" spans="1:17" x14ac:dyDescent="0.3">
      <c r="A21" s="58" t="s">
        <v>1322</v>
      </c>
      <c r="B21" s="59">
        <v>5</v>
      </c>
      <c r="C21" s="60">
        <f>VLOOKUP(A21,道具总览!$D:$F,MATCH(道具总览!$E$1,道具总览!$D$1:$F$1,0),FALSE)</f>
        <v>200</v>
      </c>
      <c r="D21" s="59" t="s">
        <v>3164</v>
      </c>
      <c r="E21" s="61">
        <f>G21/SUM(G10:G21)</f>
        <v>2.0060180541624875E-3</v>
      </c>
      <c r="F21" s="58">
        <f t="shared" si="0"/>
        <v>2.0060180541624875</v>
      </c>
      <c r="G21" s="58">
        <v>20</v>
      </c>
      <c r="H21" s="59">
        <f t="shared" ref="H21" si="2">E21*B21</f>
        <v>1.0030090270812437E-2</v>
      </c>
      <c r="I21" s="52"/>
      <c r="J21" s="52"/>
      <c r="K21" s="52"/>
      <c r="L21" s="67">
        <f>SUM(L11:L20)</f>
        <v>178086.89225571451</v>
      </c>
      <c r="M21" s="52"/>
      <c r="N21" s="52"/>
      <c r="O21" s="52"/>
      <c r="P21" s="26"/>
      <c r="Q21" s="26"/>
    </row>
    <row r="22" spans="1:17" x14ac:dyDescent="0.3">
      <c r="A22" s="26"/>
      <c r="B22" s="26"/>
      <c r="C22" s="26"/>
      <c r="D22" s="26"/>
      <c r="E22" s="38">
        <f t="shared" ref="E22:G22" si="3">SUM(E10:E21)</f>
        <v>0.99999999999999989</v>
      </c>
      <c r="F22" s="62">
        <f t="shared" si="3"/>
        <v>33.836509528585751</v>
      </c>
      <c r="G22" s="26">
        <f t="shared" si="3"/>
        <v>9970</v>
      </c>
      <c r="H22" s="26"/>
      <c r="I22" s="52"/>
      <c r="J22" s="51" t="s">
        <v>3170</v>
      </c>
      <c r="P22" s="26"/>
      <c r="Q22" s="26"/>
    </row>
    <row r="23" spans="1:17" x14ac:dyDescent="0.3">
      <c r="F23" s="52"/>
      <c r="G23" s="52"/>
      <c r="H23" s="52"/>
      <c r="I23" s="52"/>
      <c r="J23" s="68">
        <f>(F22+C3*D3)/(B5/A5)</f>
        <v>1.8861320804518815</v>
      </c>
      <c r="P23" s="26"/>
      <c r="Q23" s="26"/>
    </row>
    <row r="24" spans="1:17" x14ac:dyDescent="0.3">
      <c r="A24" s="227" t="s">
        <v>3173</v>
      </c>
      <c r="B24" s="227"/>
      <c r="C24" s="227"/>
      <c r="D24" s="227"/>
      <c r="E24" s="227"/>
      <c r="F24" s="227"/>
      <c r="G24" s="52"/>
      <c r="H24" s="52"/>
      <c r="I24" s="52"/>
      <c r="P24" s="26"/>
      <c r="Q24" s="26"/>
    </row>
    <row r="25" spans="1:17" x14ac:dyDescent="0.3">
      <c r="A25" s="50" t="s">
        <v>3174</v>
      </c>
      <c r="B25" s="3" t="s">
        <v>3155</v>
      </c>
      <c r="C25" s="3" t="s">
        <v>4</v>
      </c>
      <c r="D25" s="3" t="s">
        <v>3175</v>
      </c>
      <c r="E25" s="3" t="s">
        <v>3176</v>
      </c>
      <c r="F25" s="63" t="s">
        <v>3177</v>
      </c>
      <c r="G25" s="52"/>
      <c r="H25" s="52"/>
      <c r="I25" s="52"/>
      <c r="P25" s="26"/>
      <c r="Q25" s="26"/>
    </row>
    <row r="26" spans="1:17" x14ac:dyDescent="0.3">
      <c r="A26" s="22" t="s">
        <v>1372</v>
      </c>
      <c r="B26" s="6">
        <v>1</v>
      </c>
      <c r="C26" s="46">
        <f>VLOOKUP(A26,道具总览!$D:$F,MATCH(道具总览!$E$1,道具总览!$D$1:$F$1,0),FALSE)*B26</f>
        <v>200</v>
      </c>
      <c r="D26" s="6">
        <f>CEILING(C26/D3,F26)</f>
        <v>1000</v>
      </c>
      <c r="E26" s="6">
        <v>30</v>
      </c>
      <c r="F26" s="6">
        <v>1</v>
      </c>
      <c r="G26" s="52"/>
      <c r="H26" s="52"/>
      <c r="I26" s="52"/>
      <c r="P26" s="26"/>
      <c r="Q26" s="26"/>
    </row>
    <row r="27" spans="1:17" x14ac:dyDescent="0.3">
      <c r="A27" s="22" t="s">
        <v>1322</v>
      </c>
      <c r="B27" s="6">
        <v>1</v>
      </c>
      <c r="C27" s="46">
        <f>VLOOKUP(A27,道具总览!$D:$F,MATCH(道具总览!$E$1,道具总览!$D$1:$F$1,0),FALSE)*B27</f>
        <v>200</v>
      </c>
      <c r="D27" s="22">
        <f>CEILING(C27/D3,F27)</f>
        <v>1000</v>
      </c>
      <c r="E27" s="6">
        <v>30</v>
      </c>
      <c r="F27" s="6">
        <v>1</v>
      </c>
      <c r="G27" s="52"/>
      <c r="H27" s="52"/>
      <c r="I27" s="52"/>
      <c r="P27" s="26"/>
      <c r="Q27" s="52"/>
    </row>
    <row r="28" spans="1:17" x14ac:dyDescent="0.3">
      <c r="A28" s="11" t="s">
        <v>371</v>
      </c>
      <c r="B28" s="6">
        <v>1</v>
      </c>
      <c r="C28" s="46">
        <f>VLOOKUP(A28,道具总览!$D:$F,MATCH(道具总览!$E$1,道具总览!$D$1:$F$1,0),FALSE)*B28</f>
        <v>2562</v>
      </c>
      <c r="D28" s="64">
        <f>FLOOR(C28/D3,F28)</f>
        <v>12800</v>
      </c>
      <c r="E28" s="6">
        <v>2</v>
      </c>
      <c r="F28" s="6">
        <v>100</v>
      </c>
      <c r="G28" s="52"/>
      <c r="H28" s="52"/>
      <c r="I28" s="52"/>
      <c r="P28" s="26"/>
      <c r="Q28" s="52"/>
    </row>
    <row r="29" spans="1:17" x14ac:dyDescent="0.3">
      <c r="A29" s="22" t="s">
        <v>336</v>
      </c>
      <c r="B29" s="6">
        <v>1</v>
      </c>
      <c r="C29" s="46">
        <f>VLOOKUP(A29,道具总览!$D:$F,MATCH(道具总览!$E$1,道具总览!$D$1:$F$1,0),FALSE)*B29</f>
        <v>467</v>
      </c>
      <c r="D29" s="22">
        <f>CEILING(C29/D3,F29)</f>
        <v>2400</v>
      </c>
      <c r="E29" s="6">
        <v>5</v>
      </c>
      <c r="F29" s="6">
        <v>100</v>
      </c>
      <c r="G29" s="52"/>
      <c r="H29" s="52"/>
      <c r="I29" s="52"/>
      <c r="P29" s="26"/>
      <c r="Q29" s="52"/>
    </row>
    <row r="30" spans="1:17" x14ac:dyDescent="0.3">
      <c r="A30" s="22" t="s">
        <v>670</v>
      </c>
      <c r="B30" s="6">
        <v>1</v>
      </c>
      <c r="C30" s="46">
        <f>VLOOKUP(A30,道具总览!$D:$F,MATCH(道具总览!$E$1,道具总览!$D$1:$F$1,0),FALSE)*B30</f>
        <v>10</v>
      </c>
      <c r="D30" s="6">
        <f>CEILING(C30/D3,F30)</f>
        <v>50</v>
      </c>
      <c r="E30" s="6">
        <v>20</v>
      </c>
      <c r="F30" s="6">
        <v>1</v>
      </c>
      <c r="G30" s="52"/>
      <c r="H30" s="52"/>
      <c r="I30" s="52"/>
      <c r="P30" s="52"/>
      <c r="Q30" s="52"/>
    </row>
    <row r="31" spans="1:17" x14ac:dyDescent="0.3">
      <c r="A31" s="52"/>
      <c r="B31" s="52"/>
      <c r="C31" s="52"/>
      <c r="D31" s="52"/>
      <c r="E31" s="52"/>
      <c r="F31" s="52"/>
      <c r="G31" s="52"/>
      <c r="H31" s="52"/>
      <c r="I31" s="52"/>
      <c r="P31" s="52"/>
      <c r="Q31" s="52"/>
    </row>
    <row r="32" spans="1:17" x14ac:dyDescent="0.3">
      <c r="A32" s="52"/>
      <c r="B32" s="52"/>
      <c r="C32" s="52"/>
      <c r="D32" s="52"/>
      <c r="E32" s="52"/>
      <c r="F32" s="52"/>
      <c r="G32" s="52"/>
      <c r="H32" s="52"/>
      <c r="I32" s="52"/>
      <c r="P32" s="52"/>
      <c r="Q32" s="52"/>
    </row>
    <row r="33" spans="6:17" x14ac:dyDescent="0.3">
      <c r="F33" s="52"/>
      <c r="G33" s="52"/>
      <c r="H33" s="52"/>
      <c r="I33" s="52"/>
      <c r="P33" s="52"/>
      <c r="Q33" s="52"/>
    </row>
  </sheetData>
  <mergeCells count="5">
    <mergeCell ref="A1:E1"/>
    <mergeCell ref="J1:M1"/>
    <mergeCell ref="A8:H8"/>
    <mergeCell ref="J9:O9"/>
    <mergeCell ref="A24:F24"/>
  </mergeCells>
  <phoneticPr fontId="31" type="noConversion"/>
  <pageMargins left="0.69930555555555596" right="0.69930555555555596"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4506668294322"/>
  </sheetPr>
  <dimension ref="A1:K28"/>
  <sheetViews>
    <sheetView workbookViewId="0">
      <selection activeCell="P16" sqref="P16"/>
    </sheetView>
  </sheetViews>
  <sheetFormatPr defaultColWidth="9" defaultRowHeight="14.25" x14ac:dyDescent="0.3"/>
  <cols>
    <col min="1" max="1" width="4.5" style="43" customWidth="1"/>
    <col min="2" max="2" width="9.875" style="43" customWidth="1"/>
    <col min="3" max="3" width="5.875" style="43" customWidth="1"/>
    <col min="4" max="4" width="5" style="43" customWidth="1"/>
    <col min="5" max="5" width="6.75" style="43" customWidth="1"/>
    <col min="6" max="6" width="9.125" style="43" customWidth="1"/>
    <col min="7" max="7" width="7.5" style="43" customWidth="1"/>
    <col min="8" max="8" width="13.875" style="43" customWidth="1"/>
    <col min="9" max="9" width="7.625" style="43" customWidth="1"/>
    <col min="10" max="10" width="7.5" style="43" customWidth="1"/>
    <col min="11" max="11" width="6.75" style="43" customWidth="1"/>
    <col min="12" max="16384" width="9" style="43"/>
  </cols>
  <sheetData>
    <row r="1" spans="1:11" x14ac:dyDescent="0.3">
      <c r="A1" s="226" t="s">
        <v>3295</v>
      </c>
      <c r="B1" s="226"/>
      <c r="C1" s="226"/>
      <c r="D1" s="226"/>
      <c r="E1" s="226"/>
      <c r="G1" s="226" t="s">
        <v>3220</v>
      </c>
      <c r="H1" s="226"/>
      <c r="I1" s="226"/>
      <c r="J1" s="226"/>
      <c r="K1" s="226"/>
    </row>
    <row r="2" spans="1:11" x14ac:dyDescent="0.3">
      <c r="A2" s="44" t="s">
        <v>3221</v>
      </c>
      <c r="B2" s="5" t="s">
        <v>3171</v>
      </c>
      <c r="C2" s="5" t="s">
        <v>3155</v>
      </c>
      <c r="D2" s="5" t="s">
        <v>3156</v>
      </c>
      <c r="E2" s="45" t="s">
        <v>3172</v>
      </c>
      <c r="G2" s="1" t="s">
        <v>3222</v>
      </c>
      <c r="H2" s="5" t="s">
        <v>3171</v>
      </c>
      <c r="I2" s="5" t="s">
        <v>3155</v>
      </c>
      <c r="J2" s="5" t="s">
        <v>3156</v>
      </c>
      <c r="K2" s="45" t="s">
        <v>3172</v>
      </c>
    </row>
    <row r="3" spans="1:11" x14ac:dyDescent="0.3">
      <c r="A3" s="46">
        <v>1</v>
      </c>
      <c r="B3" s="46" t="s">
        <v>17</v>
      </c>
      <c r="C3" s="46">
        <v>10000</v>
      </c>
      <c r="D3" s="47">
        <f>VLOOKUP(B3,道具总览!$D:$F,MATCH(道具总览!$E$1,道具总览!$D$1:$F$1,0),FALSE)*C3</f>
        <v>10</v>
      </c>
      <c r="E3" s="46">
        <f>VLOOKUP(B3,道具总览!$D:$F,MATCH(道具总览!$F$1,道具总览!$D$1:$F$1,0),FALSE)</f>
        <v>1</v>
      </c>
      <c r="G3" s="233">
        <v>5</v>
      </c>
      <c r="H3" s="46" t="s">
        <v>670</v>
      </c>
      <c r="I3" s="46">
        <v>50</v>
      </c>
      <c r="J3" s="46">
        <f>VLOOKUP(H3,道具总览!$D:$F,MATCH(道具总览!$E$1,道具总览!$D$1:$F$1,0),FALSE)</f>
        <v>10</v>
      </c>
      <c r="K3" s="46">
        <f>VLOOKUP(H3,道具总览!$D:$F,MATCH(道具总览!$F$1,道具总览!$D$1:$F$1,0),FALSE)</f>
        <v>145001</v>
      </c>
    </row>
    <row r="4" spans="1:11" x14ac:dyDescent="0.3">
      <c r="A4" s="46">
        <v>2</v>
      </c>
      <c r="B4" s="46" t="s">
        <v>41</v>
      </c>
      <c r="C4" s="46">
        <v>500</v>
      </c>
      <c r="D4" s="47">
        <f>VLOOKUP(B4,道具总览!$D:$F,MATCH(道具总览!$E$1,道具总览!$D$1:$F$1,0),FALSE)*C4</f>
        <v>50</v>
      </c>
      <c r="E4" s="46">
        <f>VLOOKUP(B4,道具总览!$D:$F,MATCH(道具总览!$F$1,道具总览!$D$1:$F$1,0),FALSE)</f>
        <v>9</v>
      </c>
      <c r="G4" s="233"/>
      <c r="H4" s="46" t="s">
        <v>32</v>
      </c>
      <c r="I4" s="46">
        <v>1000</v>
      </c>
      <c r="J4" s="46">
        <f>VLOOKUP(H4,道具总览!$D:$F,MATCH(道具总览!$E$1,道具总览!$D$1:$F$1,0),FALSE)</f>
        <v>0.1</v>
      </c>
      <c r="K4" s="46">
        <f>VLOOKUP(H4,道具总览!$D:$F,MATCH(道具总览!$F$1,道具总览!$D$1:$F$1,0),FALSE)</f>
        <v>6</v>
      </c>
    </row>
    <row r="5" spans="1:11" x14ac:dyDescent="0.3">
      <c r="A5" s="46">
        <v>3</v>
      </c>
      <c r="B5" s="46" t="s">
        <v>32</v>
      </c>
      <c r="C5" s="46">
        <v>100</v>
      </c>
      <c r="D5" s="47">
        <f>VLOOKUP(B5,道具总览!$D:$F,MATCH(道具总览!$E$1,道具总览!$D$1:$F$1,0),FALSE)*C5</f>
        <v>10</v>
      </c>
      <c r="E5" s="46">
        <f>VLOOKUP(B5,道具总览!$D:$F,MATCH(道具总览!$F$1,道具总览!$D$1:$F$1,0),FALSE)</f>
        <v>6</v>
      </c>
      <c r="G5" s="233"/>
      <c r="H5" s="46" t="s">
        <v>41</v>
      </c>
      <c r="I5" s="46">
        <v>10000</v>
      </c>
      <c r="J5" s="46">
        <f>VLOOKUP(H5,道具总览!$D:$F,MATCH(道具总览!$E$1,道具总览!$D$1:$F$1,0),FALSE)</f>
        <v>0.1</v>
      </c>
      <c r="K5" s="46">
        <f>VLOOKUP(H5,道具总览!$D:$F,MATCH(道具总览!$F$1,道具总览!$D$1:$F$1,0),FALSE)</f>
        <v>9</v>
      </c>
    </row>
    <row r="6" spans="1:11" x14ac:dyDescent="0.3">
      <c r="A6" s="46">
        <v>4</v>
      </c>
      <c r="B6" s="46" t="s">
        <v>17</v>
      </c>
      <c r="C6" s="46">
        <v>10000</v>
      </c>
      <c r="D6" s="47">
        <f>VLOOKUP(B6,道具总览!$D:$F,MATCH(道具总览!$E$1,道具总览!$D$1:$F$1,0),FALSE)*C6</f>
        <v>10</v>
      </c>
      <c r="E6" s="46">
        <f>VLOOKUP(B6,道具总览!$D:$F,MATCH(道具总览!$F$1,道具总览!$D$1:$F$1,0),FALSE)</f>
        <v>1</v>
      </c>
      <c r="G6" s="233"/>
      <c r="H6" s="46" t="s">
        <v>1182</v>
      </c>
      <c r="I6" s="46">
        <v>30</v>
      </c>
      <c r="J6" s="46">
        <f>VLOOKUP(H6,道具总览!$D:$F,MATCH(道具总览!$E$1,道具总览!$D$1:$F$1,0),FALSE)</f>
        <v>100</v>
      </c>
      <c r="K6" s="46">
        <f>VLOOKUP(H6,道具总览!$D:$F,MATCH(道具总览!$F$1,道具总览!$D$1:$F$1,0),FALSE)</f>
        <v>610002</v>
      </c>
    </row>
    <row r="7" spans="1:11" x14ac:dyDescent="0.3">
      <c r="A7" s="48">
        <v>5</v>
      </c>
      <c r="B7" s="46" t="s">
        <v>670</v>
      </c>
      <c r="C7" s="46">
        <v>10</v>
      </c>
      <c r="D7" s="47">
        <f>VLOOKUP(B7,道具总览!$D:$F,MATCH(道具总览!$E$1,道具总览!$D$1:$F$1,0),FALSE)*C7</f>
        <v>100</v>
      </c>
      <c r="E7" s="46">
        <f>VLOOKUP(B7,道具总览!$D:$F,MATCH(道具总览!$F$1,道具总览!$D$1:$F$1,0),FALSE)</f>
        <v>145001</v>
      </c>
      <c r="J7" s="43">
        <f>SUMPRODUCT(I3:I6,J3:J6)</f>
        <v>4600</v>
      </c>
    </row>
    <row r="8" spans="1:11" x14ac:dyDescent="0.3">
      <c r="A8" s="49">
        <v>6</v>
      </c>
      <c r="B8" s="46" t="s">
        <v>284</v>
      </c>
      <c r="C8" s="46">
        <v>1</v>
      </c>
      <c r="D8" s="47">
        <f>VLOOKUP(B8,道具总览!$D:$F,MATCH(道具总览!$E$1,道具总览!$D$1:$F$1,0),FALSE)*C8</f>
        <v>10</v>
      </c>
      <c r="E8" s="46">
        <f>VLOOKUP(B8,道具总览!$D:$F,MATCH(道具总览!$F$1,道具总览!$D$1:$F$1,0),FALSE)</f>
        <v>125017</v>
      </c>
    </row>
    <row r="9" spans="1:11" x14ac:dyDescent="0.3">
      <c r="A9" s="49">
        <v>7</v>
      </c>
      <c r="B9" s="46" t="s">
        <v>287</v>
      </c>
      <c r="C9" s="46">
        <v>1</v>
      </c>
      <c r="D9" s="47">
        <f>VLOOKUP(B9,道具总览!$D:$F,MATCH(道具总览!$E$1,道具总览!$D$1:$F$1,0),FALSE)*C9</f>
        <v>5</v>
      </c>
      <c r="E9" s="46">
        <f>VLOOKUP(B9,道具总览!$D:$F,MATCH(道具总览!$F$1,道具总览!$D$1:$F$1,0),FALSE)</f>
        <v>125018</v>
      </c>
      <c r="G9" s="226" t="s">
        <v>3224</v>
      </c>
      <c r="H9" s="226"/>
      <c r="I9" s="226"/>
      <c r="J9" s="226"/>
    </row>
    <row r="10" spans="1:11" x14ac:dyDescent="0.3">
      <c r="A10" s="49">
        <v>8</v>
      </c>
      <c r="B10" s="46" t="s">
        <v>251</v>
      </c>
      <c r="C10" s="46">
        <v>1</v>
      </c>
      <c r="D10" s="47">
        <f>VLOOKUP(B10,道具总览!$D:$F,MATCH(道具总览!$E$1,道具总览!$D$1:$F$1,0),FALSE)*C10</f>
        <v>10</v>
      </c>
      <c r="E10" s="46">
        <f>VLOOKUP(B10,道具总览!$D:$F,MATCH(道具总览!$F$1,道具总览!$D$1:$F$1,0),FALSE)</f>
        <v>125002</v>
      </c>
      <c r="G10" s="1" t="s">
        <v>3227</v>
      </c>
      <c r="H10" s="5" t="s">
        <v>3228</v>
      </c>
      <c r="I10" s="5" t="s">
        <v>3229</v>
      </c>
      <c r="J10" s="5" t="s">
        <v>3230</v>
      </c>
    </row>
    <row r="11" spans="1:11" x14ac:dyDescent="0.3">
      <c r="A11" s="49">
        <v>9</v>
      </c>
      <c r="B11" s="46" t="s">
        <v>17</v>
      </c>
      <c r="C11" s="46">
        <v>10000</v>
      </c>
      <c r="D11" s="47">
        <f>VLOOKUP(B11,道具总览!$D:$F,MATCH(道具总览!$E$1,道具总览!$D$1:$F$1,0),FALSE)*C11</f>
        <v>10</v>
      </c>
      <c r="E11" s="46">
        <f>VLOOKUP(B11,道具总览!$D:$F,MATCH(道具总览!$F$1,道具总览!$D$1:$F$1,0),FALSE)</f>
        <v>1</v>
      </c>
      <c r="G11" s="46">
        <v>1</v>
      </c>
      <c r="H11" s="46" t="s">
        <v>3232</v>
      </c>
      <c r="I11" s="46">
        <v>100</v>
      </c>
      <c r="J11" s="46">
        <v>1</v>
      </c>
    </row>
    <row r="12" spans="1:11" x14ac:dyDescent="0.3">
      <c r="A12" s="48">
        <v>10</v>
      </c>
      <c r="B12" s="46" t="s">
        <v>41</v>
      </c>
      <c r="C12" s="46">
        <v>2000</v>
      </c>
      <c r="D12" s="47">
        <f>VLOOKUP(B12,道具总览!$D:$F,MATCH(道具总览!$E$1,道具总览!$D$1:$F$1,0),FALSE)*C12</f>
        <v>200</v>
      </c>
      <c r="E12" s="46">
        <f>VLOOKUP(B12,道具总览!$D:$F,MATCH(道具总览!$F$1,道具总览!$D$1:$F$1,0),FALSE)</f>
        <v>9</v>
      </c>
      <c r="G12" s="46">
        <v>2</v>
      </c>
      <c r="H12" s="46" t="s">
        <v>3232</v>
      </c>
      <c r="I12" s="46">
        <v>300</v>
      </c>
      <c r="J12" s="46">
        <v>1</v>
      </c>
    </row>
    <row r="13" spans="1:11" x14ac:dyDescent="0.3">
      <c r="A13" s="49">
        <v>11</v>
      </c>
      <c r="B13" s="46" t="s">
        <v>269</v>
      </c>
      <c r="C13" s="46">
        <v>1</v>
      </c>
      <c r="D13" s="47">
        <f>VLOOKUP(B13,道具总览!$D:$F,MATCH(道具总览!$E$1,道具总览!$D$1:$F$1,0),FALSE)*C13</f>
        <v>10</v>
      </c>
      <c r="E13" s="46">
        <f>VLOOKUP(B13,道具总览!$D:$F,MATCH(道具总览!$F$1,道具总览!$D$1:$F$1,0),FALSE)</f>
        <v>125010</v>
      </c>
      <c r="G13" s="46">
        <v>3</v>
      </c>
      <c r="H13" s="46" t="s">
        <v>3232</v>
      </c>
      <c r="I13" s="46">
        <v>500</v>
      </c>
      <c r="J13" s="46">
        <v>1</v>
      </c>
    </row>
    <row r="14" spans="1:11" x14ac:dyDescent="0.3">
      <c r="A14" s="49">
        <v>12</v>
      </c>
      <c r="B14" s="46" t="s">
        <v>731</v>
      </c>
      <c r="C14" s="46">
        <v>1</v>
      </c>
      <c r="D14" s="47">
        <f>VLOOKUP(B14,道具总览!$D:$F,MATCH(道具总览!$E$1,道具总览!$D$1:$F$1,0),FALSE)*C14</f>
        <v>10</v>
      </c>
      <c r="E14" s="46">
        <f>VLOOKUP(B14,道具总览!$D:$F,MATCH(道具总览!$F$1,道具总览!$D$1:$F$1,0),FALSE)</f>
        <v>150009</v>
      </c>
      <c r="G14" s="46">
        <v>4</v>
      </c>
      <c r="H14" s="46" t="s">
        <v>3232</v>
      </c>
      <c r="I14" s="46">
        <v>1000</v>
      </c>
      <c r="J14" s="46">
        <v>1</v>
      </c>
    </row>
    <row r="15" spans="1:11" x14ac:dyDescent="0.3">
      <c r="A15" s="49">
        <v>13</v>
      </c>
      <c r="B15" s="46" t="s">
        <v>749</v>
      </c>
      <c r="C15" s="46">
        <v>1</v>
      </c>
      <c r="D15" s="47">
        <f>VLOOKUP(B15,道具总览!$D:$F,MATCH(道具总览!$E$1,道具总览!$D$1:$F$1,0),FALSE)*C15</f>
        <v>10</v>
      </c>
      <c r="E15" s="46">
        <f>VLOOKUP(B15,道具总览!$D:$F,MATCH(道具总览!$F$1,道具总览!$D$1:$F$1,0),FALSE)</f>
        <v>150016</v>
      </c>
      <c r="G15" s="46">
        <v>5</v>
      </c>
      <c r="H15" s="46" t="s">
        <v>3232</v>
      </c>
      <c r="I15" s="46">
        <v>2000</v>
      </c>
      <c r="J15" s="46">
        <v>1</v>
      </c>
    </row>
    <row r="16" spans="1:11" x14ac:dyDescent="0.3">
      <c r="A16" s="49">
        <v>14</v>
      </c>
      <c r="B16" s="46" t="s">
        <v>755</v>
      </c>
      <c r="C16" s="46">
        <v>9</v>
      </c>
      <c r="D16" s="47">
        <f>VLOOKUP(B16,道具总览!$D:$F,MATCH(道具总览!$E$1,道具总览!$D$1:$F$1,0),FALSE)*C16</f>
        <v>9</v>
      </c>
      <c r="E16" s="46">
        <f>VLOOKUP(B16,道具总览!$D:$F,MATCH(道具总览!$F$1,道具总览!$D$1:$F$1,0),FALSE)</f>
        <v>150018</v>
      </c>
      <c r="G16" s="46">
        <v>6</v>
      </c>
      <c r="H16" s="46" t="s">
        <v>3235</v>
      </c>
      <c r="I16" s="46">
        <v>30</v>
      </c>
      <c r="J16" s="46">
        <v>1</v>
      </c>
    </row>
    <row r="17" spans="1:10" x14ac:dyDescent="0.3">
      <c r="A17" s="48">
        <v>15</v>
      </c>
      <c r="B17" s="46" t="s">
        <v>2631</v>
      </c>
      <c r="C17" s="46">
        <v>10</v>
      </c>
      <c r="D17" s="47">
        <f>VLOOKUP(B17,道具总览!$D:$F,MATCH(道具总览!$E$1,道具总览!$D$1:$F$1,0),FALSE)*C17</f>
        <v>100</v>
      </c>
      <c r="E17" s="46">
        <f>VLOOKUP(B17,道具总览!$D:$F,MATCH(道具总览!$F$1,道具总览!$D$1:$F$1,0),FALSE)</f>
        <v>880045</v>
      </c>
      <c r="G17" s="46">
        <v>7</v>
      </c>
      <c r="H17" s="46" t="s">
        <v>3235</v>
      </c>
      <c r="I17" s="46">
        <v>60</v>
      </c>
      <c r="J17" s="46">
        <v>1</v>
      </c>
    </row>
    <row r="18" spans="1:10" x14ac:dyDescent="0.3">
      <c r="A18" s="49">
        <v>16</v>
      </c>
      <c r="B18" s="46" t="s">
        <v>32</v>
      </c>
      <c r="C18" s="46">
        <v>100</v>
      </c>
      <c r="D18" s="47">
        <f>VLOOKUP(B18,道具总览!$D:$F,MATCH(道具总览!$E$1,道具总览!$D$1:$F$1,0),FALSE)*C18</f>
        <v>10</v>
      </c>
      <c r="E18" s="46">
        <f>VLOOKUP(B18,道具总览!$D:$F,MATCH(道具总览!$F$1,道具总览!$D$1:$F$1,0),FALSE)</f>
        <v>6</v>
      </c>
      <c r="G18" s="46">
        <v>8</v>
      </c>
      <c r="H18" s="46" t="s">
        <v>3235</v>
      </c>
      <c r="I18" s="46">
        <v>120</v>
      </c>
      <c r="J18" s="46">
        <v>1</v>
      </c>
    </row>
    <row r="19" spans="1:10" x14ac:dyDescent="0.3">
      <c r="A19" s="49">
        <v>17</v>
      </c>
      <c r="B19" s="46" t="s">
        <v>670</v>
      </c>
      <c r="C19" s="46">
        <v>1</v>
      </c>
      <c r="D19" s="47">
        <f>VLOOKUP(B19,道具总览!$D:$F,MATCH(道具总览!$E$1,道具总览!$D$1:$F$1,0),FALSE)*C19</f>
        <v>10</v>
      </c>
      <c r="E19" s="46">
        <f>VLOOKUP(B19,道具总览!$D:$F,MATCH(道具总览!$F$1,道具总览!$D$1:$F$1,0),FALSE)</f>
        <v>145001</v>
      </c>
      <c r="J19" s="43">
        <f>SUM(J11:J18)</f>
        <v>8</v>
      </c>
    </row>
    <row r="20" spans="1:10" x14ac:dyDescent="0.3">
      <c r="A20" s="49">
        <v>18</v>
      </c>
      <c r="B20" s="46" t="s">
        <v>254</v>
      </c>
      <c r="C20" s="46">
        <v>1</v>
      </c>
      <c r="D20" s="47">
        <f>VLOOKUP(B20,道具总览!$D:$F,MATCH(道具总览!$E$1,道具总览!$D$1:$F$1,0),FALSE)*C20</f>
        <v>20</v>
      </c>
      <c r="E20" s="46">
        <f>VLOOKUP(B20,道具总览!$D:$F,MATCH(道具总览!$F$1,道具总览!$D$1:$F$1,0),FALSE)</f>
        <v>125003</v>
      </c>
    </row>
    <row r="21" spans="1:10" x14ac:dyDescent="0.3">
      <c r="A21" s="49">
        <v>19</v>
      </c>
      <c r="B21" s="46" t="s">
        <v>41</v>
      </c>
      <c r="C21" s="46">
        <v>1000</v>
      </c>
      <c r="D21" s="47">
        <f>VLOOKUP(B21,道具总览!$D:$F,MATCH(道具总览!$E$1,道具总览!$D$1:$F$1,0),FALSE)*C21</f>
        <v>100</v>
      </c>
      <c r="E21" s="46">
        <f>VLOOKUP(B21,道具总览!$D:$F,MATCH(道具总览!$F$1,道具总览!$D$1:$F$1,0),FALSE)</f>
        <v>9</v>
      </c>
    </row>
    <row r="22" spans="1:10" x14ac:dyDescent="0.3">
      <c r="A22" s="48">
        <v>20</v>
      </c>
      <c r="B22" s="46" t="s">
        <v>2633</v>
      </c>
      <c r="C22" s="46">
        <v>10</v>
      </c>
      <c r="D22" s="47">
        <f>VLOOKUP(B22,道具总览!$D:$F,MATCH(道具总览!$E$1,道具总览!$D$1:$F$1,0),FALSE)*C22</f>
        <v>100</v>
      </c>
      <c r="E22" s="46">
        <f>VLOOKUP(B22,道具总览!$D:$F,MATCH(道具总览!$F$1,道具总览!$D$1:$F$1,0),FALSE)</f>
        <v>655802</v>
      </c>
    </row>
    <row r="23" spans="1:10" x14ac:dyDescent="0.3">
      <c r="A23" s="49">
        <v>21</v>
      </c>
      <c r="B23" s="46" t="s">
        <v>17</v>
      </c>
      <c r="C23" s="46">
        <v>10000</v>
      </c>
      <c r="D23" s="47">
        <f>VLOOKUP(B23,道具总览!$D:$F,MATCH(道具总览!$E$1,道具总览!$D$1:$F$1,0),FALSE)*C23</f>
        <v>10</v>
      </c>
      <c r="E23" s="46">
        <f>VLOOKUP(B23,道具总览!$D:$F,MATCH(道具总览!$F$1,道具总览!$D$1:$F$1,0),FALSE)</f>
        <v>1</v>
      </c>
    </row>
    <row r="24" spans="1:10" x14ac:dyDescent="0.3">
      <c r="A24" s="49">
        <v>22</v>
      </c>
      <c r="B24" s="46" t="s">
        <v>272</v>
      </c>
      <c r="C24" s="46">
        <v>1</v>
      </c>
      <c r="D24" s="47">
        <f>VLOOKUP(B24,道具总览!$D:$F,MATCH(道具总览!$E$1,道具总览!$D$1:$F$1,0),FALSE)*C24</f>
        <v>20</v>
      </c>
      <c r="E24" s="46">
        <f>VLOOKUP(B24,道具总览!$D:$F,MATCH(道具总览!$F$1,道具总览!$D$1:$F$1,0),FALSE)</f>
        <v>125011</v>
      </c>
    </row>
    <row r="25" spans="1:10" x14ac:dyDescent="0.3">
      <c r="A25" s="49">
        <v>23</v>
      </c>
      <c r="B25" s="46" t="s">
        <v>670</v>
      </c>
      <c r="C25" s="46">
        <v>1</v>
      </c>
      <c r="D25" s="47">
        <f>VLOOKUP(B25,道具总览!$D:$F,MATCH(道具总览!$E$1,道具总览!$D$1:$F$1,0),FALSE)*C25</f>
        <v>10</v>
      </c>
      <c r="E25" s="46">
        <f>VLOOKUP(B25,道具总览!$D:$F,MATCH(道具总览!$F$1,道具总览!$D$1:$F$1,0),FALSE)</f>
        <v>145001</v>
      </c>
    </row>
    <row r="26" spans="1:10" x14ac:dyDescent="0.3">
      <c r="A26" s="49">
        <v>24</v>
      </c>
      <c r="B26" s="46" t="s">
        <v>41</v>
      </c>
      <c r="C26" s="46">
        <v>1000</v>
      </c>
      <c r="D26" s="47">
        <f>VLOOKUP(B26,道具总览!$D:$F,MATCH(道具总览!$E$1,道具总览!$D$1:$F$1,0),FALSE)*C26</f>
        <v>100</v>
      </c>
      <c r="E26" s="46">
        <f>VLOOKUP(B26,道具总览!$D:$F,MATCH(道具总览!$F$1,道具总览!$D$1:$F$1,0),FALSE)</f>
        <v>9</v>
      </c>
    </row>
    <row r="27" spans="1:10" x14ac:dyDescent="0.3">
      <c r="A27" s="48">
        <v>25</v>
      </c>
      <c r="B27" s="46" t="s">
        <v>32</v>
      </c>
      <c r="C27" s="46">
        <v>3000</v>
      </c>
      <c r="D27" s="47">
        <f>VLOOKUP(B27,道具总览!$D:$F,MATCH(道具总览!$E$1,道具总览!$D$1:$F$1,0),FALSE)*C27</f>
        <v>300</v>
      </c>
      <c r="E27" s="46">
        <f>VLOOKUP(B27,道具总览!$D:$F,MATCH(道具总览!$F$1,道具总览!$D$1:$F$1,0),FALSE)</f>
        <v>6</v>
      </c>
    </row>
    <row r="28" spans="1:10" x14ac:dyDescent="0.3">
      <c r="D28" s="43">
        <f>SUM(D3:D27)</f>
        <v>1234</v>
      </c>
    </row>
  </sheetData>
  <mergeCells count="4">
    <mergeCell ref="A1:E1"/>
    <mergeCell ref="G1:K1"/>
    <mergeCell ref="G9:J9"/>
    <mergeCell ref="G3:G6"/>
  </mergeCells>
  <phoneticPr fontId="31" type="noConversion"/>
  <pageMargins left="0.69930555555555596" right="0.69930555555555596"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K27"/>
  <sheetViews>
    <sheetView workbookViewId="0">
      <selection activeCell="E2" sqref="E2"/>
    </sheetView>
  </sheetViews>
  <sheetFormatPr defaultColWidth="9" defaultRowHeight="14.25" x14ac:dyDescent="0.3"/>
  <cols>
    <col min="1" max="1" width="7.5" style="13" customWidth="1"/>
    <col min="2" max="2" width="14.25" style="13" customWidth="1"/>
    <col min="3" max="3" width="7.5" style="13" customWidth="1"/>
    <col min="4" max="4" width="17.625" style="13" customWidth="1"/>
    <col min="5" max="5" width="18.125" style="13" bestFit="1" customWidth="1"/>
    <col min="6" max="16384" width="9" style="13"/>
  </cols>
  <sheetData>
    <row r="1" spans="1:11" x14ac:dyDescent="0.3">
      <c r="A1" s="94" t="s">
        <v>3016</v>
      </c>
      <c r="B1" s="95" t="s">
        <v>3</v>
      </c>
      <c r="C1" s="95" t="s">
        <v>3017</v>
      </c>
      <c r="D1" s="95" t="s">
        <v>3018</v>
      </c>
      <c r="E1" s="95" t="s">
        <v>3019</v>
      </c>
      <c r="F1" s="95" t="s">
        <v>3020</v>
      </c>
      <c r="J1" s="96" t="s">
        <v>3021</v>
      </c>
      <c r="K1" s="96" t="s">
        <v>3022</v>
      </c>
    </row>
    <row r="2" spans="1:11" x14ac:dyDescent="0.3">
      <c r="A2" s="13" t="s">
        <v>3023</v>
      </c>
      <c r="B2" s="13" t="s">
        <v>1060</v>
      </c>
      <c r="C2" s="13">
        <v>200</v>
      </c>
      <c r="D2" s="183" t="s">
        <v>3621</v>
      </c>
      <c r="E2" s="191" t="s">
        <v>3653</v>
      </c>
      <c r="F2" s="13">
        <v>50000</v>
      </c>
      <c r="G2" s="13">
        <f>F2/2</f>
        <v>25000</v>
      </c>
      <c r="J2" s="26" t="s">
        <v>3025</v>
      </c>
      <c r="K2" s="26" t="s">
        <v>3026</v>
      </c>
    </row>
    <row r="3" spans="1:11" x14ac:dyDescent="0.3">
      <c r="B3" s="13" t="s">
        <v>1088</v>
      </c>
      <c r="C3" s="13">
        <v>200</v>
      </c>
      <c r="D3" s="175" t="s">
        <v>3594</v>
      </c>
      <c r="E3" s="175" t="s">
        <v>3595</v>
      </c>
      <c r="F3" s="13">
        <v>50000</v>
      </c>
      <c r="G3" s="13">
        <f t="shared" ref="G3:G27" si="0">F3/2</f>
        <v>25000</v>
      </c>
      <c r="J3" s="26" t="s">
        <v>3027</v>
      </c>
      <c r="K3" s="97" t="s">
        <v>3028</v>
      </c>
    </row>
    <row r="4" spans="1:11" x14ac:dyDescent="0.3">
      <c r="A4" s="13" t="s">
        <v>3029</v>
      </c>
      <c r="B4" s="13" t="s">
        <v>2669</v>
      </c>
      <c r="C4" s="13">
        <v>30</v>
      </c>
      <c r="D4" s="13" t="s">
        <v>3030</v>
      </c>
      <c r="E4" s="13" t="s">
        <v>3031</v>
      </c>
      <c r="F4" s="13">
        <v>3000</v>
      </c>
      <c r="G4" s="13">
        <f t="shared" si="0"/>
        <v>1500</v>
      </c>
      <c r="J4" s="26" t="s">
        <v>3032</v>
      </c>
      <c r="K4" s="97" t="s">
        <v>3033</v>
      </c>
    </row>
    <row r="5" spans="1:11" x14ac:dyDescent="0.3">
      <c r="B5" s="13" t="s">
        <v>3034</v>
      </c>
      <c r="C5" s="13">
        <v>100</v>
      </c>
      <c r="D5" s="53"/>
      <c r="E5" s="175"/>
      <c r="F5" s="13">
        <v>20000</v>
      </c>
      <c r="G5" s="13">
        <f t="shared" si="0"/>
        <v>10000</v>
      </c>
      <c r="J5" s="21" t="s">
        <v>3035</v>
      </c>
      <c r="K5" s="97" t="s">
        <v>3036</v>
      </c>
    </row>
    <row r="6" spans="1:11" x14ac:dyDescent="0.3">
      <c r="B6" s="53" t="s">
        <v>3598</v>
      </c>
      <c r="C6" s="13">
        <v>100</v>
      </c>
      <c r="D6" s="53" t="s">
        <v>3596</v>
      </c>
      <c r="E6" s="175" t="s">
        <v>3597</v>
      </c>
      <c r="F6" s="13">
        <v>12000</v>
      </c>
      <c r="G6" s="13">
        <f t="shared" si="0"/>
        <v>6000</v>
      </c>
      <c r="J6" s="26"/>
      <c r="K6" s="97" t="s">
        <v>3037</v>
      </c>
    </row>
    <row r="7" spans="1:11" x14ac:dyDescent="0.3">
      <c r="B7" s="13" t="s">
        <v>3038</v>
      </c>
      <c r="C7" s="13">
        <v>100</v>
      </c>
      <c r="F7" s="13">
        <v>20000</v>
      </c>
      <c r="G7" s="13">
        <f t="shared" si="0"/>
        <v>10000</v>
      </c>
      <c r="J7" s="96" t="s">
        <v>3039</v>
      </c>
      <c r="K7" s="97" t="s">
        <v>3040</v>
      </c>
    </row>
    <row r="8" spans="1:11" x14ac:dyDescent="0.3">
      <c r="B8" s="13" t="s">
        <v>3041</v>
      </c>
      <c r="C8" s="13">
        <v>100</v>
      </c>
      <c r="D8" s="183" t="s">
        <v>3621</v>
      </c>
      <c r="E8" s="13" t="s">
        <v>3024</v>
      </c>
      <c r="F8" s="13">
        <v>20000</v>
      </c>
      <c r="G8" s="13">
        <f t="shared" si="0"/>
        <v>10000</v>
      </c>
      <c r="J8" s="21" t="s">
        <v>3042</v>
      </c>
      <c r="K8" s="21" t="s">
        <v>3043</v>
      </c>
    </row>
    <row r="9" spans="1:11" x14ac:dyDescent="0.3">
      <c r="A9" s="13" t="s">
        <v>3044</v>
      </c>
      <c r="B9" s="43" t="s">
        <v>3045</v>
      </c>
      <c r="C9" s="13">
        <v>50</v>
      </c>
      <c r="D9" s="13" t="s">
        <v>3030</v>
      </c>
      <c r="E9" s="168" t="s">
        <v>3553</v>
      </c>
      <c r="F9" s="13">
        <v>5000</v>
      </c>
      <c r="G9" s="13">
        <f t="shared" si="0"/>
        <v>2500</v>
      </c>
      <c r="J9" s="21" t="s">
        <v>883</v>
      </c>
      <c r="K9" s="21" t="s">
        <v>3024</v>
      </c>
    </row>
    <row r="10" spans="1:11" x14ac:dyDescent="0.3">
      <c r="B10" s="43" t="s">
        <v>3046</v>
      </c>
      <c r="C10" s="13">
        <v>50</v>
      </c>
      <c r="D10" s="13" t="s">
        <v>3030</v>
      </c>
      <c r="E10" s="168" t="s">
        <v>3555</v>
      </c>
      <c r="F10" s="13">
        <v>5600</v>
      </c>
      <c r="G10" s="13">
        <f t="shared" si="0"/>
        <v>2800</v>
      </c>
      <c r="J10" s="21" t="s">
        <v>3047</v>
      </c>
      <c r="K10" s="21" t="s">
        <v>3031</v>
      </c>
    </row>
    <row r="11" spans="1:11" x14ac:dyDescent="0.3">
      <c r="B11" s="43" t="s">
        <v>3048</v>
      </c>
      <c r="C11" s="13">
        <v>100</v>
      </c>
      <c r="D11" s="13" t="s">
        <v>3049</v>
      </c>
      <c r="E11" s="13" t="s">
        <v>3024</v>
      </c>
      <c r="F11" s="13">
        <v>16000</v>
      </c>
      <c r="G11" s="13">
        <f t="shared" si="0"/>
        <v>8000</v>
      </c>
      <c r="J11" s="21" t="s">
        <v>3050</v>
      </c>
      <c r="K11" s="21" t="s">
        <v>3051</v>
      </c>
    </row>
    <row r="12" spans="1:11" x14ac:dyDescent="0.3">
      <c r="B12" s="53" t="s">
        <v>3052</v>
      </c>
      <c r="C12" s="13">
        <v>100</v>
      </c>
      <c r="D12" s="53" t="s">
        <v>3590</v>
      </c>
      <c r="E12" s="13" t="s">
        <v>3024</v>
      </c>
      <c r="F12" s="13">
        <v>10000</v>
      </c>
      <c r="G12" s="13">
        <f t="shared" si="0"/>
        <v>5000</v>
      </c>
    </row>
    <row r="13" spans="1:11" x14ac:dyDescent="0.3">
      <c r="A13" s="13" t="s">
        <v>3053</v>
      </c>
      <c r="B13" s="43" t="s">
        <v>3054</v>
      </c>
      <c r="C13" s="13">
        <v>30</v>
      </c>
      <c r="D13" s="13" t="s">
        <v>3030</v>
      </c>
      <c r="E13" s="13" t="s">
        <v>3055</v>
      </c>
      <c r="F13" s="13">
        <v>3000</v>
      </c>
      <c r="G13" s="13">
        <f t="shared" si="0"/>
        <v>1500</v>
      </c>
    </row>
    <row r="14" spans="1:11" x14ac:dyDescent="0.3">
      <c r="B14" s="43" t="s">
        <v>3056</v>
      </c>
      <c r="C14" s="13">
        <v>30</v>
      </c>
      <c r="D14" s="13" t="s">
        <v>3030</v>
      </c>
      <c r="E14" s="13" t="s">
        <v>3043</v>
      </c>
      <c r="F14" s="13">
        <v>3000</v>
      </c>
      <c r="G14" s="13">
        <f t="shared" si="0"/>
        <v>1500</v>
      </c>
    </row>
    <row r="15" spans="1:11" x14ac:dyDescent="0.3">
      <c r="B15" s="43" t="s">
        <v>3057</v>
      </c>
      <c r="C15" s="13">
        <v>50</v>
      </c>
      <c r="D15" s="13" t="s">
        <v>3030</v>
      </c>
      <c r="E15" s="168" t="s">
        <v>3554</v>
      </c>
      <c r="F15" s="13">
        <v>5000</v>
      </c>
      <c r="G15" s="13">
        <f t="shared" si="0"/>
        <v>2500</v>
      </c>
    </row>
    <row r="16" spans="1:11" x14ac:dyDescent="0.3">
      <c r="B16" s="43" t="s">
        <v>3058</v>
      </c>
      <c r="C16" s="13">
        <v>100</v>
      </c>
      <c r="F16" s="13">
        <v>10000</v>
      </c>
      <c r="G16" s="13">
        <f t="shared" si="0"/>
        <v>5000</v>
      </c>
    </row>
    <row r="17" spans="1:7" x14ac:dyDescent="0.3">
      <c r="A17" s="13" t="s">
        <v>3059</v>
      </c>
      <c r="B17" s="13" t="s">
        <v>3060</v>
      </c>
      <c r="C17" s="13">
        <v>30</v>
      </c>
      <c r="F17" s="13">
        <v>3000</v>
      </c>
      <c r="G17" s="13">
        <f t="shared" si="0"/>
        <v>1500</v>
      </c>
    </row>
    <row r="18" spans="1:7" x14ac:dyDescent="0.3">
      <c r="B18" s="13" t="s">
        <v>3061</v>
      </c>
      <c r="C18" s="13">
        <v>100</v>
      </c>
      <c r="D18" s="183" t="s">
        <v>3621</v>
      </c>
      <c r="E18" s="13" t="s">
        <v>3050</v>
      </c>
      <c r="F18" s="13">
        <v>32000</v>
      </c>
      <c r="G18" s="13">
        <f t="shared" si="0"/>
        <v>16000</v>
      </c>
    </row>
    <row r="19" spans="1:7" x14ac:dyDescent="0.3">
      <c r="B19" s="13" t="s">
        <v>3062</v>
      </c>
      <c r="C19" s="13">
        <v>100</v>
      </c>
      <c r="D19" s="13" t="s">
        <v>3063</v>
      </c>
      <c r="F19" s="13">
        <v>16000</v>
      </c>
      <c r="G19" s="13">
        <f t="shared" si="0"/>
        <v>8000</v>
      </c>
    </row>
    <row r="20" spans="1:7" x14ac:dyDescent="0.3">
      <c r="A20" s="13" t="s">
        <v>3064</v>
      </c>
      <c r="B20" s="13" t="s">
        <v>3065</v>
      </c>
      <c r="C20" s="13">
        <v>30</v>
      </c>
      <c r="D20" s="183" t="s">
        <v>3621</v>
      </c>
      <c r="E20" s="13" t="s">
        <v>3066</v>
      </c>
      <c r="F20" s="13">
        <v>3000</v>
      </c>
      <c r="G20" s="13">
        <f t="shared" si="0"/>
        <v>1500</v>
      </c>
    </row>
    <row r="21" spans="1:7" x14ac:dyDescent="0.3">
      <c r="B21" s="13" t="s">
        <v>3056</v>
      </c>
      <c r="C21" s="13">
        <v>30</v>
      </c>
      <c r="F21" s="13">
        <v>3000</v>
      </c>
      <c r="G21" s="13">
        <f t="shared" si="0"/>
        <v>1500</v>
      </c>
    </row>
    <row r="22" spans="1:7" x14ac:dyDescent="0.3">
      <c r="B22" s="13" t="s">
        <v>3067</v>
      </c>
      <c r="C22" s="13">
        <v>50</v>
      </c>
      <c r="F22" s="13">
        <v>5000</v>
      </c>
      <c r="G22" s="13">
        <f t="shared" si="0"/>
        <v>2500</v>
      </c>
    </row>
    <row r="23" spans="1:7" x14ac:dyDescent="0.3">
      <c r="B23" s="13" t="s">
        <v>3058</v>
      </c>
      <c r="C23" s="13">
        <v>50</v>
      </c>
      <c r="F23" s="13">
        <v>6000</v>
      </c>
      <c r="G23" s="13">
        <f t="shared" si="0"/>
        <v>3000</v>
      </c>
    </row>
    <row r="24" spans="1:7" x14ac:dyDescent="0.3">
      <c r="A24" s="13" t="s">
        <v>3068</v>
      </c>
      <c r="B24" s="13" t="s">
        <v>3069</v>
      </c>
      <c r="C24" s="13">
        <v>20</v>
      </c>
      <c r="D24" s="13" t="s">
        <v>3030</v>
      </c>
      <c r="E24" s="13" t="s">
        <v>3031</v>
      </c>
      <c r="F24" s="13">
        <v>2000</v>
      </c>
      <c r="G24" s="13">
        <f t="shared" si="0"/>
        <v>1000</v>
      </c>
    </row>
    <row r="25" spans="1:7" x14ac:dyDescent="0.3">
      <c r="B25" s="13" t="s">
        <v>3070</v>
      </c>
      <c r="C25" s="13">
        <v>100</v>
      </c>
      <c r="D25" s="13" t="s">
        <v>3049</v>
      </c>
      <c r="E25" s="13" t="s">
        <v>3024</v>
      </c>
      <c r="F25" s="13">
        <v>20000</v>
      </c>
      <c r="G25" s="13">
        <f t="shared" si="0"/>
        <v>10000</v>
      </c>
    </row>
    <row r="26" spans="1:7" x14ac:dyDescent="0.3">
      <c r="B26" s="13" t="s">
        <v>3071</v>
      </c>
      <c r="C26" s="13">
        <v>100</v>
      </c>
      <c r="D26" s="53"/>
      <c r="F26" s="13">
        <v>9000</v>
      </c>
      <c r="G26" s="13">
        <f t="shared" si="0"/>
        <v>4500</v>
      </c>
    </row>
    <row r="27" spans="1:7" x14ac:dyDescent="0.3">
      <c r="B27" s="53" t="s">
        <v>3591</v>
      </c>
      <c r="C27" s="13">
        <v>100</v>
      </c>
      <c r="D27" s="53" t="s">
        <v>3590</v>
      </c>
      <c r="E27" s="13" t="s">
        <v>3024</v>
      </c>
      <c r="F27" s="13">
        <v>12000</v>
      </c>
      <c r="G27" s="13">
        <f t="shared" si="0"/>
        <v>6000</v>
      </c>
    </row>
  </sheetData>
  <phoneticPr fontId="31" type="noConversion"/>
  <pageMargins left="0.69930555555555596" right="0.69930555555555596" top="0.75" bottom="0.75" header="0.3" footer="0.3"/>
  <pageSetup paperSize="9" orientation="portrait" horizont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4506668294322"/>
  </sheetPr>
  <dimension ref="A1:Q17"/>
  <sheetViews>
    <sheetView workbookViewId="0">
      <selection activeCell="O32" sqref="O32"/>
    </sheetView>
  </sheetViews>
  <sheetFormatPr defaultColWidth="9" defaultRowHeight="14.25" x14ac:dyDescent="0.3"/>
  <cols>
    <col min="1" max="1" width="9" style="13"/>
    <col min="2" max="2" width="13.25" style="13" customWidth="1"/>
    <col min="3" max="3" width="13" style="13" customWidth="1"/>
    <col min="4" max="12" width="9.125" style="13" customWidth="1"/>
    <col min="13" max="13" width="17.25" style="13" customWidth="1"/>
    <col min="14" max="15" width="9.125" style="13" customWidth="1"/>
    <col min="16" max="17" width="9.5" style="13" customWidth="1"/>
    <col min="18" max="16384" width="9" style="13"/>
  </cols>
  <sheetData>
    <row r="1" spans="1:17" x14ac:dyDescent="0.3">
      <c r="A1" s="226" t="s">
        <v>3296</v>
      </c>
      <c r="B1" s="226"/>
      <c r="C1" s="226"/>
      <c r="D1" s="226"/>
      <c r="E1" s="226"/>
      <c r="F1" s="226"/>
      <c r="G1" s="226"/>
      <c r="H1" s="226"/>
      <c r="I1" s="226"/>
      <c r="J1" s="226"/>
      <c r="K1" s="226"/>
      <c r="L1" s="226"/>
      <c r="M1" s="226"/>
      <c r="N1" s="226"/>
      <c r="O1" s="226"/>
      <c r="P1" s="226"/>
      <c r="Q1" s="226"/>
    </row>
    <row r="2" spans="1:17" x14ac:dyDescent="0.3">
      <c r="A2" s="29" t="s">
        <v>3246</v>
      </c>
      <c r="B2" s="30" t="s">
        <v>3297</v>
      </c>
      <c r="C2" s="30" t="s">
        <v>3298</v>
      </c>
      <c r="D2" s="30" t="s">
        <v>3155</v>
      </c>
      <c r="E2" s="30" t="s">
        <v>3299</v>
      </c>
      <c r="F2" s="30" t="s">
        <v>3300</v>
      </c>
      <c r="G2" s="30" t="s">
        <v>3301</v>
      </c>
      <c r="H2" s="30" t="s">
        <v>3302</v>
      </c>
      <c r="I2" s="30" t="s">
        <v>3200</v>
      </c>
      <c r="J2" s="30" t="s">
        <v>3303</v>
      </c>
      <c r="K2" s="30" t="s">
        <v>3304</v>
      </c>
      <c r="L2" s="30" t="s">
        <v>3305</v>
      </c>
      <c r="M2" s="30" t="s">
        <v>3306</v>
      </c>
      <c r="N2" s="30" t="s">
        <v>3307</v>
      </c>
      <c r="O2" s="30" t="s">
        <v>3308</v>
      </c>
      <c r="P2" s="36" t="s">
        <v>3309</v>
      </c>
      <c r="Q2" s="36" t="s">
        <v>3310</v>
      </c>
    </row>
    <row r="3" spans="1:17" x14ac:dyDescent="0.3">
      <c r="A3" s="249" t="s">
        <v>3311</v>
      </c>
      <c r="B3" s="31">
        <v>0.41666666666666702</v>
      </c>
      <c r="C3" s="32" t="s">
        <v>2510</v>
      </c>
      <c r="D3" s="32">
        <v>1</v>
      </c>
      <c r="E3" s="32">
        <f>VLOOKUP(C3,道具总览!$D:$F,MATCH(道具总览!$E$1,道具总览!$D$1:$F$1,0),FALSE)*D3</f>
        <v>20</v>
      </c>
      <c r="F3" s="32">
        <v>0.8</v>
      </c>
      <c r="G3" s="32">
        <f>E3*F3</f>
        <v>16</v>
      </c>
      <c r="H3" s="32">
        <v>100</v>
      </c>
      <c r="I3" s="32">
        <v>10</v>
      </c>
      <c r="J3" s="32">
        <v>30</v>
      </c>
      <c r="K3" s="32">
        <f>J3*G3</f>
        <v>480</v>
      </c>
      <c r="L3" s="32">
        <f>J3/I3</f>
        <v>3</v>
      </c>
      <c r="M3" s="32" t="s">
        <v>2556</v>
      </c>
      <c r="N3" s="32">
        <v>1</v>
      </c>
      <c r="O3" s="32">
        <f>VLOOKUP(M3,道具总览!$D:$F,MATCH(道具总览!$E$1,道具总览!$D$1:$F$1,0),FALSE)*N3</f>
        <v>467</v>
      </c>
      <c r="P3" s="37">
        <f t="shared" ref="P3:P13" si="0">O3/K3+1</f>
        <v>1.9729166666666667</v>
      </c>
      <c r="Q3" s="40">
        <f t="shared" ref="Q3:Q13" si="1">O3/(H3*G3)+1</f>
        <v>1.2918750000000001</v>
      </c>
    </row>
    <row r="4" spans="1:17" x14ac:dyDescent="0.3">
      <c r="A4" s="250"/>
      <c r="B4" s="23">
        <v>0.5</v>
      </c>
      <c r="C4" s="6" t="s">
        <v>670</v>
      </c>
      <c r="D4" s="6">
        <v>1</v>
      </c>
      <c r="E4" s="6">
        <f>VLOOKUP(C4,道具总览!$D:$F,MATCH(道具总览!$E$1,道具总览!$D$1:$F$1,0),FALSE)*D4</f>
        <v>10</v>
      </c>
      <c r="F4" s="6">
        <v>0.8</v>
      </c>
      <c r="G4" s="6">
        <f t="shared" ref="G4:G17" si="2">E4*F4</f>
        <v>8</v>
      </c>
      <c r="H4" s="6">
        <v>100</v>
      </c>
      <c r="I4" s="6">
        <v>10</v>
      </c>
      <c r="J4" s="6">
        <v>50</v>
      </c>
      <c r="K4" s="6">
        <f>J4*G4</f>
        <v>400</v>
      </c>
      <c r="L4" s="6">
        <f t="shared" ref="L4:L17" si="3">J4/I4</f>
        <v>5</v>
      </c>
      <c r="M4" s="11" t="s">
        <v>2572</v>
      </c>
      <c r="N4" s="6">
        <v>1</v>
      </c>
      <c r="O4" s="6">
        <f>VLOOKUP(M4,道具总览!$D:$F,MATCH(道具总览!$E$1,道具总览!$D$1:$F$1,0),FALSE)*N4</f>
        <v>467</v>
      </c>
      <c r="P4" s="38">
        <f t="shared" si="0"/>
        <v>2.1675</v>
      </c>
      <c r="Q4" s="41">
        <f t="shared" si="1"/>
        <v>1.58375</v>
      </c>
    </row>
    <row r="5" spans="1:17" x14ac:dyDescent="0.3">
      <c r="A5" s="250"/>
      <c r="B5" s="23">
        <v>0.58333333333333304</v>
      </c>
      <c r="C5" s="6" t="s">
        <v>605</v>
      </c>
      <c r="D5" s="6">
        <v>2</v>
      </c>
      <c r="E5" s="6">
        <f>VLOOKUP(C5,道具总览!$D:$F,MATCH(道具总览!$E$1,道具总览!$D$1:$F$1,0),FALSE)*D5</f>
        <v>20</v>
      </c>
      <c r="F5" s="6">
        <v>0.8</v>
      </c>
      <c r="G5" s="6">
        <f t="shared" si="2"/>
        <v>16</v>
      </c>
      <c r="H5" s="6">
        <v>100</v>
      </c>
      <c r="I5" s="6">
        <v>10</v>
      </c>
      <c r="J5" s="6">
        <v>30</v>
      </c>
      <c r="K5" s="6">
        <f t="shared" ref="K5:K17" si="4">J5*G5</f>
        <v>480</v>
      </c>
      <c r="L5" s="6">
        <f t="shared" si="3"/>
        <v>3</v>
      </c>
      <c r="M5" s="11" t="s">
        <v>2574</v>
      </c>
      <c r="N5" s="6">
        <v>1</v>
      </c>
      <c r="O5" s="6">
        <f>VLOOKUP(M5,道具总览!$D:$F,MATCH(道具总览!$E$1,道具总览!$D$1:$F$1,0),FALSE)*N5</f>
        <v>467</v>
      </c>
      <c r="P5" s="38">
        <f t="shared" si="0"/>
        <v>1.9729166666666667</v>
      </c>
      <c r="Q5" s="41">
        <f t="shared" si="1"/>
        <v>1.2918750000000001</v>
      </c>
    </row>
    <row r="6" spans="1:17" x14ac:dyDescent="0.3">
      <c r="A6" s="250"/>
      <c r="B6" s="23">
        <v>0.66666666666666696</v>
      </c>
      <c r="C6" s="6" t="s">
        <v>2634</v>
      </c>
      <c r="D6" s="6">
        <v>1</v>
      </c>
      <c r="E6" s="6">
        <f>VLOOKUP(C6,道具总览!$D:$F,MATCH(道具总览!$E$1,道具总览!$D$1:$F$1,0),FALSE)*D6</f>
        <v>30</v>
      </c>
      <c r="F6" s="6">
        <v>0.8</v>
      </c>
      <c r="G6" s="6">
        <f t="shared" si="2"/>
        <v>24</v>
      </c>
      <c r="H6" s="6">
        <v>100</v>
      </c>
      <c r="I6" s="6">
        <v>10</v>
      </c>
      <c r="J6" s="6">
        <v>20</v>
      </c>
      <c r="K6" s="6">
        <f t="shared" si="4"/>
        <v>480</v>
      </c>
      <c r="L6" s="6">
        <f t="shared" si="3"/>
        <v>2</v>
      </c>
      <c r="M6" s="11" t="s">
        <v>2568</v>
      </c>
      <c r="N6" s="6">
        <v>1</v>
      </c>
      <c r="O6" s="6">
        <f>VLOOKUP(M6,道具总览!$D:$F,MATCH(道具总览!$E$1,道具总览!$D$1:$F$1,0),FALSE)*N6</f>
        <v>467</v>
      </c>
      <c r="P6" s="38">
        <f t="shared" si="0"/>
        <v>1.9729166666666667</v>
      </c>
      <c r="Q6" s="41">
        <f t="shared" si="1"/>
        <v>1.1945833333333333</v>
      </c>
    </row>
    <row r="7" spans="1:17" x14ac:dyDescent="0.3">
      <c r="A7" s="250"/>
      <c r="B7" s="23">
        <v>0.75</v>
      </c>
      <c r="C7" s="6" t="s">
        <v>2528</v>
      </c>
      <c r="D7" s="6">
        <v>1</v>
      </c>
      <c r="E7" s="6">
        <f>VLOOKUP(C7,道具总览!$D:$F,MATCH(道具总览!$E$1,道具总览!$D$1:$F$1,0),FALSE)*D7</f>
        <v>20</v>
      </c>
      <c r="F7" s="6">
        <v>0.8</v>
      </c>
      <c r="G7" s="6">
        <f t="shared" si="2"/>
        <v>16</v>
      </c>
      <c r="H7" s="6">
        <v>100</v>
      </c>
      <c r="I7" s="6">
        <v>10</v>
      </c>
      <c r="J7" s="6">
        <v>30</v>
      </c>
      <c r="K7" s="6">
        <f t="shared" si="4"/>
        <v>480</v>
      </c>
      <c r="L7" s="6">
        <f t="shared" si="3"/>
        <v>3</v>
      </c>
      <c r="M7" s="11" t="s">
        <v>2566</v>
      </c>
      <c r="N7" s="6">
        <v>1</v>
      </c>
      <c r="O7" s="6">
        <f>VLOOKUP(M7,道具总览!$D:$F,MATCH(道具总览!$E$1,道具总览!$D$1:$F$1,0),FALSE)*N7</f>
        <v>467</v>
      </c>
      <c r="P7" s="38">
        <f t="shared" si="0"/>
        <v>1.9729166666666667</v>
      </c>
      <c r="Q7" s="41">
        <f t="shared" si="1"/>
        <v>1.2918750000000001</v>
      </c>
    </row>
    <row r="8" spans="1:17" x14ac:dyDescent="0.3">
      <c r="A8" s="250"/>
      <c r="B8" s="23">
        <v>0.83333333333333304</v>
      </c>
      <c r="C8" s="6" t="s">
        <v>2540</v>
      </c>
      <c r="D8" s="6">
        <v>2</v>
      </c>
      <c r="E8" s="6">
        <f>VLOOKUP(C8,道具总览!$D:$F,MATCH(道具总览!$E$1,道具总览!$D$1:$F$1,0),FALSE)*D8</f>
        <v>20</v>
      </c>
      <c r="F8" s="6">
        <v>0.8</v>
      </c>
      <c r="G8" s="6">
        <f t="shared" si="2"/>
        <v>16</v>
      </c>
      <c r="H8" s="6">
        <v>100</v>
      </c>
      <c r="I8" s="6">
        <v>10</v>
      </c>
      <c r="J8" s="6">
        <v>30</v>
      </c>
      <c r="K8" s="6">
        <f t="shared" si="4"/>
        <v>480</v>
      </c>
      <c r="L8" s="6">
        <f t="shared" si="3"/>
        <v>3</v>
      </c>
      <c r="M8" s="11" t="s">
        <v>2580</v>
      </c>
      <c r="N8" s="6">
        <v>1</v>
      </c>
      <c r="O8" s="6">
        <f>VLOOKUP(M8,道具总览!$D:$F,MATCH(道具总览!$E$1,道具总览!$D$1:$F$1,0),FALSE)*N8</f>
        <v>467</v>
      </c>
      <c r="P8" s="38">
        <f t="shared" si="0"/>
        <v>1.9729166666666667</v>
      </c>
      <c r="Q8" s="41">
        <f t="shared" si="1"/>
        <v>1.2918750000000001</v>
      </c>
    </row>
    <row r="9" spans="1:17" x14ac:dyDescent="0.3">
      <c r="A9" s="250"/>
      <c r="B9" s="23">
        <v>0.875</v>
      </c>
      <c r="C9" s="6" t="s">
        <v>2537</v>
      </c>
      <c r="D9" s="6">
        <v>1</v>
      </c>
      <c r="E9" s="6">
        <f>VLOOKUP(C9,道具总览!$D:$F,MATCH(道具总览!$E$1,道具总览!$D$1:$F$1,0),FALSE)*D9</f>
        <v>20</v>
      </c>
      <c r="F9" s="6">
        <v>0.8</v>
      </c>
      <c r="G9" s="6">
        <f t="shared" si="2"/>
        <v>16</v>
      </c>
      <c r="H9" s="6">
        <v>100</v>
      </c>
      <c r="I9" s="6">
        <v>10</v>
      </c>
      <c r="J9" s="6">
        <v>30</v>
      </c>
      <c r="K9" s="6">
        <f t="shared" si="4"/>
        <v>480</v>
      </c>
      <c r="L9" s="6">
        <f t="shared" si="3"/>
        <v>3</v>
      </c>
      <c r="M9" s="11" t="s">
        <v>2562</v>
      </c>
      <c r="N9" s="6">
        <v>1</v>
      </c>
      <c r="O9" s="6">
        <f>VLOOKUP(M9,道具总览!$D:$F,MATCH(道具总览!$E$1,道具总览!$D$1:$F$1,0),FALSE)*N9</f>
        <v>467</v>
      </c>
      <c r="P9" s="38">
        <f t="shared" si="0"/>
        <v>1.9729166666666667</v>
      </c>
      <c r="Q9" s="41">
        <f t="shared" si="1"/>
        <v>1.2918750000000001</v>
      </c>
    </row>
    <row r="10" spans="1:17" x14ac:dyDescent="0.3">
      <c r="A10" s="250"/>
      <c r="B10" s="23">
        <v>0.91666666666666696</v>
      </c>
      <c r="C10" s="6" t="s">
        <v>2636</v>
      </c>
      <c r="D10" s="6">
        <v>1</v>
      </c>
      <c r="E10" s="6">
        <f>VLOOKUP(C10,道具总览!$D:$F,MATCH(道具总览!$E$1,道具总览!$D$1:$F$1,0),FALSE)*D10</f>
        <v>30</v>
      </c>
      <c r="F10" s="6">
        <v>0.8</v>
      </c>
      <c r="G10" s="6">
        <f t="shared" si="2"/>
        <v>24</v>
      </c>
      <c r="H10" s="6">
        <v>100</v>
      </c>
      <c r="I10" s="6">
        <v>10</v>
      </c>
      <c r="J10" s="6">
        <v>20</v>
      </c>
      <c r="K10" s="6">
        <f t="shared" si="4"/>
        <v>480</v>
      </c>
      <c r="L10" s="6">
        <f t="shared" si="3"/>
        <v>2</v>
      </c>
      <c r="M10" s="11" t="s">
        <v>2570</v>
      </c>
      <c r="N10" s="6">
        <v>1</v>
      </c>
      <c r="O10" s="6">
        <f>VLOOKUP(M10,道具总览!$D:$F,MATCH(道具总览!$E$1,道具总览!$D$1:$F$1,0),FALSE)*N10</f>
        <v>467</v>
      </c>
      <c r="P10" s="38">
        <f t="shared" si="0"/>
        <v>1.9729166666666667</v>
      </c>
      <c r="Q10" s="41">
        <f t="shared" si="1"/>
        <v>1.1945833333333333</v>
      </c>
    </row>
    <row r="11" spans="1:17" x14ac:dyDescent="0.3">
      <c r="A11" s="251"/>
      <c r="B11" s="33">
        <v>1</v>
      </c>
      <c r="C11" s="34" t="s">
        <v>2513</v>
      </c>
      <c r="D11" s="34">
        <v>1</v>
      </c>
      <c r="E11" s="34">
        <f>VLOOKUP(C11,道具总览!$D:$F,MATCH(道具总览!$E$1,道具总览!$D$1:$F$1,0),FALSE)*D11</f>
        <v>20</v>
      </c>
      <c r="F11" s="34">
        <v>0.8</v>
      </c>
      <c r="G11" s="34">
        <f t="shared" si="2"/>
        <v>16</v>
      </c>
      <c r="H11" s="34">
        <v>100</v>
      </c>
      <c r="I11" s="34">
        <v>10</v>
      </c>
      <c r="J11" s="34">
        <v>30</v>
      </c>
      <c r="K11" s="34">
        <f t="shared" si="4"/>
        <v>480</v>
      </c>
      <c r="L11" s="34">
        <f t="shared" si="3"/>
        <v>3</v>
      </c>
      <c r="M11" s="34" t="s">
        <v>2558</v>
      </c>
      <c r="N11" s="34">
        <v>1</v>
      </c>
      <c r="O11" s="34">
        <f>VLOOKUP(M11,道具总览!$D:$F,MATCH(道具总览!$E$1,道具总览!$D$1:$F$1,0),FALSE)*N11</f>
        <v>467</v>
      </c>
      <c r="P11" s="39">
        <f t="shared" si="0"/>
        <v>1.9729166666666667</v>
      </c>
      <c r="Q11" s="42">
        <f t="shared" si="1"/>
        <v>1.2918750000000001</v>
      </c>
    </row>
    <row r="12" spans="1:17" x14ac:dyDescent="0.3">
      <c r="A12" s="249" t="s">
        <v>3312</v>
      </c>
      <c r="B12" s="31">
        <v>0.5</v>
      </c>
      <c r="C12" s="32" t="s">
        <v>2548</v>
      </c>
      <c r="D12" s="32">
        <v>5</v>
      </c>
      <c r="E12" s="32">
        <f>VLOOKUP(C12,道具总览!$D:$F,MATCH(道具总览!$E$1,道具总览!$D$1:$F$1,0),FALSE)*D12</f>
        <v>100</v>
      </c>
      <c r="F12" s="32">
        <v>0.9</v>
      </c>
      <c r="G12" s="32">
        <f t="shared" si="2"/>
        <v>90</v>
      </c>
      <c r="H12" s="32">
        <v>100</v>
      </c>
      <c r="I12" s="32">
        <v>10</v>
      </c>
      <c r="J12" s="32">
        <v>20</v>
      </c>
      <c r="K12" s="32">
        <f t="shared" si="4"/>
        <v>1800</v>
      </c>
      <c r="L12" s="32">
        <f t="shared" si="3"/>
        <v>2</v>
      </c>
      <c r="M12" s="32" t="s">
        <v>2597</v>
      </c>
      <c r="N12" s="32">
        <v>100</v>
      </c>
      <c r="O12" s="32">
        <f>VLOOKUP(M12,道具总览!$D:$F,MATCH(道具总览!$E$1,道具总览!$D$1:$F$1,0),FALSE)*N12</f>
        <v>1000</v>
      </c>
      <c r="P12" s="37">
        <f t="shared" si="0"/>
        <v>1.5555555555555556</v>
      </c>
      <c r="Q12" s="40">
        <f t="shared" si="1"/>
        <v>1.1111111111111112</v>
      </c>
    </row>
    <row r="13" spans="1:17" x14ac:dyDescent="0.3">
      <c r="A13" s="250"/>
      <c r="B13" s="23">
        <v>0.66666666666666696</v>
      </c>
      <c r="C13" s="6" t="s">
        <v>458</v>
      </c>
      <c r="D13" s="6">
        <v>1</v>
      </c>
      <c r="E13" s="6">
        <f>VLOOKUP(C13,道具总览!$D:$F,MATCH(道具总览!$E$1,道具总览!$D$1:$F$1,0),FALSE)*D13</f>
        <v>120</v>
      </c>
      <c r="F13" s="6">
        <v>0.9</v>
      </c>
      <c r="G13" s="6">
        <f t="shared" si="2"/>
        <v>108</v>
      </c>
      <c r="H13" s="6">
        <v>100</v>
      </c>
      <c r="I13" s="6">
        <v>10</v>
      </c>
      <c r="J13" s="6">
        <v>20</v>
      </c>
      <c r="K13" s="6">
        <f t="shared" si="4"/>
        <v>2160</v>
      </c>
      <c r="L13" s="6">
        <f t="shared" si="3"/>
        <v>2</v>
      </c>
      <c r="M13" s="6" t="s">
        <v>557</v>
      </c>
      <c r="N13" s="6">
        <v>12</v>
      </c>
      <c r="O13" s="6">
        <f>VLOOKUP(M13,道具总览!$D:$F,MATCH(道具总览!$E$1,道具总览!$D$1:$F$1,0),FALSE)*N13</f>
        <v>1440</v>
      </c>
      <c r="P13" s="38">
        <f t="shared" si="0"/>
        <v>1.6666666666666665</v>
      </c>
      <c r="Q13" s="41">
        <f t="shared" si="1"/>
        <v>1.1333333333333333</v>
      </c>
    </row>
    <row r="14" spans="1:17" x14ac:dyDescent="0.3">
      <c r="A14" s="250"/>
      <c r="B14" s="23">
        <v>0.83333333333333304</v>
      </c>
      <c r="C14" s="6" t="s">
        <v>555</v>
      </c>
      <c r="D14" s="6">
        <v>10</v>
      </c>
      <c r="E14" s="6">
        <f>VLOOKUP(C14,道具总览!$D:$F,MATCH(道具总览!$E$1,道具总览!$D$1:$F$1,0),FALSE)*D14</f>
        <v>300</v>
      </c>
      <c r="F14" s="6">
        <v>0.9</v>
      </c>
      <c r="G14" s="6">
        <f t="shared" si="2"/>
        <v>270</v>
      </c>
      <c r="H14" s="6">
        <v>100</v>
      </c>
      <c r="I14" s="6">
        <v>10</v>
      </c>
      <c r="J14" s="6">
        <v>20</v>
      </c>
      <c r="K14" s="6">
        <f t="shared" si="4"/>
        <v>5400</v>
      </c>
      <c r="L14" s="6">
        <f t="shared" si="3"/>
        <v>2</v>
      </c>
      <c r="M14" s="6" t="s">
        <v>371</v>
      </c>
      <c r="N14" s="6">
        <v>1</v>
      </c>
      <c r="O14" s="6">
        <f>VLOOKUP(M14,道具总览!$D:$F,MATCH(道具总览!$E$1,道具总览!$D$1:$F$1,0),FALSE)*N14</f>
        <v>2562</v>
      </c>
      <c r="P14" s="38">
        <f t="shared" ref="P14:P17" si="5">O14/K14+1</f>
        <v>1.4744444444444444</v>
      </c>
      <c r="Q14" s="41">
        <f t="shared" ref="Q14:Q17" si="6">O14/(H14*G14)+1</f>
        <v>1.0948888888888888</v>
      </c>
    </row>
    <row r="15" spans="1:17" x14ac:dyDescent="0.3">
      <c r="A15" s="251"/>
      <c r="B15" s="35">
        <v>0.91666666666666696</v>
      </c>
      <c r="C15" s="34" t="s">
        <v>345</v>
      </c>
      <c r="D15" s="34">
        <v>1</v>
      </c>
      <c r="E15" s="34">
        <f>VLOOKUP(C15,道具总览!$D:$F,MATCH(道具总览!$E$1,道具总览!$D$1:$F$1,0),FALSE)*D15</f>
        <v>270</v>
      </c>
      <c r="F15" s="34">
        <v>0.8</v>
      </c>
      <c r="G15" s="34">
        <f t="shared" si="2"/>
        <v>216</v>
      </c>
      <c r="H15" s="34">
        <v>100</v>
      </c>
      <c r="I15" s="34">
        <v>10</v>
      </c>
      <c r="J15" s="34">
        <v>20</v>
      </c>
      <c r="K15" s="34">
        <f t="shared" si="4"/>
        <v>4320</v>
      </c>
      <c r="L15" s="34">
        <f t="shared" si="3"/>
        <v>2</v>
      </c>
      <c r="M15" s="34" t="s">
        <v>1182</v>
      </c>
      <c r="N15" s="34">
        <v>30</v>
      </c>
      <c r="O15" s="34">
        <f>VLOOKUP(M15,道具总览!$D:$F,MATCH(道具总览!$E$1,道具总览!$D$1:$F$1,0),FALSE)*N15</f>
        <v>3000</v>
      </c>
      <c r="P15" s="39">
        <f t="shared" si="5"/>
        <v>1.6944444444444444</v>
      </c>
      <c r="Q15" s="42">
        <f t="shared" si="6"/>
        <v>1.1388888888888888</v>
      </c>
    </row>
    <row r="16" spans="1:17" x14ac:dyDescent="0.3">
      <c r="A16" s="249" t="s">
        <v>3313</v>
      </c>
      <c r="B16" s="31">
        <v>0.5</v>
      </c>
      <c r="C16" s="32" t="s">
        <v>2576</v>
      </c>
      <c r="D16" s="32">
        <v>1</v>
      </c>
      <c r="E16" s="32">
        <f>VLOOKUP(C16,道具总览!$D:$F,MATCH(道具总览!$E$1,道具总览!$D$1:$F$1,0),FALSE)*D16</f>
        <v>523</v>
      </c>
      <c r="F16" s="32">
        <v>1</v>
      </c>
      <c r="G16" s="32">
        <f t="shared" si="2"/>
        <v>523</v>
      </c>
      <c r="H16" s="32">
        <v>100</v>
      </c>
      <c r="I16" s="32">
        <v>10</v>
      </c>
      <c r="J16" s="32">
        <v>20</v>
      </c>
      <c r="K16" s="32">
        <f t="shared" si="4"/>
        <v>10460</v>
      </c>
      <c r="L16" s="32">
        <f t="shared" si="3"/>
        <v>2</v>
      </c>
      <c r="M16" s="32" t="s">
        <v>498</v>
      </c>
      <c r="N16" s="32">
        <v>1</v>
      </c>
      <c r="O16" s="32">
        <f>VLOOKUP(M16,道具总览!$D:$F,MATCH(道具总览!$E$1,道具总览!$D$1:$F$1,0),FALSE)*N16</f>
        <v>7290</v>
      </c>
      <c r="P16" s="37">
        <f t="shared" si="5"/>
        <v>1.6969407265774379</v>
      </c>
      <c r="Q16" s="40">
        <f t="shared" si="6"/>
        <v>1.1393881453154875</v>
      </c>
    </row>
    <row r="17" spans="1:17" x14ac:dyDescent="0.3">
      <c r="A17" s="251"/>
      <c r="B17" s="35">
        <v>0.91666666666666696</v>
      </c>
      <c r="C17" s="34" t="s">
        <v>2540</v>
      </c>
      <c r="D17" s="34">
        <v>50</v>
      </c>
      <c r="E17" s="34">
        <f>VLOOKUP(C17,道具总览!$D:$F,MATCH(道具总览!$E$1,道具总览!$D$1:$F$1,0),FALSE)*D17</f>
        <v>500</v>
      </c>
      <c r="F17" s="34">
        <v>0.9</v>
      </c>
      <c r="G17" s="34">
        <f t="shared" si="2"/>
        <v>450</v>
      </c>
      <c r="H17" s="34">
        <v>100</v>
      </c>
      <c r="I17" s="34">
        <v>10</v>
      </c>
      <c r="J17" s="34">
        <v>30</v>
      </c>
      <c r="K17" s="34">
        <f t="shared" si="4"/>
        <v>13500</v>
      </c>
      <c r="L17" s="34">
        <f t="shared" si="3"/>
        <v>3</v>
      </c>
      <c r="M17" s="34" t="s">
        <v>1295</v>
      </c>
      <c r="N17" s="34">
        <v>100</v>
      </c>
      <c r="O17" s="34">
        <f>VLOOKUP(M17,道具总览!$D:$F,MATCH(道具总览!$E$1,道具总览!$D$1:$F$1,0),FALSE)*N17</f>
        <v>12000</v>
      </c>
      <c r="P17" s="39">
        <f t="shared" si="5"/>
        <v>1.8888888888888888</v>
      </c>
      <c r="Q17" s="42">
        <f t="shared" si="6"/>
        <v>1.2666666666666666</v>
      </c>
    </row>
  </sheetData>
  <mergeCells count="4">
    <mergeCell ref="A1:Q1"/>
    <mergeCell ref="A3:A11"/>
    <mergeCell ref="A12:A15"/>
    <mergeCell ref="A16:A17"/>
  </mergeCells>
  <phoneticPr fontId="31" type="noConversion"/>
  <pageMargins left="0.69930555555555596" right="0.69930555555555596"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4506668294322"/>
  </sheetPr>
  <dimension ref="A1:M10"/>
  <sheetViews>
    <sheetView workbookViewId="0">
      <selection activeCell="J23" sqref="J23"/>
    </sheetView>
  </sheetViews>
  <sheetFormatPr defaultColWidth="9" defaultRowHeight="13.5" x14ac:dyDescent="0.15"/>
  <cols>
    <col min="1" max="1" width="4.5" customWidth="1"/>
    <col min="2" max="2" width="6" customWidth="1"/>
    <col min="3" max="3" width="7.5" customWidth="1"/>
    <col min="4" max="5" width="8.25" customWidth="1"/>
    <col min="6" max="7" width="7.5" customWidth="1"/>
    <col min="9" max="9" width="12.25" customWidth="1"/>
    <col min="10" max="12" width="7.5" customWidth="1"/>
  </cols>
  <sheetData>
    <row r="1" spans="1:13" ht="15.75" x14ac:dyDescent="0.3">
      <c r="A1" s="242" t="s">
        <v>3314</v>
      </c>
      <c r="B1" s="242"/>
      <c r="C1" s="242"/>
      <c r="D1" s="242"/>
      <c r="E1" s="242"/>
      <c r="F1" s="242"/>
      <c r="G1" s="242"/>
      <c r="H1" s="242"/>
      <c r="I1" s="242"/>
      <c r="J1" s="242"/>
      <c r="K1" s="242"/>
      <c r="L1" s="242"/>
      <c r="M1" s="13"/>
    </row>
    <row r="2" spans="1:13" ht="15.75" x14ac:dyDescent="0.3">
      <c r="A2" s="1" t="s">
        <v>3194</v>
      </c>
      <c r="B2" s="5" t="s">
        <v>3195</v>
      </c>
      <c r="C2" s="5" t="s">
        <v>3196</v>
      </c>
      <c r="D2" s="5" t="s">
        <v>3197</v>
      </c>
      <c r="E2" s="5" t="s">
        <v>3198</v>
      </c>
      <c r="F2" s="5" t="s">
        <v>3199</v>
      </c>
      <c r="G2" s="5" t="s">
        <v>3200</v>
      </c>
      <c r="H2" s="5" t="s">
        <v>3201</v>
      </c>
      <c r="I2" s="5" t="s">
        <v>3171</v>
      </c>
      <c r="J2" s="5" t="s">
        <v>3155</v>
      </c>
      <c r="K2" s="5" t="s">
        <v>3156</v>
      </c>
      <c r="L2" s="5" t="s">
        <v>3202</v>
      </c>
      <c r="M2" s="13"/>
    </row>
    <row r="3" spans="1:13" ht="15.75" x14ac:dyDescent="0.3">
      <c r="A3" s="6">
        <v>1</v>
      </c>
      <c r="B3" s="23">
        <v>0.625</v>
      </c>
      <c r="C3" s="23">
        <v>0.62847222222222199</v>
      </c>
      <c r="D3" s="6">
        <v>30</v>
      </c>
      <c r="E3" s="6">
        <v>10</v>
      </c>
      <c r="F3" s="6">
        <v>100</v>
      </c>
      <c r="G3" s="22">
        <v>1</v>
      </c>
      <c r="H3" s="6">
        <f t="shared" ref="H3:H4" si="0">5*60/D3</f>
        <v>10</v>
      </c>
      <c r="I3" s="26" t="s">
        <v>2631</v>
      </c>
      <c r="J3" s="27">
        <v>2</v>
      </c>
      <c r="K3" s="22">
        <f>VLOOKUP(I3,道具总览!$D:$F,MATCH(道具总览!$E$1,道具总览!$D$1:$F$1,0),FALSE)*J3</f>
        <v>20</v>
      </c>
      <c r="L3" s="11">
        <v>500</v>
      </c>
      <c r="M3" s="13">
        <f>L3/SUM(L3:L9)*K3</f>
        <v>2.7777777777777777</v>
      </c>
    </row>
    <row r="4" spans="1:13" ht="15.75" x14ac:dyDescent="0.3">
      <c r="A4" s="6">
        <v>2</v>
      </c>
      <c r="B4" s="23">
        <v>0.83333333333333304</v>
      </c>
      <c r="C4" s="23">
        <v>0.83680555555555503</v>
      </c>
      <c r="D4" s="6">
        <v>30</v>
      </c>
      <c r="E4" s="6">
        <v>10</v>
      </c>
      <c r="F4" s="6">
        <v>100</v>
      </c>
      <c r="G4" s="22">
        <v>1</v>
      </c>
      <c r="H4" s="6">
        <f t="shared" si="0"/>
        <v>10</v>
      </c>
      <c r="I4" s="28" t="s">
        <v>670</v>
      </c>
      <c r="J4" s="28">
        <v>2</v>
      </c>
      <c r="K4" s="22">
        <f>VLOOKUP(I4,道具总览!$D:$F,MATCH(道具总览!$E$1,道具总览!$D$1:$F$1,0),FALSE)*J4</f>
        <v>20</v>
      </c>
      <c r="L4" s="28">
        <v>500</v>
      </c>
      <c r="M4" s="13">
        <f>L4/SUM(L3:L9)*K4</f>
        <v>2.7777777777777777</v>
      </c>
    </row>
    <row r="5" spans="1:13" ht="15.75" x14ac:dyDescent="0.3">
      <c r="A5" s="13"/>
      <c r="B5" s="13"/>
      <c r="C5" s="13"/>
      <c r="D5" s="13"/>
      <c r="E5" s="13"/>
      <c r="F5" s="13"/>
      <c r="G5" s="13"/>
      <c r="H5" s="13"/>
      <c r="I5" s="6" t="s">
        <v>2633</v>
      </c>
      <c r="J5" s="28">
        <v>2</v>
      </c>
      <c r="K5" s="22">
        <f>VLOOKUP(I5,道具总览!$D:$F,MATCH(道具总览!$E$1,道具总览!$D$1:$F$1,0),FALSE)*J5</f>
        <v>20</v>
      </c>
      <c r="L5" s="28">
        <v>500</v>
      </c>
      <c r="M5" s="13">
        <f>L5/SUM(L3:L9)*K5</f>
        <v>2.7777777777777777</v>
      </c>
    </row>
    <row r="6" spans="1:13" ht="15.75" x14ac:dyDescent="0.3">
      <c r="A6" s="13"/>
      <c r="B6" s="13"/>
      <c r="C6" s="13"/>
      <c r="D6" s="13"/>
      <c r="E6" s="13"/>
      <c r="F6" s="13"/>
      <c r="G6" s="13"/>
      <c r="H6" s="13"/>
      <c r="I6" s="28" t="s">
        <v>555</v>
      </c>
      <c r="J6" s="28">
        <v>1</v>
      </c>
      <c r="K6" s="22">
        <f>VLOOKUP(I6,道具总览!$D:$F,MATCH(道具总览!$E$1,道具总览!$D$1:$F$1,0),FALSE)*J6</f>
        <v>30</v>
      </c>
      <c r="L6" s="28">
        <v>800</v>
      </c>
      <c r="M6" s="13">
        <f>L6/SUM(L3:L9)*K6</f>
        <v>6.6666666666666661</v>
      </c>
    </row>
    <row r="7" spans="1:13" ht="15.75" x14ac:dyDescent="0.3">
      <c r="A7" s="13"/>
      <c r="B7" s="13"/>
      <c r="C7" s="13"/>
      <c r="D7" s="13"/>
      <c r="E7" s="13"/>
      <c r="F7" s="13"/>
      <c r="G7" s="13"/>
      <c r="H7" s="13"/>
      <c r="I7" s="6" t="s">
        <v>342</v>
      </c>
      <c r="J7" s="28">
        <v>1</v>
      </c>
      <c r="K7" s="22">
        <f>VLOOKUP(I7,道具总览!$D:$F,MATCH(道具总览!$E$1,道具总览!$D$1:$F$1,0),FALSE)*J7</f>
        <v>90</v>
      </c>
      <c r="L7" s="28">
        <v>200</v>
      </c>
      <c r="M7" s="13">
        <f>L7/SUM(L3:L9)*K7</f>
        <v>5</v>
      </c>
    </row>
    <row r="8" spans="1:13" ht="15.75" x14ac:dyDescent="0.3">
      <c r="A8" s="24"/>
      <c r="B8" s="24"/>
      <c r="C8" s="24"/>
      <c r="D8" s="24"/>
      <c r="E8" s="24"/>
      <c r="F8" s="24"/>
      <c r="G8" s="25"/>
      <c r="H8" s="24"/>
      <c r="I8" s="6" t="s">
        <v>557</v>
      </c>
      <c r="J8" s="28">
        <v>1</v>
      </c>
      <c r="K8" s="22">
        <f>VLOOKUP(I8,道具总览!$D:$F,MATCH(道具总览!$E$1,道具总览!$D$1:$F$1,0),FALSE)*J8</f>
        <v>120</v>
      </c>
      <c r="L8" s="28">
        <v>100</v>
      </c>
      <c r="M8" s="13">
        <f>L8/SUM(L3:L9)*K8</f>
        <v>3.333333333333333</v>
      </c>
    </row>
    <row r="9" spans="1:13" ht="15.75" x14ac:dyDescent="0.3">
      <c r="A9" s="13"/>
      <c r="B9" s="13"/>
      <c r="C9" s="13"/>
      <c r="D9" s="13"/>
      <c r="E9" s="13"/>
      <c r="F9" s="13"/>
      <c r="G9" s="13"/>
      <c r="H9" s="13"/>
      <c r="I9" s="6" t="s">
        <v>334</v>
      </c>
      <c r="J9" s="28">
        <v>1</v>
      </c>
      <c r="K9" s="22">
        <f>VLOOKUP(I9,道具总览!$D:$F,MATCH(道具总览!$E$1,道具总览!$D$1:$F$1,0),FALSE)*J9</f>
        <v>20</v>
      </c>
      <c r="L9" s="28">
        <v>1000</v>
      </c>
      <c r="M9" s="13">
        <f>L9/SUM(L3:L9)*K9</f>
        <v>5.5555555555555554</v>
      </c>
    </row>
    <row r="10" spans="1:13" ht="15.75" x14ac:dyDescent="0.3">
      <c r="A10" s="13"/>
      <c r="B10" s="13"/>
      <c r="C10" s="13"/>
      <c r="D10" s="13"/>
      <c r="E10" s="13"/>
      <c r="F10" s="13"/>
      <c r="G10" s="13"/>
      <c r="H10" s="13"/>
      <c r="I10" s="13"/>
      <c r="J10" s="13"/>
      <c r="K10" s="13"/>
      <c r="L10" s="13"/>
      <c r="M10" s="13">
        <f>SUM(M3:M9)</f>
        <v>28.888888888888886</v>
      </c>
    </row>
  </sheetData>
  <mergeCells count="1">
    <mergeCell ref="A1:L1"/>
  </mergeCells>
  <phoneticPr fontId="31" type="noConversion"/>
  <pageMargins left="0.69930555555555596" right="0.69930555555555596"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4506668294322"/>
  </sheetPr>
  <dimension ref="A1:L33"/>
  <sheetViews>
    <sheetView workbookViewId="0">
      <selection sqref="A1:L23"/>
    </sheetView>
  </sheetViews>
  <sheetFormatPr defaultColWidth="9" defaultRowHeight="13.5" x14ac:dyDescent="0.15"/>
  <cols>
    <col min="1" max="1" width="4.5" customWidth="1"/>
    <col min="2" max="2" width="17.125" customWidth="1"/>
    <col min="3" max="3" width="5.875" customWidth="1"/>
    <col min="4" max="5" width="5" customWidth="1"/>
    <col min="7" max="7" width="4.5" customWidth="1"/>
    <col min="8" max="8" width="12.25" customWidth="1"/>
    <col min="9" max="12" width="7.5" customWidth="1"/>
  </cols>
  <sheetData>
    <row r="1" spans="1:12" ht="14.25" x14ac:dyDescent="0.15">
      <c r="A1" s="218" t="s">
        <v>3240</v>
      </c>
      <c r="B1" s="219"/>
      <c r="C1" s="219"/>
      <c r="D1" s="219"/>
      <c r="E1" s="219"/>
      <c r="F1" s="219"/>
      <c r="G1" s="219"/>
      <c r="H1" s="219"/>
      <c r="I1" s="219"/>
      <c r="J1" s="219"/>
      <c r="K1" s="219"/>
      <c r="L1" s="219"/>
    </row>
    <row r="2" spans="1:12" ht="15.75" x14ac:dyDescent="0.3">
      <c r="A2" s="21">
        <v>1</v>
      </c>
      <c r="B2" s="21" t="s">
        <v>3242</v>
      </c>
      <c r="C2" s="21" t="s">
        <v>3243</v>
      </c>
      <c r="D2" s="21">
        <v>1</v>
      </c>
      <c r="E2" s="21" t="s">
        <v>20</v>
      </c>
      <c r="F2" s="13"/>
      <c r="G2" s="13"/>
      <c r="H2" s="13"/>
      <c r="I2" s="13"/>
      <c r="J2" s="13"/>
      <c r="K2" s="13"/>
      <c r="L2" s="13"/>
    </row>
    <row r="3" spans="1:12" ht="15.75" x14ac:dyDescent="0.3">
      <c r="A3" s="215" t="s">
        <v>3277</v>
      </c>
      <c r="B3" s="216"/>
      <c r="C3" s="216"/>
      <c r="D3" s="216"/>
      <c r="E3" s="217"/>
      <c r="F3" s="13"/>
      <c r="G3" s="218" t="s">
        <v>3245</v>
      </c>
      <c r="H3" s="219"/>
      <c r="I3" s="219"/>
      <c r="J3" s="219"/>
      <c r="K3" s="219"/>
      <c r="L3" s="219"/>
    </row>
    <row r="4" spans="1:12" ht="15.75" x14ac:dyDescent="0.3">
      <c r="A4" s="12" t="s">
        <v>3194</v>
      </c>
      <c r="B4" s="12" t="s">
        <v>3246</v>
      </c>
      <c r="C4" s="12" t="s">
        <v>3247</v>
      </c>
      <c r="D4" s="12" t="s">
        <v>3242</v>
      </c>
      <c r="E4" s="12" t="s">
        <v>3156</v>
      </c>
      <c r="F4" s="13"/>
      <c r="G4" s="12" t="s">
        <v>3194</v>
      </c>
      <c r="H4" s="12" t="s">
        <v>3142</v>
      </c>
      <c r="I4" s="12" t="s">
        <v>3248</v>
      </c>
      <c r="J4" s="12" t="s">
        <v>3249</v>
      </c>
      <c r="K4" s="12" t="s">
        <v>3175</v>
      </c>
      <c r="L4" s="12" t="s">
        <v>3250</v>
      </c>
    </row>
    <row r="5" spans="1:12" ht="15.75" x14ac:dyDescent="0.3">
      <c r="A5" s="12">
        <v>1</v>
      </c>
      <c r="B5" s="12" t="s">
        <v>3251</v>
      </c>
      <c r="C5" s="12">
        <v>999</v>
      </c>
      <c r="D5" s="12">
        <v>100</v>
      </c>
      <c r="E5" s="12">
        <f>D5/A2*D2</f>
        <v>100</v>
      </c>
      <c r="F5" s="13"/>
      <c r="G5" s="12">
        <v>1</v>
      </c>
      <c r="H5" s="12" t="s">
        <v>670</v>
      </c>
      <c r="I5" s="12">
        <v>10</v>
      </c>
      <c r="J5" s="22">
        <f>VLOOKUP(H5,道具总览!$D:$F,MATCH(道具总览!$E$1,道具总览!$D$1:$F$1,0),FALSE)*I5</f>
        <v>100</v>
      </c>
      <c r="K5" s="12">
        <f>J5/D2*A2</f>
        <v>100</v>
      </c>
      <c r="L5" s="12">
        <v>10</v>
      </c>
    </row>
    <row r="6" spans="1:12" ht="15.75" x14ac:dyDescent="0.3">
      <c r="A6" s="12">
        <v>2</v>
      </c>
      <c r="B6" s="12" t="s">
        <v>3253</v>
      </c>
      <c r="C6" s="12">
        <v>100</v>
      </c>
      <c r="D6" s="12">
        <v>50</v>
      </c>
      <c r="E6" s="12">
        <f>D6/A2*D2</f>
        <v>50</v>
      </c>
      <c r="F6" s="13"/>
      <c r="G6" s="12">
        <v>2</v>
      </c>
      <c r="H6" s="12" t="s">
        <v>848</v>
      </c>
      <c r="I6" s="12">
        <v>10</v>
      </c>
      <c r="J6" s="22">
        <f>VLOOKUP(H6,道具总览!$D:$F,MATCH(道具总览!$E$1,道具总览!$D$1:$F$1,0),FALSE)*I6</f>
        <v>100</v>
      </c>
      <c r="K6" s="12">
        <f>J6/D2*A2</f>
        <v>100</v>
      </c>
      <c r="L6" s="12">
        <v>10</v>
      </c>
    </row>
    <row r="7" spans="1:12" ht="15.75" x14ac:dyDescent="0.3">
      <c r="A7" s="12">
        <v>3</v>
      </c>
      <c r="B7" s="12" t="s">
        <v>3254</v>
      </c>
      <c r="C7" s="12">
        <v>500</v>
      </c>
      <c r="D7" s="12">
        <v>10</v>
      </c>
      <c r="E7" s="12">
        <f>D7/A2*D2</f>
        <v>10</v>
      </c>
      <c r="F7" s="13"/>
      <c r="G7" s="12">
        <v>3</v>
      </c>
      <c r="H7" s="12" t="s">
        <v>372</v>
      </c>
      <c r="I7" s="12">
        <v>10</v>
      </c>
      <c r="J7" s="22">
        <f>VLOOKUP(H7,道具总览!$D:$F,MATCH(道具总览!$E$1,道具总览!$D$1:$F$1,0),FALSE)*I7</f>
        <v>100</v>
      </c>
      <c r="K7" s="12">
        <f>J7/D2*A2</f>
        <v>100</v>
      </c>
      <c r="L7" s="12">
        <v>10</v>
      </c>
    </row>
    <row r="8" spans="1:12" ht="15.75" x14ac:dyDescent="0.3">
      <c r="A8" s="12">
        <v>4</v>
      </c>
      <c r="B8" s="12" t="s">
        <v>3254</v>
      </c>
      <c r="C8" s="12">
        <v>3000</v>
      </c>
      <c r="D8" s="12">
        <v>20</v>
      </c>
      <c r="E8" s="12">
        <f>D8/A2*D2</f>
        <v>20</v>
      </c>
      <c r="F8" s="13"/>
      <c r="G8" s="12">
        <v>4</v>
      </c>
      <c r="H8" s="12" t="s">
        <v>2531</v>
      </c>
      <c r="I8" s="12">
        <v>10</v>
      </c>
      <c r="J8" s="22">
        <f>VLOOKUP(H8,道具总览!$D:$F,MATCH(道具总览!$E$1,道具总览!$D$1:$F$1,0),FALSE)*I8</f>
        <v>200</v>
      </c>
      <c r="K8" s="12">
        <f>J8/D2*A2</f>
        <v>200</v>
      </c>
      <c r="L8" s="12">
        <v>10</v>
      </c>
    </row>
    <row r="9" spans="1:12" ht="15.75" x14ac:dyDescent="0.3">
      <c r="A9" s="12">
        <v>5</v>
      </c>
      <c r="B9" s="12" t="s">
        <v>3254</v>
      </c>
      <c r="C9" s="12">
        <v>10000</v>
      </c>
      <c r="D9" s="12">
        <v>30</v>
      </c>
      <c r="E9" s="12">
        <f>D9/A2*D2</f>
        <v>30</v>
      </c>
      <c r="F9" s="13"/>
      <c r="G9" s="12">
        <v>5</v>
      </c>
      <c r="H9" s="12" t="s">
        <v>2635</v>
      </c>
      <c r="I9" s="12">
        <v>10</v>
      </c>
      <c r="J9" s="22">
        <f>VLOOKUP(H9,道具总览!$D:$F,MATCH(道具总览!$E$1,道具总览!$D$1:$F$1,0),FALSE)*I9</f>
        <v>300</v>
      </c>
      <c r="K9" s="12">
        <f>J9/D2*A2</f>
        <v>300</v>
      </c>
      <c r="L9" s="12">
        <v>5</v>
      </c>
    </row>
    <row r="10" spans="1:12" ht="15.75" x14ac:dyDescent="0.3">
      <c r="A10" s="12">
        <v>6</v>
      </c>
      <c r="B10" s="12" t="s">
        <v>3256</v>
      </c>
      <c r="C10" s="12">
        <v>1</v>
      </c>
      <c r="D10" s="12">
        <v>30</v>
      </c>
      <c r="E10" s="12">
        <f>D10/A2*D2</f>
        <v>30</v>
      </c>
      <c r="F10" s="13"/>
      <c r="G10" s="12">
        <v>6</v>
      </c>
      <c r="H10" s="12" t="s">
        <v>892</v>
      </c>
      <c r="I10" s="12">
        <v>1</v>
      </c>
      <c r="J10" s="22">
        <f>VLOOKUP(H10,道具总览!$D:$F,MATCH(道具总览!$E$1,道具总览!$D$1:$F$1,0),FALSE)*I10</f>
        <v>50</v>
      </c>
      <c r="K10" s="12">
        <f>J10/D2*A2</f>
        <v>50</v>
      </c>
      <c r="L10" s="12">
        <v>10</v>
      </c>
    </row>
    <row r="11" spans="1:12" ht="15.75" x14ac:dyDescent="0.3">
      <c r="A11" s="12">
        <v>7</v>
      </c>
      <c r="B11" s="12" t="s">
        <v>3257</v>
      </c>
      <c r="C11" s="12">
        <v>15</v>
      </c>
      <c r="D11" s="12">
        <v>30</v>
      </c>
      <c r="E11" s="12">
        <f>D11/A2*D2</f>
        <v>30</v>
      </c>
      <c r="F11" s="13"/>
      <c r="G11" s="12">
        <v>7</v>
      </c>
      <c r="H11" s="12" t="s">
        <v>455</v>
      </c>
      <c r="I11" s="12">
        <v>1</v>
      </c>
      <c r="J11" s="22">
        <f>VLOOKUP(H11,道具总览!$D:$F,MATCH(道具总览!$E$1,道具总览!$D$1:$F$1,0),FALSE)*I11</f>
        <v>70</v>
      </c>
      <c r="K11" s="12">
        <f>J11/D2*A2</f>
        <v>70</v>
      </c>
      <c r="L11" s="12">
        <v>6</v>
      </c>
    </row>
    <row r="12" spans="1:12" ht="15.75" x14ac:dyDescent="0.3">
      <c r="A12" s="12">
        <v>8</v>
      </c>
      <c r="B12" s="12" t="s">
        <v>3257</v>
      </c>
      <c r="C12" s="12">
        <v>30</v>
      </c>
      <c r="D12" s="12">
        <v>50</v>
      </c>
      <c r="E12" s="12">
        <f>D12/A2*D2</f>
        <v>50</v>
      </c>
      <c r="F12" s="13"/>
      <c r="G12" s="12">
        <v>8</v>
      </c>
      <c r="H12" s="12" t="s">
        <v>557</v>
      </c>
      <c r="I12" s="12">
        <v>1</v>
      </c>
      <c r="J12" s="22">
        <f>VLOOKUP(H12,道具总览!$D:$F,MATCH(道具总览!$E$1,道具总览!$D$1:$F$1,0),FALSE)*I12</f>
        <v>120</v>
      </c>
      <c r="K12" s="12">
        <f>J12/D2*A2</f>
        <v>120</v>
      </c>
      <c r="L12" s="12">
        <v>5</v>
      </c>
    </row>
    <row r="13" spans="1:12" ht="15.75" x14ac:dyDescent="0.3">
      <c r="A13" s="12">
        <v>9</v>
      </c>
      <c r="B13" s="12" t="s">
        <v>3258</v>
      </c>
      <c r="C13" s="12">
        <v>1</v>
      </c>
      <c r="D13" s="12">
        <v>10</v>
      </c>
      <c r="E13" s="12">
        <f>D13/A2*D2</f>
        <v>10</v>
      </c>
      <c r="F13" s="13"/>
      <c r="G13" s="12">
        <v>9</v>
      </c>
      <c r="H13" s="12" t="s">
        <v>2570</v>
      </c>
      <c r="I13" s="12">
        <v>1</v>
      </c>
      <c r="J13" s="22">
        <f>VLOOKUP(H13,道具总览!$D:$F,MATCH(道具总览!$E$1,道具总览!$D$1:$F$1,0),FALSE)*I13</f>
        <v>467</v>
      </c>
      <c r="K13" s="12">
        <f>J13/D2*A2</f>
        <v>467</v>
      </c>
      <c r="L13" s="12">
        <v>2</v>
      </c>
    </row>
    <row r="14" spans="1:12" ht="15.75" x14ac:dyDescent="0.3">
      <c r="A14" s="12">
        <v>10</v>
      </c>
      <c r="B14" s="12" t="s">
        <v>3260</v>
      </c>
      <c r="C14" s="12">
        <v>10</v>
      </c>
      <c r="D14" s="12">
        <v>30</v>
      </c>
      <c r="E14" s="12">
        <f>D14/A2*D2</f>
        <v>30</v>
      </c>
      <c r="F14" s="13"/>
      <c r="G14" s="13"/>
      <c r="H14" s="13"/>
      <c r="I14" s="13"/>
      <c r="J14" s="13"/>
      <c r="K14" s="13">
        <f>SUMPRODUCT(K11:K13,L11:L13)</f>
        <v>1954</v>
      </c>
      <c r="L14" s="13">
        <f>SUMPRODUCT(K5:K13,L5:L13)</f>
        <v>8954</v>
      </c>
    </row>
    <row r="15" spans="1:12" ht="15.75" x14ac:dyDescent="0.3">
      <c r="A15" s="12">
        <v>11</v>
      </c>
      <c r="B15" s="12" t="s">
        <v>3260</v>
      </c>
      <c r="C15" s="12">
        <v>30</v>
      </c>
      <c r="D15" s="12">
        <v>50</v>
      </c>
      <c r="E15" s="12">
        <f>D15/A2*D2</f>
        <v>50</v>
      </c>
      <c r="F15" s="13"/>
      <c r="G15" s="13"/>
      <c r="H15" s="13"/>
      <c r="I15" s="13"/>
      <c r="J15" s="13"/>
      <c r="K15" s="13"/>
      <c r="L15" s="13"/>
    </row>
    <row r="16" spans="1:12" ht="15.75" x14ac:dyDescent="0.3">
      <c r="A16" s="12">
        <v>12</v>
      </c>
      <c r="B16" s="12" t="s">
        <v>3261</v>
      </c>
      <c r="C16" s="12">
        <v>500</v>
      </c>
      <c r="D16" s="12">
        <v>200</v>
      </c>
      <c r="E16" s="12">
        <f>D16/A2*D2</f>
        <v>200</v>
      </c>
      <c r="F16" s="13"/>
      <c r="G16" s="13"/>
      <c r="H16" s="13"/>
      <c r="I16" s="13"/>
      <c r="J16" s="13"/>
      <c r="K16" s="13"/>
      <c r="L16" s="13"/>
    </row>
    <row r="17" spans="1:12" ht="15.75" x14ac:dyDescent="0.3">
      <c r="A17" s="12">
        <v>13</v>
      </c>
      <c r="B17" s="12" t="s">
        <v>3261</v>
      </c>
      <c r="C17" s="12">
        <v>1000</v>
      </c>
      <c r="D17" s="12">
        <v>300</v>
      </c>
      <c r="E17" s="12">
        <f>D17/A2*D2</f>
        <v>300</v>
      </c>
      <c r="F17" s="13"/>
      <c r="G17" s="13"/>
      <c r="H17" s="13"/>
      <c r="I17" s="13"/>
      <c r="J17" s="13"/>
      <c r="K17" s="13"/>
      <c r="L17" s="13"/>
    </row>
    <row r="18" spans="1:12" ht="15.75" x14ac:dyDescent="0.3">
      <c r="A18" s="12">
        <v>14</v>
      </c>
      <c r="B18" s="12" t="s">
        <v>3261</v>
      </c>
      <c r="C18" s="12">
        <v>1500</v>
      </c>
      <c r="D18" s="12">
        <v>400</v>
      </c>
      <c r="E18" s="12">
        <f>D18/A2*D2</f>
        <v>400</v>
      </c>
      <c r="F18" s="13"/>
      <c r="G18" s="13"/>
      <c r="H18" s="13"/>
      <c r="I18" s="13"/>
      <c r="J18" s="13"/>
      <c r="K18" s="13"/>
      <c r="L18" s="13"/>
    </row>
    <row r="19" spans="1:12" ht="15.75" x14ac:dyDescent="0.3">
      <c r="A19" s="12">
        <v>15</v>
      </c>
      <c r="B19" s="12" t="s">
        <v>3261</v>
      </c>
      <c r="C19" s="12">
        <v>2000</v>
      </c>
      <c r="D19" s="12">
        <v>500</v>
      </c>
      <c r="E19" s="12">
        <f>D19/A2*D2</f>
        <v>500</v>
      </c>
      <c r="F19" s="13"/>
      <c r="G19" s="13"/>
      <c r="H19" s="13"/>
      <c r="I19" s="13"/>
      <c r="J19" s="13"/>
      <c r="K19" s="13"/>
      <c r="L19" s="13"/>
    </row>
    <row r="20" spans="1:12" ht="15.75" x14ac:dyDescent="0.3">
      <c r="A20" s="12">
        <v>16</v>
      </c>
      <c r="B20" s="12" t="s">
        <v>3183</v>
      </c>
      <c r="C20" s="12">
        <v>1000</v>
      </c>
      <c r="D20" s="12">
        <v>200</v>
      </c>
      <c r="E20" s="12">
        <f>D20/A2*D2</f>
        <v>200</v>
      </c>
      <c r="F20" s="13"/>
      <c r="G20" s="13"/>
      <c r="H20" s="13"/>
      <c r="I20" s="13"/>
      <c r="J20" s="13"/>
      <c r="K20" s="13"/>
      <c r="L20" s="13"/>
    </row>
    <row r="21" spans="1:12" ht="15.75" x14ac:dyDescent="0.3">
      <c r="A21" s="12">
        <v>17</v>
      </c>
      <c r="B21" s="12" t="s">
        <v>3183</v>
      </c>
      <c r="C21" s="12">
        <v>2000</v>
      </c>
      <c r="D21" s="12">
        <v>300</v>
      </c>
      <c r="E21" s="12">
        <f>D21/A2*D2</f>
        <v>300</v>
      </c>
      <c r="F21" s="13"/>
      <c r="G21" s="13"/>
      <c r="H21" s="13"/>
      <c r="I21" s="13"/>
      <c r="J21" s="13"/>
      <c r="K21" s="13"/>
      <c r="L21" s="13"/>
    </row>
    <row r="22" spans="1:12" ht="15.75" x14ac:dyDescent="0.3">
      <c r="A22" s="13"/>
      <c r="B22" s="13"/>
      <c r="C22" s="13"/>
      <c r="D22" s="13">
        <f>SUM(D5:D21)</f>
        <v>2310</v>
      </c>
      <c r="E22" s="13">
        <f>SUM(E5:E21)</f>
        <v>2310</v>
      </c>
      <c r="F22" s="13"/>
      <c r="G22" s="13"/>
      <c r="H22" s="13"/>
      <c r="I22" s="13"/>
      <c r="J22" s="13"/>
      <c r="K22" s="13"/>
      <c r="L22" s="13"/>
    </row>
    <row r="23" spans="1:12" ht="15.75" x14ac:dyDescent="0.3">
      <c r="A23" s="13"/>
      <c r="B23" s="13"/>
      <c r="C23" s="13"/>
      <c r="D23" s="13">
        <f>SUM(D5:D15)-D13</f>
        <v>400</v>
      </c>
      <c r="E23" s="13"/>
      <c r="F23" s="13"/>
      <c r="G23" s="13"/>
      <c r="H23" s="13"/>
      <c r="I23" s="13"/>
      <c r="J23" s="13"/>
      <c r="K23" s="13"/>
      <c r="L23" s="13"/>
    </row>
    <row r="24" spans="1:12" ht="15.75" x14ac:dyDescent="0.3">
      <c r="F24" s="13"/>
      <c r="G24" s="13"/>
      <c r="H24" s="13"/>
      <c r="I24" s="13"/>
      <c r="J24" s="13"/>
      <c r="K24" s="13"/>
      <c r="L24" s="13"/>
    </row>
    <row r="25" spans="1:12" ht="15.75" x14ac:dyDescent="0.3">
      <c r="F25" s="13"/>
      <c r="G25" s="13"/>
      <c r="H25" s="13"/>
      <c r="I25" s="13"/>
      <c r="J25" s="13"/>
      <c r="K25" s="13"/>
      <c r="L25" s="13"/>
    </row>
    <row r="26" spans="1:12" ht="15.75" x14ac:dyDescent="0.3">
      <c r="F26" s="13"/>
      <c r="G26" s="13"/>
      <c r="H26" s="13"/>
      <c r="I26" s="13"/>
      <c r="J26" s="13"/>
      <c r="K26" s="13"/>
      <c r="L26" s="13"/>
    </row>
    <row r="27" spans="1:12" ht="15.75" x14ac:dyDescent="0.3">
      <c r="F27" s="13"/>
      <c r="G27" s="13"/>
      <c r="H27" s="13"/>
      <c r="I27" s="13"/>
      <c r="J27" s="13"/>
      <c r="K27" s="13"/>
      <c r="L27" s="13"/>
    </row>
    <row r="28" spans="1:12" ht="15.75" x14ac:dyDescent="0.3">
      <c r="F28" s="13"/>
      <c r="G28" s="13"/>
      <c r="H28" s="13"/>
      <c r="I28" s="13"/>
      <c r="J28" s="13"/>
      <c r="K28" s="13"/>
      <c r="L28" s="13"/>
    </row>
    <row r="29" spans="1:12" ht="15.75" x14ac:dyDescent="0.3">
      <c r="F29" s="13"/>
      <c r="G29" s="13"/>
      <c r="H29" s="13"/>
      <c r="I29" s="13"/>
      <c r="J29" s="13"/>
      <c r="K29" s="13"/>
      <c r="L29" s="13"/>
    </row>
    <row r="30" spans="1:12" ht="15.75" x14ac:dyDescent="0.3">
      <c r="F30" s="13"/>
      <c r="G30" s="13"/>
      <c r="H30" s="13"/>
      <c r="I30" s="13"/>
      <c r="J30" s="13"/>
      <c r="K30" s="13"/>
      <c r="L30" s="13"/>
    </row>
    <row r="31" spans="1:12" ht="15.75" x14ac:dyDescent="0.3">
      <c r="F31" s="13"/>
      <c r="G31" s="13"/>
      <c r="H31" s="13"/>
      <c r="I31" s="13"/>
      <c r="J31" s="13"/>
      <c r="K31" s="13"/>
      <c r="L31" s="13"/>
    </row>
    <row r="32" spans="1:12" ht="15.75" x14ac:dyDescent="0.3">
      <c r="F32" s="13"/>
      <c r="G32" s="13"/>
      <c r="H32" s="13"/>
      <c r="I32" s="13"/>
      <c r="J32" s="13"/>
      <c r="K32" s="13"/>
      <c r="L32" s="13"/>
    </row>
    <row r="33" spans="6:12" ht="15.75" x14ac:dyDescent="0.3">
      <c r="F33" s="13"/>
      <c r="G33" s="13"/>
      <c r="H33" s="13"/>
      <c r="I33" s="13"/>
      <c r="J33" s="13"/>
      <c r="K33" s="13"/>
      <c r="L33" s="13"/>
    </row>
  </sheetData>
  <mergeCells count="3">
    <mergeCell ref="A1:L1"/>
    <mergeCell ref="A3:E3"/>
    <mergeCell ref="G3:L3"/>
  </mergeCells>
  <phoneticPr fontId="31" type="noConversion"/>
  <pageMargins left="0.69930555555555596" right="0.69930555555555596"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4506668294322"/>
  </sheetPr>
  <dimension ref="A1:S8"/>
  <sheetViews>
    <sheetView workbookViewId="0">
      <selection activeCell="P29" sqref="P29"/>
    </sheetView>
  </sheetViews>
  <sheetFormatPr defaultColWidth="9" defaultRowHeight="13.5" x14ac:dyDescent="0.15"/>
  <cols>
    <col min="1" max="1" width="7.5" customWidth="1"/>
    <col min="2" max="2" width="9" customWidth="1"/>
    <col min="3" max="3" width="7.5" customWidth="1"/>
    <col min="5" max="5" width="5.375" customWidth="1"/>
    <col min="6" max="6" width="9.875" customWidth="1"/>
    <col min="7" max="7" width="5.375" customWidth="1"/>
    <col min="9" max="9" width="5.375" customWidth="1"/>
    <col min="10" max="10" width="10.5" customWidth="1"/>
    <col min="11" max="11" width="5.375" customWidth="1"/>
    <col min="12" max="12" width="8.375" customWidth="1"/>
    <col min="13" max="13" width="5.875" customWidth="1"/>
    <col min="14" max="14" width="5" customWidth="1"/>
    <col min="15" max="15" width="7.5" customWidth="1"/>
    <col min="16" max="16" width="9.625" customWidth="1"/>
    <col min="17" max="17" width="5" customWidth="1"/>
    <col min="18" max="18" width="6" customWidth="1"/>
    <col min="19" max="19" width="11.25" customWidth="1"/>
  </cols>
  <sheetData>
    <row r="1" spans="1:19" ht="15.75" x14ac:dyDescent="0.3">
      <c r="A1" s="228" t="s">
        <v>3028</v>
      </c>
      <c r="B1" s="226"/>
      <c r="C1" s="226"/>
      <c r="D1" s="226"/>
      <c r="E1" s="226"/>
      <c r="F1" s="226"/>
      <c r="G1" s="226"/>
      <c r="H1" s="226"/>
      <c r="I1" s="226"/>
      <c r="J1" s="226"/>
      <c r="K1" s="226"/>
      <c r="L1" s="226"/>
      <c r="M1" s="226"/>
      <c r="N1" s="226"/>
      <c r="O1" s="226"/>
      <c r="P1" s="226"/>
      <c r="Q1" s="226"/>
      <c r="R1" s="226"/>
      <c r="S1" s="13"/>
    </row>
    <row r="2" spans="1:19" ht="15.75" x14ac:dyDescent="0.3">
      <c r="A2" s="1" t="s">
        <v>3204</v>
      </c>
      <c r="B2" s="16" t="s">
        <v>3205</v>
      </c>
      <c r="C2" s="16" t="s">
        <v>3206</v>
      </c>
      <c r="D2" s="5" t="s">
        <v>3207</v>
      </c>
      <c r="E2" s="5" t="s">
        <v>3127</v>
      </c>
      <c r="F2" s="5" t="s">
        <v>3208</v>
      </c>
      <c r="G2" s="5" t="s">
        <v>3129</v>
      </c>
      <c r="H2" s="5" t="s">
        <v>3209</v>
      </c>
      <c r="I2" s="5" t="s">
        <v>3131</v>
      </c>
      <c r="J2" s="5" t="s">
        <v>3210</v>
      </c>
      <c r="K2" s="5" t="s">
        <v>3133</v>
      </c>
      <c r="L2" s="5" t="s">
        <v>3211</v>
      </c>
      <c r="M2" s="5" t="s">
        <v>3135</v>
      </c>
      <c r="N2" s="15" t="s">
        <v>3212</v>
      </c>
      <c r="O2" s="15" t="s">
        <v>3213</v>
      </c>
      <c r="P2" s="15" t="s">
        <v>3136</v>
      </c>
      <c r="Q2" s="15" t="s">
        <v>3214</v>
      </c>
      <c r="R2" s="15" t="s">
        <v>3170</v>
      </c>
      <c r="S2" s="13"/>
    </row>
    <row r="3" spans="1:19" ht="15.75" x14ac:dyDescent="0.3">
      <c r="A3" s="11">
        <v>1</v>
      </c>
      <c r="B3" s="6" t="s">
        <v>670</v>
      </c>
      <c r="C3" s="17">
        <v>50</v>
      </c>
      <c r="D3" s="17" t="s">
        <v>848</v>
      </c>
      <c r="E3" s="17">
        <v>20</v>
      </c>
      <c r="F3" s="17" t="s">
        <v>254</v>
      </c>
      <c r="G3" s="17">
        <v>1</v>
      </c>
      <c r="H3" s="17" t="s">
        <v>2634</v>
      </c>
      <c r="I3" s="17">
        <v>2</v>
      </c>
      <c r="J3" s="11" t="s">
        <v>731</v>
      </c>
      <c r="K3" s="11">
        <v>3</v>
      </c>
      <c r="L3" s="17" t="s">
        <v>41</v>
      </c>
      <c r="M3" s="17">
        <v>5000</v>
      </c>
      <c r="N3" s="11">
        <f>VLOOKUP(B3,道具总览!$D:$E,2,FALSE)*C3</f>
        <v>500</v>
      </c>
      <c r="O3" s="11">
        <f>VLOOKUP(D3,道具总览!$D:$E,2,FALSE)*E3+VLOOKUP(F3,道具总览!$D:$E,2,FALSE)*G3+VLOOKUP(H3,道具总览!$D:$E,2,FALSE)*I3+VLOOKUP(J3,道具总览!$D:$E,2,FALSE)*K3+VLOOKUP(L3,道具总览!$D:$E,2,FALSE)*M3</f>
        <v>810</v>
      </c>
      <c r="P3" s="11">
        <f t="shared" ref="P3:P7" si="0">N3+O3</f>
        <v>1310</v>
      </c>
      <c r="Q3" s="11">
        <v>388</v>
      </c>
      <c r="R3" s="19">
        <f t="shared" ref="R3:R7" si="1">P3/Q3</f>
        <v>3.3762886597938144</v>
      </c>
      <c r="S3" s="13">
        <f>Q3/N3</f>
        <v>0.77600000000000002</v>
      </c>
    </row>
    <row r="4" spans="1:19" ht="15.75" x14ac:dyDescent="0.3">
      <c r="A4" s="11">
        <v>2</v>
      </c>
      <c r="B4" s="17" t="s">
        <v>2510</v>
      </c>
      <c r="C4" s="17">
        <v>50</v>
      </c>
      <c r="D4" s="17" t="s">
        <v>2631</v>
      </c>
      <c r="E4" s="17">
        <v>20</v>
      </c>
      <c r="F4" s="17" t="s">
        <v>272</v>
      </c>
      <c r="G4" s="17">
        <v>1</v>
      </c>
      <c r="H4" s="17" t="s">
        <v>2636</v>
      </c>
      <c r="I4" s="17">
        <v>2</v>
      </c>
      <c r="J4" s="17" t="s">
        <v>755</v>
      </c>
      <c r="K4" s="17">
        <v>99</v>
      </c>
      <c r="L4" s="17" t="s">
        <v>41</v>
      </c>
      <c r="M4" s="17">
        <v>5000</v>
      </c>
      <c r="N4" s="11">
        <f>VLOOKUP(B4,道具总览!$D:$E,2,FALSE)*C4</f>
        <v>1000</v>
      </c>
      <c r="O4" s="11">
        <f>VLOOKUP(D4,道具总览!$D:$E,2,FALSE)*E4+VLOOKUP(F4,道具总览!$D:$E,2,FALSE)*G4+VLOOKUP(H4,道具总览!$D:$E,2,FALSE)*I4+VLOOKUP(J4,道具总览!$D:$E,2,FALSE)*K4+VLOOKUP(L4,道具总览!$D:$E,2,FALSE)*M4</f>
        <v>879</v>
      </c>
      <c r="P4" s="11">
        <f t="shared" si="0"/>
        <v>1879</v>
      </c>
      <c r="Q4" s="11">
        <v>888</v>
      </c>
      <c r="R4" s="19">
        <f t="shared" si="1"/>
        <v>2.1159909909909911</v>
      </c>
      <c r="S4" s="13">
        <f t="shared" ref="S4:S7" si="2">Q4/N4</f>
        <v>0.88800000000000001</v>
      </c>
    </row>
    <row r="5" spans="1:19" ht="15.75" x14ac:dyDescent="0.3">
      <c r="A5" s="11">
        <v>3</v>
      </c>
      <c r="B5" s="11" t="s">
        <v>2531</v>
      </c>
      <c r="C5" s="11">
        <v>50</v>
      </c>
      <c r="D5" s="11" t="s">
        <v>2570</v>
      </c>
      <c r="E5" s="11">
        <v>1</v>
      </c>
      <c r="F5" s="17" t="s">
        <v>272</v>
      </c>
      <c r="G5" s="11">
        <v>1</v>
      </c>
      <c r="H5" s="11" t="s">
        <v>2635</v>
      </c>
      <c r="I5" s="11">
        <v>2</v>
      </c>
      <c r="J5" s="11" t="s">
        <v>731</v>
      </c>
      <c r="K5" s="11">
        <v>3</v>
      </c>
      <c r="L5" s="11" t="s">
        <v>41</v>
      </c>
      <c r="M5" s="11">
        <v>5000</v>
      </c>
      <c r="N5" s="11">
        <f>VLOOKUP(B5,道具总览!$D:$E,2,FALSE)*C5</f>
        <v>1000</v>
      </c>
      <c r="O5" s="11">
        <f>VLOOKUP(D5,道具总览!$D:$E,2,FALSE)*E5+VLOOKUP(F5,道具总览!$D:$E,2,FALSE)*G5+VLOOKUP(H5,道具总览!$D:$E,2,FALSE)*I5+VLOOKUP(J5,道具总览!$D:$E,2,FALSE)*K5+VLOOKUP(L5,道具总览!$D:$E,2,FALSE)*M5</f>
        <v>1077</v>
      </c>
      <c r="P5" s="11">
        <f t="shared" si="0"/>
        <v>2077</v>
      </c>
      <c r="Q5" s="11">
        <v>888</v>
      </c>
      <c r="R5" s="19">
        <f t="shared" si="1"/>
        <v>2.3389639639639639</v>
      </c>
      <c r="S5" s="13">
        <f t="shared" si="2"/>
        <v>0.88800000000000001</v>
      </c>
    </row>
    <row r="6" spans="1:19" ht="15.75" x14ac:dyDescent="0.3">
      <c r="A6" s="11">
        <v>4</v>
      </c>
      <c r="B6" s="11" t="s">
        <v>2606</v>
      </c>
      <c r="C6" s="11">
        <v>2</v>
      </c>
      <c r="D6" s="11" t="s">
        <v>2556</v>
      </c>
      <c r="E6" s="11">
        <v>1</v>
      </c>
      <c r="F6" s="11" t="s">
        <v>2510</v>
      </c>
      <c r="G6" s="11">
        <v>1</v>
      </c>
      <c r="H6" s="11" t="s">
        <v>2631</v>
      </c>
      <c r="I6" s="11">
        <v>2</v>
      </c>
      <c r="J6" s="17" t="s">
        <v>755</v>
      </c>
      <c r="K6" s="17">
        <v>99</v>
      </c>
      <c r="L6" s="11" t="s">
        <v>41</v>
      </c>
      <c r="M6" s="11">
        <v>5000</v>
      </c>
      <c r="N6" s="11">
        <f>VLOOKUP(B6,道具总览!$D:$E,2,FALSE)*C6</f>
        <v>5124</v>
      </c>
      <c r="O6" s="11">
        <f>VLOOKUP(D6,道具总览!$D:$E,2,FALSE)*E6+VLOOKUP(F6,道具总览!$D:$E,2,FALSE)*G6+VLOOKUP(H6,道具总览!$D:$E,2,FALSE)*I6+VLOOKUP(J6,道具总览!$D:$E,2,FALSE)*K6+VLOOKUP(L6,道具总览!$D:$E,2,FALSE)*M6</f>
        <v>1106</v>
      </c>
      <c r="P6" s="11">
        <f t="shared" si="0"/>
        <v>6230</v>
      </c>
      <c r="Q6" s="11">
        <v>2888</v>
      </c>
      <c r="R6" s="19">
        <f t="shared" si="1"/>
        <v>2.1572022160664819</v>
      </c>
      <c r="S6" s="13">
        <f t="shared" si="2"/>
        <v>0.56362217017954719</v>
      </c>
    </row>
    <row r="7" spans="1:19" ht="15.75" x14ac:dyDescent="0.3">
      <c r="A7" s="11">
        <v>5</v>
      </c>
      <c r="B7" s="11" t="s">
        <v>666</v>
      </c>
      <c r="C7" s="11">
        <v>1</v>
      </c>
      <c r="D7" s="11" t="s">
        <v>334</v>
      </c>
      <c r="E7" s="11">
        <v>5</v>
      </c>
      <c r="F7" s="17" t="s">
        <v>482</v>
      </c>
      <c r="G7" s="11">
        <v>1</v>
      </c>
      <c r="H7" s="11" t="s">
        <v>2638</v>
      </c>
      <c r="I7" s="11">
        <v>2</v>
      </c>
      <c r="J7" s="11" t="s">
        <v>731</v>
      </c>
      <c r="K7" s="11">
        <v>3</v>
      </c>
      <c r="L7" s="11" t="s">
        <v>41</v>
      </c>
      <c r="M7" s="11">
        <v>5000</v>
      </c>
      <c r="N7" s="11">
        <f>VLOOKUP(B7,道具总览!$D:$E,2,FALSE)*C7</f>
        <v>7290</v>
      </c>
      <c r="O7" s="11">
        <f>VLOOKUP(D7,道具总览!$D:$E,2,FALSE)*E7+VLOOKUP(F7,道具总览!$D:$E,2,FALSE)*G7+VLOOKUP(H7,道具总览!$D:$E,2,FALSE)*I7+VLOOKUP(J7,道具总览!$D:$E,2,FALSE)*K7+VLOOKUP(L7,道具总览!$D:$E,2,FALSE)*M7</f>
        <v>1190</v>
      </c>
      <c r="P7" s="11">
        <f t="shared" si="0"/>
        <v>8480</v>
      </c>
      <c r="Q7" s="11">
        <v>3888</v>
      </c>
      <c r="R7" s="19">
        <f t="shared" si="1"/>
        <v>2.1810699588477367</v>
      </c>
      <c r="S7" s="13">
        <f t="shared" si="2"/>
        <v>0.53333333333333333</v>
      </c>
    </row>
    <row r="8" spans="1:19" ht="15.75" x14ac:dyDescent="0.3">
      <c r="A8" s="11" t="s">
        <v>3216</v>
      </c>
      <c r="B8" s="11"/>
      <c r="C8" s="11"/>
      <c r="D8" s="17" t="s">
        <v>2705</v>
      </c>
      <c r="E8" s="17">
        <v>5</v>
      </c>
      <c r="F8" s="18" t="s">
        <v>2701</v>
      </c>
      <c r="G8" s="11">
        <v>5</v>
      </c>
      <c r="H8" s="11" t="s">
        <v>336</v>
      </c>
      <c r="I8" s="11">
        <v>1</v>
      </c>
      <c r="J8" s="6" t="s">
        <v>458</v>
      </c>
      <c r="K8" s="11">
        <v>10</v>
      </c>
      <c r="L8" s="11" t="s">
        <v>41</v>
      </c>
      <c r="M8" s="11">
        <v>10000</v>
      </c>
      <c r="N8" s="6" t="s">
        <v>10</v>
      </c>
      <c r="O8" s="11">
        <f>VLOOKUP(D8,道具总览!$D:$E,2,FALSE)*E8+VLOOKUP(F8,道具总览!$D:$E,2,FALSE)*G8+VLOOKUP(H8,道具总览!$D:$E,2,FALSE)*I8+VLOOKUP(J8,道具总览!$D:$E,2,FALSE)*K8+VLOOKUP(L8,道具总览!$D:$E,2,FALSE)*M8</f>
        <v>3867</v>
      </c>
      <c r="P8" s="11">
        <f>O8</f>
        <v>3867</v>
      </c>
      <c r="Q8" s="6">
        <f>SUM(Q3:Q7)</f>
        <v>8940</v>
      </c>
      <c r="R8" s="20">
        <f>SUM(P3:P8)/Q8</f>
        <v>2.6670022371364652</v>
      </c>
      <c r="S8" s="13"/>
    </row>
  </sheetData>
  <mergeCells count="1">
    <mergeCell ref="A1:R1"/>
  </mergeCells>
  <phoneticPr fontId="31" type="noConversion"/>
  <pageMargins left="0.69930555555555596" right="0.69930555555555596"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8"/>
  <sheetViews>
    <sheetView workbookViewId="0">
      <selection activeCell="P21" sqref="P21"/>
    </sheetView>
  </sheetViews>
  <sheetFormatPr defaultRowHeight="13.5" x14ac:dyDescent="0.15"/>
  <cols>
    <col min="1" max="1" width="4.75" bestFit="1" customWidth="1"/>
    <col min="2" max="2" width="8" bestFit="1" customWidth="1"/>
    <col min="3" max="3" width="4.75" bestFit="1" customWidth="1"/>
    <col min="4" max="6" width="5.5" bestFit="1" customWidth="1"/>
    <col min="7" max="7" width="4.75" bestFit="1" customWidth="1"/>
  </cols>
  <sheetData>
    <row r="1" spans="1:7" ht="14.25" x14ac:dyDescent="0.15">
      <c r="A1" s="223" t="s">
        <v>3330</v>
      </c>
      <c r="B1" s="223"/>
      <c r="C1" s="223"/>
      <c r="D1" s="223"/>
      <c r="E1" s="223"/>
      <c r="F1" s="223"/>
      <c r="G1" s="223"/>
    </row>
    <row r="2" spans="1:7" ht="16.5" x14ac:dyDescent="0.35">
      <c r="A2" s="109" t="s">
        <v>3227</v>
      </c>
      <c r="B2" s="110" t="s">
        <v>3324</v>
      </c>
      <c r="C2" s="110" t="s">
        <v>3155</v>
      </c>
      <c r="D2" s="111" t="s">
        <v>3212</v>
      </c>
      <c r="E2" s="111" t="s">
        <v>3141</v>
      </c>
      <c r="F2" s="111" t="s">
        <v>3214</v>
      </c>
      <c r="G2" s="110" t="s">
        <v>3325</v>
      </c>
    </row>
    <row r="3" spans="1:7" ht="16.5" x14ac:dyDescent="0.35">
      <c r="A3" s="112">
        <v>1</v>
      </c>
      <c r="B3" s="113" t="s">
        <v>3326</v>
      </c>
      <c r="C3" s="112">
        <v>10</v>
      </c>
      <c r="D3" s="112">
        <f>VLOOKUP(B3,道具总览!$D:$E,2,FALSE)*C3</f>
        <v>100</v>
      </c>
      <c r="E3" s="112">
        <v>0.8</v>
      </c>
      <c r="F3" s="112">
        <f t="shared" ref="F3:F8" si="0">ROUND(D3*E3,0)</f>
        <v>80</v>
      </c>
      <c r="G3" s="100">
        <v>10</v>
      </c>
    </row>
    <row r="4" spans="1:7" ht="16.5" x14ac:dyDescent="0.35">
      <c r="A4" s="112">
        <v>2</v>
      </c>
      <c r="B4" s="113" t="s">
        <v>670</v>
      </c>
      <c r="C4" s="112">
        <v>30</v>
      </c>
      <c r="D4" s="112">
        <f>VLOOKUP(B4,道具总览!$D:$E,2,FALSE)*C4</f>
        <v>300</v>
      </c>
      <c r="E4" s="112">
        <v>0.8</v>
      </c>
      <c r="F4" s="112">
        <f t="shared" si="0"/>
        <v>240</v>
      </c>
      <c r="G4" s="100">
        <v>10</v>
      </c>
    </row>
    <row r="5" spans="1:7" ht="16.5" x14ac:dyDescent="0.35">
      <c r="A5" s="112">
        <v>3</v>
      </c>
      <c r="B5" s="113" t="s">
        <v>670</v>
      </c>
      <c r="C5" s="112">
        <v>50</v>
      </c>
      <c r="D5" s="112">
        <f>VLOOKUP(B5,道具总览!$D:$E,2,FALSE)*C5</f>
        <v>500</v>
      </c>
      <c r="E5" s="112">
        <v>0.8</v>
      </c>
      <c r="F5" s="112">
        <f t="shared" si="0"/>
        <v>400</v>
      </c>
      <c r="G5" s="100">
        <v>10</v>
      </c>
    </row>
    <row r="6" spans="1:7" ht="16.5" x14ac:dyDescent="0.35">
      <c r="A6" s="112">
        <v>4</v>
      </c>
      <c r="B6" s="113" t="s">
        <v>670</v>
      </c>
      <c r="C6" s="112">
        <v>100</v>
      </c>
      <c r="D6" s="112">
        <f>VLOOKUP(B6,道具总览!$D:$E,2,FALSE)*C6</f>
        <v>1000</v>
      </c>
      <c r="E6" s="112">
        <v>0.75</v>
      </c>
      <c r="F6" s="112">
        <f t="shared" si="0"/>
        <v>750</v>
      </c>
      <c r="G6" s="100">
        <v>10</v>
      </c>
    </row>
    <row r="7" spans="1:7" ht="16.5" x14ac:dyDescent="0.35">
      <c r="A7" s="112">
        <v>5</v>
      </c>
      <c r="B7" s="101" t="s">
        <v>670</v>
      </c>
      <c r="C7" s="112">
        <v>300</v>
      </c>
      <c r="D7" s="112">
        <f>VLOOKUP(B7,道具总览!$D:$E,2,FALSE)*C7</f>
        <v>3000</v>
      </c>
      <c r="E7" s="112">
        <v>0.7</v>
      </c>
      <c r="F7" s="112">
        <f t="shared" si="0"/>
        <v>2100</v>
      </c>
      <c r="G7" s="100">
        <v>5</v>
      </c>
    </row>
    <row r="8" spans="1:7" ht="16.5" x14ac:dyDescent="0.35">
      <c r="A8" s="112">
        <v>6</v>
      </c>
      <c r="B8" s="113" t="s">
        <v>670</v>
      </c>
      <c r="C8" s="112">
        <v>500</v>
      </c>
      <c r="D8" s="112">
        <f>VLOOKUP(B8,道具总览!$D:$E,2,FALSE)*C8</f>
        <v>5000</v>
      </c>
      <c r="E8" s="112">
        <v>0.65</v>
      </c>
      <c r="F8" s="112">
        <f t="shared" si="0"/>
        <v>3250</v>
      </c>
      <c r="G8" s="100">
        <v>2</v>
      </c>
    </row>
  </sheetData>
  <mergeCells count="1">
    <mergeCell ref="A1:G1"/>
  </mergeCells>
  <phoneticPr fontId="29" type="noConversion"/>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M48"/>
  <sheetViews>
    <sheetView workbookViewId="0">
      <selection activeCell="P14" sqref="P14"/>
    </sheetView>
  </sheetViews>
  <sheetFormatPr defaultColWidth="9" defaultRowHeight="13.5" x14ac:dyDescent="0.15"/>
  <cols>
    <col min="13" max="13" width="9.625" customWidth="1"/>
  </cols>
  <sheetData>
    <row r="1" spans="1:13" ht="14.25" x14ac:dyDescent="0.15">
      <c r="A1" s="238" t="s">
        <v>3182</v>
      </c>
      <c r="B1" s="238"/>
      <c r="C1" s="238"/>
      <c r="D1" s="238"/>
      <c r="E1" s="238"/>
      <c r="F1" s="238"/>
      <c r="G1" s="238"/>
      <c r="H1" s="238"/>
      <c r="I1" s="238"/>
      <c r="J1" s="238"/>
      <c r="K1" s="238"/>
      <c r="L1" s="238"/>
      <c r="M1" s="238"/>
    </row>
    <row r="2" spans="1:13" ht="15.75" x14ac:dyDescent="0.3">
      <c r="A2" s="1" t="s">
        <v>3185</v>
      </c>
      <c r="B2" s="2" t="s">
        <v>3186</v>
      </c>
      <c r="C2" s="3" t="s">
        <v>3126</v>
      </c>
      <c r="D2" s="3" t="s">
        <v>3127</v>
      </c>
      <c r="E2" s="4" t="s">
        <v>3128</v>
      </c>
      <c r="F2" s="4" t="s">
        <v>3129</v>
      </c>
      <c r="G2" s="5" t="s">
        <v>3130</v>
      </c>
      <c r="H2" s="5" t="s">
        <v>3131</v>
      </c>
      <c r="I2" s="14" t="s">
        <v>3132</v>
      </c>
      <c r="J2" s="14" t="s">
        <v>3133</v>
      </c>
      <c r="K2" s="5" t="s">
        <v>3134</v>
      </c>
      <c r="L2" s="5" t="s">
        <v>3135</v>
      </c>
      <c r="M2" s="15" t="s">
        <v>3136</v>
      </c>
    </row>
    <row r="3" spans="1:13" ht="15.75" x14ac:dyDescent="0.3">
      <c r="A3" s="6">
        <v>1</v>
      </c>
      <c r="B3" s="6"/>
      <c r="C3" s="7" t="s">
        <v>1309</v>
      </c>
      <c r="D3" s="8">
        <v>50</v>
      </c>
      <c r="E3" s="7" t="s">
        <v>1847</v>
      </c>
      <c r="F3" s="8">
        <v>1</v>
      </c>
      <c r="G3" s="9" t="s">
        <v>2566</v>
      </c>
      <c r="H3" s="8">
        <v>3</v>
      </c>
      <c r="I3" s="8" t="s">
        <v>2634</v>
      </c>
      <c r="J3" s="8">
        <v>10</v>
      </c>
      <c r="K3" s="11" t="s">
        <v>882</v>
      </c>
      <c r="L3" s="8">
        <v>20</v>
      </c>
      <c r="M3" s="11">
        <f>VLOOKUP(C3,道具总览!$D:$F,2,FALSE)*D3+VLOOKUP(E3,道具总览!$D:$F,2,FALSE)*F3+VLOOKUP(G3,道具总览!$D:$F,2,FALSE)*H3+VLOOKUP(I3,道具总览!$D:$F,2,FALSE)*J3+VLOOKUP(K3,道具总览!$D:$F,2,FALSE)*L3</f>
        <v>12683</v>
      </c>
    </row>
    <row r="4" spans="1:13" ht="15.75" x14ac:dyDescent="0.3">
      <c r="A4" s="6">
        <v>2</v>
      </c>
      <c r="B4" s="6"/>
      <c r="C4" s="7" t="s">
        <v>1845</v>
      </c>
      <c r="D4" s="8">
        <v>1</v>
      </c>
      <c r="E4" s="9" t="s">
        <v>2566</v>
      </c>
      <c r="F4" s="8">
        <v>3</v>
      </c>
      <c r="G4" s="8" t="s">
        <v>2634</v>
      </c>
      <c r="H4" s="8">
        <v>10</v>
      </c>
      <c r="I4" s="11" t="s">
        <v>10</v>
      </c>
      <c r="J4" s="8"/>
      <c r="K4" s="11" t="s">
        <v>10</v>
      </c>
      <c r="L4" s="8"/>
      <c r="M4" s="11">
        <f>VLOOKUP(C4,道具总览!$D:$F,2,FALSE)*D4+VLOOKUP(E4,道具总览!$D:$F,2,FALSE)*F4+VLOOKUP(G4,道具总览!$D:$F,2,FALSE)*H4+VLOOKUP(I4,道具总览!$D:$F,2,FALSE)*J4+VLOOKUP(K4,道具总览!$D:$F,2,FALSE)*L4</f>
        <v>2403</v>
      </c>
    </row>
    <row r="5" spans="1:13" ht="15.75" x14ac:dyDescent="0.3">
      <c r="A5" s="10" t="s">
        <v>3188</v>
      </c>
      <c r="B5" s="6"/>
      <c r="C5" s="9" t="s">
        <v>2566</v>
      </c>
      <c r="D5" s="8">
        <v>1</v>
      </c>
      <c r="E5" s="8" t="s">
        <v>2634</v>
      </c>
      <c r="F5" s="8">
        <v>10</v>
      </c>
      <c r="G5" s="11" t="s">
        <v>10</v>
      </c>
      <c r="H5" s="12"/>
      <c r="I5" s="11" t="s">
        <v>10</v>
      </c>
      <c r="J5" s="12"/>
      <c r="K5" s="11" t="s">
        <v>10</v>
      </c>
      <c r="L5" s="12"/>
      <c r="M5" s="11">
        <f>VLOOKUP(C5,道具总览!$D:$F,2,FALSE)*D5+VLOOKUP(E5,道具总览!$D:$F,2,FALSE)*F5+VLOOKUP(G5,道具总览!$D:$F,2,FALSE)*H5+VLOOKUP(I5,道具总览!$D:$F,2,FALSE)*J5+VLOOKUP(K5,道具总览!$D:$F,2,FALSE)*L5</f>
        <v>767</v>
      </c>
    </row>
    <row r="6" spans="1:13" ht="15.75" x14ac:dyDescent="0.3">
      <c r="A6" s="6"/>
      <c r="B6" s="6">
        <v>3</v>
      </c>
      <c r="C6" s="11" t="s">
        <v>2525</v>
      </c>
      <c r="D6" s="8">
        <v>10</v>
      </c>
      <c r="E6" s="8" t="s">
        <v>2634</v>
      </c>
      <c r="F6" s="8">
        <v>2</v>
      </c>
      <c r="G6" s="11" t="s">
        <v>10</v>
      </c>
      <c r="H6" s="8"/>
      <c r="I6" s="11" t="s">
        <v>10</v>
      </c>
      <c r="J6" s="8"/>
      <c r="K6" s="11" t="s">
        <v>10</v>
      </c>
      <c r="L6" s="8"/>
      <c r="M6" s="11">
        <f>VLOOKUP(C6,道具总览!$D:$F,2,FALSE)*D6+VLOOKUP(E6,道具总览!$D:$F,2,FALSE)*F6+VLOOKUP(G6,道具总览!$D:$F,2,FALSE)*H6+VLOOKUP(I6,道具总览!$D:$F,2,FALSE)*J6+VLOOKUP(K6,道具总览!$D:$F,2,FALSE)*L6</f>
        <v>260</v>
      </c>
    </row>
    <row r="7" spans="1:13" ht="15.75" x14ac:dyDescent="0.3">
      <c r="A7" s="13"/>
      <c r="B7" s="13"/>
      <c r="C7" s="13"/>
      <c r="D7" s="13"/>
      <c r="E7" s="13"/>
      <c r="F7" s="13"/>
      <c r="G7" s="13"/>
      <c r="H7" s="13"/>
      <c r="I7" s="13"/>
      <c r="J7" s="13"/>
      <c r="K7" s="13"/>
      <c r="L7" s="13"/>
      <c r="M7" s="13"/>
    </row>
    <row r="8" spans="1:13" ht="14.25" x14ac:dyDescent="0.15">
      <c r="A8" s="238" t="s">
        <v>3189</v>
      </c>
      <c r="B8" s="238"/>
      <c r="C8" s="238"/>
      <c r="D8" s="238"/>
      <c r="E8" s="238"/>
      <c r="F8" s="238"/>
      <c r="G8" s="238"/>
      <c r="H8" s="238"/>
      <c r="I8" s="238"/>
      <c r="J8" s="238"/>
      <c r="K8" s="238"/>
      <c r="L8" s="238"/>
      <c r="M8" s="238"/>
    </row>
    <row r="9" spans="1:13" ht="15.75" x14ac:dyDescent="0.3">
      <c r="A9" s="1" t="s">
        <v>3185</v>
      </c>
      <c r="B9" s="2" t="s">
        <v>3186</v>
      </c>
      <c r="C9" s="3" t="s">
        <v>3126</v>
      </c>
      <c r="D9" s="3" t="s">
        <v>3127</v>
      </c>
      <c r="E9" s="4" t="s">
        <v>3128</v>
      </c>
      <c r="F9" s="4" t="s">
        <v>3129</v>
      </c>
      <c r="G9" s="5" t="s">
        <v>3130</v>
      </c>
      <c r="H9" s="5" t="s">
        <v>3131</v>
      </c>
      <c r="I9" s="14" t="s">
        <v>3132</v>
      </c>
      <c r="J9" s="14" t="s">
        <v>3133</v>
      </c>
      <c r="K9" s="5" t="s">
        <v>3134</v>
      </c>
      <c r="L9" s="5" t="s">
        <v>3135</v>
      </c>
      <c r="M9" s="15" t="s">
        <v>3136</v>
      </c>
    </row>
    <row r="10" spans="1:13" ht="15.75" x14ac:dyDescent="0.3">
      <c r="A10" s="6">
        <v>1</v>
      </c>
      <c r="B10" s="6"/>
      <c r="C10" s="7" t="s">
        <v>1188</v>
      </c>
      <c r="D10" s="8">
        <v>50</v>
      </c>
      <c r="E10" s="7" t="s">
        <v>2095</v>
      </c>
      <c r="F10" s="8">
        <v>1</v>
      </c>
      <c r="G10" s="9" t="s">
        <v>2570</v>
      </c>
      <c r="H10" s="8">
        <v>3</v>
      </c>
      <c r="I10" s="11" t="s">
        <v>2635</v>
      </c>
      <c r="J10" s="8">
        <v>10</v>
      </c>
      <c r="K10" s="11" t="s">
        <v>882</v>
      </c>
      <c r="L10" s="8">
        <v>20</v>
      </c>
      <c r="M10" s="11">
        <f>VLOOKUP(C10,道具总览!$D:$F,2,FALSE)*D10+VLOOKUP(E10,道具总览!$D:$F,2,FALSE)*F10+VLOOKUP(G10,道具总览!$D:$F,2,FALSE)*H10+VLOOKUP(I10,道具总览!$D:$F,2,FALSE)*J10+VLOOKUP(K10,道具总览!$D:$F,2,FALSE)*L10</f>
        <v>12683</v>
      </c>
    </row>
    <row r="11" spans="1:13" ht="15.75" x14ac:dyDescent="0.3">
      <c r="A11" s="6">
        <v>2</v>
      </c>
      <c r="B11" s="6"/>
      <c r="C11" s="7" t="s">
        <v>2093</v>
      </c>
      <c r="D11" s="8">
        <v>1</v>
      </c>
      <c r="E11" s="9" t="s">
        <v>2570</v>
      </c>
      <c r="F11" s="8">
        <v>3</v>
      </c>
      <c r="G11" s="11" t="s">
        <v>2635</v>
      </c>
      <c r="H11" s="8">
        <v>10</v>
      </c>
      <c r="I11" s="11" t="s">
        <v>10</v>
      </c>
      <c r="J11" s="8"/>
      <c r="K11" s="11" t="s">
        <v>10</v>
      </c>
      <c r="L11" s="8"/>
      <c r="M11" s="11">
        <f>VLOOKUP(C11,道具总览!$D:$F,2,FALSE)*D11+VLOOKUP(E11,道具总览!$D:$F,2,FALSE)*F11+VLOOKUP(G11,道具总览!$D:$F,2,FALSE)*H11+VLOOKUP(I11,道具总览!$D:$F,2,FALSE)*J11+VLOOKUP(K11,道具总览!$D:$F,2,FALSE)*L11</f>
        <v>2403</v>
      </c>
    </row>
    <row r="12" spans="1:13" ht="15.75" x14ac:dyDescent="0.3">
      <c r="A12" s="10" t="s">
        <v>3188</v>
      </c>
      <c r="B12" s="6"/>
      <c r="C12" s="9" t="s">
        <v>2570</v>
      </c>
      <c r="D12" s="8">
        <v>1</v>
      </c>
      <c r="E12" s="11" t="s">
        <v>2635</v>
      </c>
      <c r="F12" s="8">
        <v>10</v>
      </c>
      <c r="G12" s="11" t="s">
        <v>10</v>
      </c>
      <c r="H12" s="8"/>
      <c r="I12" s="11" t="s">
        <v>10</v>
      </c>
      <c r="J12" s="12"/>
      <c r="K12" s="11" t="s">
        <v>10</v>
      </c>
      <c r="L12" s="12"/>
      <c r="M12" s="11">
        <f>VLOOKUP(C12,道具总览!$D:$F,2,FALSE)*D12+VLOOKUP(E12,道具总览!$D:$F,2,FALSE)*F12+VLOOKUP(G12,道具总览!$D:$F,2,FALSE)*H12+VLOOKUP(I12,道具总览!$D:$F,2,FALSE)*J12+VLOOKUP(K12,道具总览!$D:$F,2,FALSE)*L12</f>
        <v>767</v>
      </c>
    </row>
    <row r="13" spans="1:13" ht="15.75" x14ac:dyDescent="0.3">
      <c r="A13" s="6"/>
      <c r="B13" s="6">
        <v>3</v>
      </c>
      <c r="C13" s="11" t="s">
        <v>2531</v>
      </c>
      <c r="D13" s="8">
        <v>10</v>
      </c>
      <c r="E13" s="11" t="s">
        <v>2635</v>
      </c>
      <c r="F13" s="8">
        <v>2</v>
      </c>
      <c r="G13" s="11" t="s">
        <v>10</v>
      </c>
      <c r="H13" s="8"/>
      <c r="I13" s="11" t="s">
        <v>10</v>
      </c>
      <c r="J13" s="8"/>
      <c r="K13" s="11" t="s">
        <v>10</v>
      </c>
      <c r="L13" s="8"/>
      <c r="M13" s="11">
        <f>VLOOKUP(C13,道具总览!$D:$F,2,FALSE)*D13+VLOOKUP(E13,道具总览!$D:$F,2,FALSE)*F13+VLOOKUP(G13,道具总览!$D:$F,2,FALSE)*H13+VLOOKUP(I13,道具总览!$D:$F,2,FALSE)*J13+VLOOKUP(K13,道具总览!$D:$F,2,FALSE)*L13</f>
        <v>260</v>
      </c>
    </row>
    <row r="14" spans="1:13" ht="15.75" x14ac:dyDescent="0.3">
      <c r="A14" s="13"/>
      <c r="B14" s="13"/>
      <c r="C14" s="13"/>
      <c r="D14" s="13"/>
      <c r="E14" s="13"/>
      <c r="F14" s="13"/>
      <c r="G14" s="13"/>
      <c r="H14" s="13"/>
      <c r="I14" s="13"/>
      <c r="J14" s="13"/>
      <c r="K14" s="13"/>
      <c r="L14" s="13"/>
      <c r="M14" s="13"/>
    </row>
    <row r="15" spans="1:13" ht="14.25" x14ac:dyDescent="0.15">
      <c r="A15" s="238" t="s">
        <v>3215</v>
      </c>
      <c r="B15" s="238"/>
      <c r="C15" s="238"/>
      <c r="D15" s="238"/>
      <c r="E15" s="238"/>
      <c r="F15" s="238"/>
      <c r="G15" s="238"/>
      <c r="H15" s="238"/>
      <c r="I15" s="238"/>
      <c r="J15" s="238"/>
      <c r="K15" s="238"/>
      <c r="L15" s="238"/>
      <c r="M15" s="238"/>
    </row>
    <row r="16" spans="1:13" ht="15.75" x14ac:dyDescent="0.3">
      <c r="A16" s="1" t="s">
        <v>3185</v>
      </c>
      <c r="B16" s="2" t="s">
        <v>3186</v>
      </c>
      <c r="C16" s="3" t="s">
        <v>3126</v>
      </c>
      <c r="D16" s="3" t="s">
        <v>3127</v>
      </c>
      <c r="E16" s="4" t="s">
        <v>3128</v>
      </c>
      <c r="F16" s="4" t="s">
        <v>3129</v>
      </c>
      <c r="G16" s="5" t="s">
        <v>3130</v>
      </c>
      <c r="H16" s="5" t="s">
        <v>3131</v>
      </c>
      <c r="I16" s="14" t="s">
        <v>3132</v>
      </c>
      <c r="J16" s="14" t="s">
        <v>3133</v>
      </c>
      <c r="K16" s="5" t="s">
        <v>3134</v>
      </c>
      <c r="L16" s="5" t="s">
        <v>3135</v>
      </c>
      <c r="M16" s="15" t="s">
        <v>3136</v>
      </c>
    </row>
    <row r="17" spans="1:13" ht="15.75" x14ac:dyDescent="0.3">
      <c r="A17" s="6">
        <v>1</v>
      </c>
      <c r="B17" s="6"/>
      <c r="C17" s="7" t="s">
        <v>2612</v>
      </c>
      <c r="D17" s="8">
        <v>1</v>
      </c>
      <c r="E17" s="7" t="s">
        <v>1599</v>
      </c>
      <c r="F17" s="8">
        <v>1</v>
      </c>
      <c r="G17" s="9" t="s">
        <v>2562</v>
      </c>
      <c r="H17" s="8">
        <v>3</v>
      </c>
      <c r="I17" s="11" t="s">
        <v>2638</v>
      </c>
      <c r="J17" s="8">
        <v>10</v>
      </c>
      <c r="K17" s="11" t="s">
        <v>882</v>
      </c>
      <c r="L17" s="8">
        <v>20</v>
      </c>
      <c r="M17" s="11">
        <f>VLOOKUP(C17,道具总览!$D:$F,2,FALSE)*D17+VLOOKUP(E17,道具总览!$D:$F,2,FALSE)*F17+VLOOKUP(G17,道具总览!$D:$F,2,FALSE)*H17+VLOOKUP(I17,道具总览!$D:$F,2,FALSE)*J17+VLOOKUP(K17,道具总览!$D:$F,2,FALSE)*L17</f>
        <v>10245</v>
      </c>
    </row>
    <row r="18" spans="1:13" ht="15.75" x14ac:dyDescent="0.3">
      <c r="A18" s="6">
        <v>2</v>
      </c>
      <c r="B18" s="6"/>
      <c r="C18" s="7" t="s">
        <v>1597</v>
      </c>
      <c r="D18" s="8">
        <v>1</v>
      </c>
      <c r="E18" s="9" t="s">
        <v>2562</v>
      </c>
      <c r="F18" s="8">
        <v>3</v>
      </c>
      <c r="G18" s="11" t="s">
        <v>2638</v>
      </c>
      <c r="H18" s="8">
        <v>10</v>
      </c>
      <c r="I18" s="11" t="s">
        <v>10</v>
      </c>
      <c r="J18" s="8"/>
      <c r="K18" s="11" t="s">
        <v>10</v>
      </c>
      <c r="L18" s="8"/>
      <c r="M18" s="11">
        <f>VLOOKUP(C18,道具总览!$D:$F,2,FALSE)*D18+VLOOKUP(E18,道具总览!$D:$F,2,FALSE)*F18+VLOOKUP(G18,道具总览!$D:$F,2,FALSE)*H18+VLOOKUP(I18,道具总览!$D:$F,2,FALSE)*J18+VLOOKUP(K18,道具总览!$D:$F,2,FALSE)*L18</f>
        <v>2403</v>
      </c>
    </row>
    <row r="19" spans="1:13" ht="15.75" x14ac:dyDescent="0.3">
      <c r="A19" s="10" t="s">
        <v>3188</v>
      </c>
      <c r="B19" s="6"/>
      <c r="C19" s="9" t="s">
        <v>2562</v>
      </c>
      <c r="D19" s="8">
        <v>1</v>
      </c>
      <c r="E19" s="11" t="s">
        <v>2638</v>
      </c>
      <c r="F19" s="8">
        <v>10</v>
      </c>
      <c r="G19" s="11" t="s">
        <v>10</v>
      </c>
      <c r="H19" s="8"/>
      <c r="I19" s="11" t="s">
        <v>10</v>
      </c>
      <c r="J19" s="12"/>
      <c r="K19" s="11" t="s">
        <v>10</v>
      </c>
      <c r="L19" s="12"/>
      <c r="M19" s="11">
        <f>VLOOKUP(C19,道具总览!$D:$F,2,FALSE)*D19+VLOOKUP(E19,道具总览!$D:$F,2,FALSE)*F19+VLOOKUP(G19,道具总览!$D:$F,2,FALSE)*H19+VLOOKUP(I19,道具总览!$D:$F,2,FALSE)*J19+VLOOKUP(K19,道具总览!$D:$F,2,FALSE)*L19</f>
        <v>767</v>
      </c>
    </row>
    <row r="20" spans="1:13" ht="15.75" x14ac:dyDescent="0.3">
      <c r="A20" s="6"/>
      <c r="B20" s="6">
        <v>3</v>
      </c>
      <c r="C20" s="11" t="s">
        <v>2519</v>
      </c>
      <c r="D20" s="8">
        <v>10</v>
      </c>
      <c r="E20" s="11" t="s">
        <v>2638</v>
      </c>
      <c r="F20" s="8">
        <v>2</v>
      </c>
      <c r="G20" s="11" t="s">
        <v>10</v>
      </c>
      <c r="H20" s="8"/>
      <c r="I20" s="11" t="s">
        <v>10</v>
      </c>
      <c r="J20" s="8"/>
      <c r="K20" s="11" t="s">
        <v>10</v>
      </c>
      <c r="L20" s="8"/>
      <c r="M20" s="11">
        <f>VLOOKUP(C20,道具总览!$D:$F,2,FALSE)*D20+VLOOKUP(E20,道具总览!$D:$F,2,FALSE)*F20+VLOOKUP(G20,道具总览!$D:$F,2,FALSE)*H20+VLOOKUP(I20,道具总览!$D:$F,2,FALSE)*J20+VLOOKUP(K20,道具总览!$D:$F,2,FALSE)*L20</f>
        <v>260</v>
      </c>
    </row>
    <row r="21" spans="1:13" ht="15.75" x14ac:dyDescent="0.3">
      <c r="A21" s="13"/>
      <c r="B21" s="13"/>
      <c r="C21" s="13"/>
      <c r="D21" s="13"/>
      <c r="E21" s="13"/>
      <c r="F21" s="13"/>
      <c r="G21" s="13"/>
      <c r="H21" s="13"/>
      <c r="I21" s="13"/>
      <c r="J21" s="13"/>
      <c r="K21" s="13"/>
      <c r="L21" s="13"/>
      <c r="M21" s="13"/>
    </row>
    <row r="22" spans="1:13" ht="14.25" x14ac:dyDescent="0.15">
      <c r="A22" s="238" t="s">
        <v>3217</v>
      </c>
      <c r="B22" s="238"/>
      <c r="C22" s="238"/>
      <c r="D22" s="238"/>
      <c r="E22" s="238"/>
      <c r="F22" s="238"/>
      <c r="G22" s="238"/>
      <c r="H22" s="238"/>
      <c r="I22" s="238"/>
      <c r="J22" s="238"/>
      <c r="K22" s="238"/>
      <c r="L22" s="238"/>
      <c r="M22" s="238"/>
    </row>
    <row r="23" spans="1:13" ht="15.75" x14ac:dyDescent="0.3">
      <c r="A23" s="1" t="s">
        <v>3185</v>
      </c>
      <c r="B23" s="2" t="s">
        <v>3186</v>
      </c>
      <c r="C23" s="3" t="s">
        <v>3126</v>
      </c>
      <c r="D23" s="3" t="s">
        <v>3127</v>
      </c>
      <c r="E23" s="4" t="s">
        <v>3128</v>
      </c>
      <c r="F23" s="4" t="s">
        <v>3129</v>
      </c>
      <c r="G23" s="5" t="s">
        <v>3130</v>
      </c>
      <c r="H23" s="5" t="s">
        <v>3131</v>
      </c>
      <c r="I23" s="14" t="s">
        <v>3132</v>
      </c>
      <c r="J23" s="14" t="s">
        <v>3133</v>
      </c>
      <c r="K23" s="5" t="s">
        <v>3134</v>
      </c>
      <c r="L23" s="5" t="s">
        <v>3135</v>
      </c>
      <c r="M23" s="15" t="s">
        <v>3136</v>
      </c>
    </row>
    <row r="24" spans="1:13" ht="15.75" x14ac:dyDescent="0.3">
      <c r="A24" s="6">
        <v>1</v>
      </c>
      <c r="B24" s="6"/>
      <c r="C24" s="7" t="s">
        <v>655</v>
      </c>
      <c r="D24" s="8">
        <v>1</v>
      </c>
      <c r="E24" s="7" t="s">
        <v>2219</v>
      </c>
      <c r="F24" s="8">
        <v>1</v>
      </c>
      <c r="G24" s="9" t="s">
        <v>2572</v>
      </c>
      <c r="H24" s="8">
        <v>3</v>
      </c>
      <c r="I24" s="11" t="s">
        <v>2636</v>
      </c>
      <c r="J24" s="8">
        <v>10</v>
      </c>
      <c r="K24" s="11" t="s">
        <v>882</v>
      </c>
      <c r="L24" s="8">
        <v>20</v>
      </c>
      <c r="M24" s="11">
        <f>VLOOKUP(C24,道具总览!$D:$F,2,FALSE)*D24+VLOOKUP(E24,道具总览!$D:$F,2,FALSE)*F24+VLOOKUP(G24,道具总览!$D:$F,2,FALSE)*H24+VLOOKUP(I24,道具总览!$D:$F,2,FALSE)*J24+VLOOKUP(K24,道具总览!$D:$F,2,FALSE)*L24</f>
        <v>10113</v>
      </c>
    </row>
    <row r="25" spans="1:13" ht="15.75" x14ac:dyDescent="0.3">
      <c r="A25" s="6">
        <v>2</v>
      </c>
      <c r="B25" s="6"/>
      <c r="C25" s="7" t="s">
        <v>2217</v>
      </c>
      <c r="D25" s="8">
        <v>1</v>
      </c>
      <c r="E25" s="9" t="s">
        <v>2572</v>
      </c>
      <c r="F25" s="8">
        <v>3</v>
      </c>
      <c r="G25" s="11" t="s">
        <v>2636</v>
      </c>
      <c r="H25" s="8">
        <v>10</v>
      </c>
      <c r="I25" s="11" t="s">
        <v>10</v>
      </c>
      <c r="J25" s="8"/>
      <c r="K25" s="11" t="s">
        <v>10</v>
      </c>
      <c r="L25" s="8"/>
      <c r="M25" s="11">
        <f>VLOOKUP(C25,道具总览!$D:$F,2,FALSE)*D25+VLOOKUP(E25,道具总览!$D:$F,2,FALSE)*F25+VLOOKUP(G25,道具总览!$D:$F,2,FALSE)*H25+VLOOKUP(I25,道具总览!$D:$F,2,FALSE)*J25+VLOOKUP(K25,道具总览!$D:$F,2,FALSE)*L25</f>
        <v>2403</v>
      </c>
    </row>
    <row r="26" spans="1:13" ht="15.75" x14ac:dyDescent="0.3">
      <c r="A26" s="10" t="s">
        <v>3188</v>
      </c>
      <c r="B26" s="6"/>
      <c r="C26" s="9" t="s">
        <v>2572</v>
      </c>
      <c r="D26" s="8">
        <v>1</v>
      </c>
      <c r="E26" s="11" t="s">
        <v>2636</v>
      </c>
      <c r="F26" s="8">
        <v>10</v>
      </c>
      <c r="G26" s="11" t="s">
        <v>10</v>
      </c>
      <c r="H26" s="8"/>
      <c r="I26" s="11" t="s">
        <v>10</v>
      </c>
      <c r="J26" s="12"/>
      <c r="K26" s="11" t="s">
        <v>10</v>
      </c>
      <c r="L26" s="12"/>
      <c r="M26" s="11">
        <f>VLOOKUP(C26,道具总览!$D:$F,2,FALSE)*D26+VLOOKUP(E26,道具总览!$D:$F,2,FALSE)*F26+VLOOKUP(G26,道具总览!$D:$F,2,FALSE)*H26+VLOOKUP(I26,道具总览!$D:$F,2,FALSE)*J26+VLOOKUP(K26,道具总览!$D:$F,2,FALSE)*L26</f>
        <v>767</v>
      </c>
    </row>
    <row r="27" spans="1:13" ht="15.75" x14ac:dyDescent="0.3">
      <c r="A27" s="6"/>
      <c r="B27" s="6">
        <v>3</v>
      </c>
      <c r="C27" s="11" t="s">
        <v>2534</v>
      </c>
      <c r="D27" s="8">
        <v>10</v>
      </c>
      <c r="E27" s="11" t="s">
        <v>2636</v>
      </c>
      <c r="F27" s="8">
        <v>2</v>
      </c>
      <c r="G27" s="11" t="s">
        <v>10</v>
      </c>
      <c r="H27" s="8"/>
      <c r="I27" s="11" t="s">
        <v>10</v>
      </c>
      <c r="J27" s="8"/>
      <c r="K27" s="11" t="s">
        <v>10</v>
      </c>
      <c r="L27" s="8"/>
      <c r="M27" s="11">
        <f>VLOOKUP(C27,道具总览!$D:$F,2,FALSE)*D27+VLOOKUP(E27,道具总览!$D:$F,2,FALSE)*F27+VLOOKUP(G27,道具总览!$D:$F,2,FALSE)*H27+VLOOKUP(I27,道具总览!$D:$F,2,FALSE)*J27+VLOOKUP(K27,道具总览!$D:$F,2,FALSE)*L27</f>
        <v>260</v>
      </c>
    </row>
    <row r="28" spans="1:13" ht="15.75" x14ac:dyDescent="0.3">
      <c r="A28" s="13"/>
      <c r="B28" s="13"/>
      <c r="C28" s="13"/>
      <c r="D28" s="13"/>
      <c r="E28" s="13"/>
      <c r="F28" s="13"/>
      <c r="G28" s="13"/>
      <c r="H28" s="13"/>
      <c r="I28" s="13"/>
      <c r="J28" s="13"/>
      <c r="K28" s="13"/>
      <c r="L28" s="13"/>
      <c r="M28" s="13"/>
    </row>
    <row r="29" spans="1:13" ht="14.25" x14ac:dyDescent="0.15">
      <c r="A29" s="238" t="s">
        <v>3223</v>
      </c>
      <c r="B29" s="238"/>
      <c r="C29" s="238"/>
      <c r="D29" s="238"/>
      <c r="E29" s="238"/>
      <c r="F29" s="238"/>
      <c r="G29" s="238"/>
      <c r="H29" s="238"/>
      <c r="I29" s="238"/>
      <c r="J29" s="238"/>
      <c r="K29" s="238"/>
      <c r="L29" s="238"/>
      <c r="M29" s="238"/>
    </row>
    <row r="30" spans="1:13" ht="15.75" x14ac:dyDescent="0.3">
      <c r="A30" s="1" t="s">
        <v>3185</v>
      </c>
      <c r="B30" s="2" t="s">
        <v>3186</v>
      </c>
      <c r="C30" s="3" t="s">
        <v>3126</v>
      </c>
      <c r="D30" s="3" t="s">
        <v>3127</v>
      </c>
      <c r="E30" s="4" t="s">
        <v>3128</v>
      </c>
      <c r="F30" s="4" t="s">
        <v>3129</v>
      </c>
      <c r="G30" s="5" t="s">
        <v>3130</v>
      </c>
      <c r="H30" s="5" t="s">
        <v>3131</v>
      </c>
      <c r="I30" s="14" t="s">
        <v>3132</v>
      </c>
      <c r="J30" s="14" t="s">
        <v>3133</v>
      </c>
      <c r="K30" s="5" t="s">
        <v>3134</v>
      </c>
      <c r="L30" s="5" t="s">
        <v>3135</v>
      </c>
      <c r="M30" s="15" t="s">
        <v>3136</v>
      </c>
    </row>
    <row r="31" spans="1:13" ht="15.75" x14ac:dyDescent="0.3">
      <c r="A31" s="6">
        <v>1</v>
      </c>
      <c r="B31" s="6"/>
      <c r="C31" s="7" t="s">
        <v>665</v>
      </c>
      <c r="D31" s="8">
        <v>1</v>
      </c>
      <c r="E31" s="7" t="s">
        <v>2336</v>
      </c>
      <c r="F31" s="8">
        <v>1</v>
      </c>
      <c r="G31" s="9" t="s">
        <v>2574</v>
      </c>
      <c r="H31" s="8">
        <v>3</v>
      </c>
      <c r="I31" s="11" t="s">
        <v>2637</v>
      </c>
      <c r="J31" s="8">
        <v>10</v>
      </c>
      <c r="K31" s="11" t="s">
        <v>882</v>
      </c>
      <c r="L31" s="8">
        <v>20</v>
      </c>
      <c r="M31" s="11">
        <f>VLOOKUP(C31,道具总览!$D:$F,2,FALSE)*D31+VLOOKUP(E31,道具总览!$D:$F,2,FALSE)*F31+VLOOKUP(G31,道具总览!$D:$F,2,FALSE)*H31+VLOOKUP(I31,道具总览!$D:$F,2,FALSE)*J31+VLOOKUP(K31,道具总览!$D:$F,2,FALSE)*L31</f>
        <v>10113</v>
      </c>
    </row>
    <row r="32" spans="1:13" ht="15.75" x14ac:dyDescent="0.3">
      <c r="A32" s="6">
        <v>2</v>
      </c>
      <c r="B32" s="6"/>
      <c r="C32" s="7" t="s">
        <v>2335</v>
      </c>
      <c r="D32" s="8">
        <v>1</v>
      </c>
      <c r="E32" s="9" t="s">
        <v>2574</v>
      </c>
      <c r="F32" s="8">
        <v>3</v>
      </c>
      <c r="G32" s="11" t="s">
        <v>2637</v>
      </c>
      <c r="H32" s="8">
        <v>10</v>
      </c>
      <c r="I32" s="11" t="s">
        <v>10</v>
      </c>
      <c r="J32" s="8"/>
      <c r="K32" s="11" t="s">
        <v>10</v>
      </c>
      <c r="L32" s="8"/>
      <c r="M32" s="11">
        <f>VLOOKUP(C32,道具总览!$D:$F,2,FALSE)*D32+VLOOKUP(E32,道具总览!$D:$F,2,FALSE)*F32+VLOOKUP(G32,道具总览!$D:$F,2,FALSE)*H32+VLOOKUP(I32,道具总览!$D:$F,2,FALSE)*J32+VLOOKUP(K32,道具总览!$D:$F,2,FALSE)*L32</f>
        <v>2403</v>
      </c>
    </row>
    <row r="33" spans="1:13" ht="15.75" x14ac:dyDescent="0.3">
      <c r="A33" s="10" t="s">
        <v>3188</v>
      </c>
      <c r="B33" s="6"/>
      <c r="C33" s="9" t="s">
        <v>2574</v>
      </c>
      <c r="D33" s="8">
        <v>1</v>
      </c>
      <c r="E33" s="11" t="s">
        <v>2637</v>
      </c>
      <c r="F33" s="8">
        <v>10</v>
      </c>
      <c r="G33" s="11" t="s">
        <v>10</v>
      </c>
      <c r="H33" s="8"/>
      <c r="I33" s="11" t="s">
        <v>10</v>
      </c>
      <c r="J33" s="12"/>
      <c r="K33" s="11" t="s">
        <v>10</v>
      </c>
      <c r="L33" s="12"/>
      <c r="M33" s="11">
        <f>VLOOKUP(C33,道具总览!$D:$F,2,FALSE)*D33+VLOOKUP(E33,道具总览!$D:$F,2,FALSE)*F33+VLOOKUP(G33,道具总览!$D:$F,2,FALSE)*H33+VLOOKUP(I33,道具总览!$D:$F,2,FALSE)*J33+VLOOKUP(K33,道具总览!$D:$F,2,FALSE)*L33</f>
        <v>767</v>
      </c>
    </row>
    <row r="34" spans="1:13" ht="15.75" x14ac:dyDescent="0.3">
      <c r="A34" s="6"/>
      <c r="B34" s="6">
        <v>3</v>
      </c>
      <c r="C34" s="11" t="s">
        <v>2537</v>
      </c>
      <c r="D34" s="8">
        <v>10</v>
      </c>
      <c r="E34" s="11" t="s">
        <v>2637</v>
      </c>
      <c r="F34" s="8">
        <v>2</v>
      </c>
      <c r="G34" s="11" t="s">
        <v>10</v>
      </c>
      <c r="H34" s="8"/>
      <c r="I34" s="11" t="s">
        <v>10</v>
      </c>
      <c r="J34" s="8"/>
      <c r="K34" s="11" t="s">
        <v>10</v>
      </c>
      <c r="L34" s="8"/>
      <c r="M34" s="11">
        <f>VLOOKUP(C34,道具总览!$D:$F,2,FALSE)*D34+VLOOKUP(E34,道具总览!$D:$F,2,FALSE)*F34+VLOOKUP(G34,道具总览!$D:$F,2,FALSE)*H34+VLOOKUP(I34,道具总览!$D:$F,2,FALSE)*J34+VLOOKUP(K34,道具总览!$D:$F,2,FALSE)*L34</f>
        <v>260</v>
      </c>
    </row>
    <row r="35" spans="1:13" ht="15.75" x14ac:dyDescent="0.3">
      <c r="A35" s="13"/>
      <c r="B35" s="13"/>
      <c r="C35" s="13"/>
      <c r="D35" s="13"/>
      <c r="E35" s="13"/>
      <c r="F35" s="13"/>
      <c r="G35" s="13"/>
      <c r="H35" s="13"/>
      <c r="I35" s="13"/>
      <c r="J35" s="13"/>
      <c r="K35" s="13"/>
      <c r="L35" s="13"/>
      <c r="M35" s="13"/>
    </row>
    <row r="36" spans="1:13" ht="14.25" x14ac:dyDescent="0.15">
      <c r="A36" s="238" t="s">
        <v>3233</v>
      </c>
      <c r="B36" s="238"/>
      <c r="C36" s="238"/>
      <c r="D36" s="238"/>
      <c r="E36" s="238"/>
      <c r="F36" s="238"/>
      <c r="G36" s="238"/>
      <c r="H36" s="238"/>
      <c r="I36" s="238"/>
      <c r="J36" s="238"/>
      <c r="K36" s="238"/>
      <c r="L36" s="238"/>
      <c r="M36" s="238"/>
    </row>
    <row r="37" spans="1:13" ht="15.75" x14ac:dyDescent="0.3">
      <c r="A37" s="1" t="s">
        <v>3185</v>
      </c>
      <c r="B37" s="2" t="s">
        <v>3186</v>
      </c>
      <c r="C37" s="3" t="s">
        <v>3126</v>
      </c>
      <c r="D37" s="3" t="s">
        <v>3127</v>
      </c>
      <c r="E37" s="4" t="s">
        <v>3128</v>
      </c>
      <c r="F37" s="4" t="s">
        <v>3129</v>
      </c>
      <c r="G37" s="5" t="s">
        <v>3130</v>
      </c>
      <c r="H37" s="5" t="s">
        <v>3131</v>
      </c>
      <c r="I37" s="14" t="s">
        <v>3132</v>
      </c>
      <c r="J37" s="14" t="s">
        <v>3133</v>
      </c>
      <c r="K37" s="5" t="s">
        <v>3134</v>
      </c>
      <c r="L37" s="5" t="s">
        <v>3135</v>
      </c>
      <c r="M37" s="15" t="s">
        <v>3136</v>
      </c>
    </row>
    <row r="38" spans="1:13" ht="15.75" x14ac:dyDescent="0.3">
      <c r="A38" s="6">
        <v>1</v>
      </c>
      <c r="B38" s="6"/>
      <c r="C38" s="7" t="s">
        <v>2629</v>
      </c>
      <c r="D38" s="8">
        <v>1</v>
      </c>
      <c r="E38" s="7" t="s">
        <v>1513</v>
      </c>
      <c r="F38" s="8">
        <v>1</v>
      </c>
      <c r="G38" s="9" t="s">
        <v>2580</v>
      </c>
      <c r="H38" s="8">
        <v>3</v>
      </c>
      <c r="I38" s="11" t="s">
        <v>2639</v>
      </c>
      <c r="J38" s="8">
        <v>10</v>
      </c>
      <c r="K38" s="11" t="s">
        <v>882</v>
      </c>
      <c r="L38" s="8">
        <v>20</v>
      </c>
      <c r="M38" s="11">
        <f>VLOOKUP(C38,道具总览!$D:$F,2,FALSE)*D38+VLOOKUP(E38,道具总览!$D:$F,2,FALSE)*F38+VLOOKUP(G38,道具总览!$D:$F,2,FALSE)*H38+VLOOKUP(I38,道具总览!$D:$F,2,FALSE)*J38+VLOOKUP(K38,道具总览!$D:$F,2,FALSE)*L38</f>
        <v>10245</v>
      </c>
    </row>
    <row r="39" spans="1:13" ht="15.75" x14ac:dyDescent="0.3">
      <c r="A39" s="6">
        <v>2</v>
      </c>
      <c r="B39" s="6"/>
      <c r="C39" s="7" t="s">
        <v>1512</v>
      </c>
      <c r="D39" s="8">
        <v>1</v>
      </c>
      <c r="E39" s="9" t="s">
        <v>2580</v>
      </c>
      <c r="F39" s="8">
        <v>3</v>
      </c>
      <c r="G39" s="11" t="s">
        <v>2639</v>
      </c>
      <c r="H39" s="8">
        <v>10</v>
      </c>
      <c r="I39" s="11" t="s">
        <v>10</v>
      </c>
      <c r="J39" s="8"/>
      <c r="K39" s="11" t="s">
        <v>10</v>
      </c>
      <c r="L39" s="8"/>
      <c r="M39" s="11">
        <f>VLOOKUP(C39,道具总览!$D:$F,2,FALSE)*D39+VLOOKUP(E39,道具总览!$D:$F,2,FALSE)*F39+VLOOKUP(G39,道具总览!$D:$F,2,FALSE)*H39+VLOOKUP(I39,道具总览!$D:$F,2,FALSE)*J39+VLOOKUP(K39,道具总览!$D:$F,2,FALSE)*L39</f>
        <v>2403</v>
      </c>
    </row>
    <row r="40" spans="1:13" ht="15.75" x14ac:dyDescent="0.3">
      <c r="A40" s="10" t="s">
        <v>3188</v>
      </c>
      <c r="B40" s="6"/>
      <c r="C40" s="9" t="s">
        <v>2580</v>
      </c>
      <c r="D40" s="8">
        <v>1</v>
      </c>
      <c r="E40" s="11" t="s">
        <v>2639</v>
      </c>
      <c r="F40" s="8">
        <v>10</v>
      </c>
      <c r="G40" s="11" t="s">
        <v>10</v>
      </c>
      <c r="H40" s="12"/>
      <c r="I40" s="11" t="s">
        <v>10</v>
      </c>
      <c r="J40" s="12"/>
      <c r="K40" s="11" t="s">
        <v>10</v>
      </c>
      <c r="L40" s="12"/>
      <c r="M40" s="11">
        <f>VLOOKUP(C40,道具总览!$D:$F,2,FALSE)*D40+VLOOKUP(E40,道具总览!$D:$F,2,FALSE)*F40+VLOOKUP(G40,道具总览!$D:$F,2,FALSE)*H40+VLOOKUP(I40,道具总览!$D:$F,2,FALSE)*J40+VLOOKUP(K40,道具总览!$D:$F,2,FALSE)*L40</f>
        <v>767</v>
      </c>
    </row>
    <row r="41" spans="1:13" ht="15.75" x14ac:dyDescent="0.3">
      <c r="A41" s="6"/>
      <c r="B41" s="6">
        <v>3</v>
      </c>
      <c r="C41" s="11" t="s">
        <v>2553</v>
      </c>
      <c r="D41" s="8">
        <v>10</v>
      </c>
      <c r="E41" s="11" t="s">
        <v>2639</v>
      </c>
      <c r="F41" s="8">
        <v>2</v>
      </c>
      <c r="G41" s="11" t="s">
        <v>10</v>
      </c>
      <c r="H41" s="8"/>
      <c r="I41" s="11" t="s">
        <v>10</v>
      </c>
      <c r="J41" s="8"/>
      <c r="K41" s="11" t="s">
        <v>10</v>
      </c>
      <c r="L41" s="8"/>
      <c r="M41" s="11">
        <f>VLOOKUP(C41,道具总览!$D:$F,2,FALSE)*D41+VLOOKUP(E41,道具总览!$D:$F,2,FALSE)*F41+VLOOKUP(G41,道具总览!$D:$F,2,FALSE)*H41+VLOOKUP(I41,道具总览!$D:$F,2,FALSE)*J41+VLOOKUP(K41,道具总览!$D:$F,2,FALSE)*L41</f>
        <v>260</v>
      </c>
    </row>
    <row r="42" spans="1:13" ht="15.75" x14ac:dyDescent="0.3">
      <c r="A42" s="13"/>
      <c r="B42" s="13"/>
      <c r="C42" s="13"/>
      <c r="D42" s="13"/>
      <c r="E42" s="13"/>
      <c r="F42" s="13"/>
      <c r="G42" s="13"/>
      <c r="H42" s="13"/>
      <c r="I42" s="13"/>
      <c r="J42" s="13"/>
      <c r="K42" s="13"/>
      <c r="L42" s="13"/>
      <c r="M42" s="13"/>
    </row>
    <row r="43" spans="1:13" ht="14.25" x14ac:dyDescent="0.15">
      <c r="A43" s="238" t="s">
        <v>3237</v>
      </c>
      <c r="B43" s="238"/>
      <c r="C43" s="238"/>
      <c r="D43" s="238"/>
      <c r="E43" s="238"/>
      <c r="F43" s="238"/>
      <c r="G43" s="238"/>
      <c r="H43" s="238"/>
      <c r="I43" s="238"/>
      <c r="J43" s="238"/>
      <c r="K43" s="238"/>
      <c r="L43" s="238"/>
      <c r="M43" s="238"/>
    </row>
    <row r="44" spans="1:13" ht="15.75" x14ac:dyDescent="0.3">
      <c r="A44" s="1" t="s">
        <v>3185</v>
      </c>
      <c r="B44" s="2" t="s">
        <v>3186</v>
      </c>
      <c r="C44" s="3" t="s">
        <v>3126</v>
      </c>
      <c r="D44" s="3" t="s">
        <v>3127</v>
      </c>
      <c r="E44" s="4" t="s">
        <v>3128</v>
      </c>
      <c r="F44" s="4" t="s">
        <v>3129</v>
      </c>
      <c r="G44" s="5" t="s">
        <v>3130</v>
      </c>
      <c r="H44" s="5" t="s">
        <v>3131</v>
      </c>
      <c r="I44" s="14" t="s">
        <v>3132</v>
      </c>
      <c r="J44" s="14" t="s">
        <v>3133</v>
      </c>
      <c r="K44" s="5" t="s">
        <v>3134</v>
      </c>
      <c r="L44" s="5" t="s">
        <v>3135</v>
      </c>
      <c r="M44" s="15" t="s">
        <v>3136</v>
      </c>
    </row>
    <row r="45" spans="1:13" ht="15.75" x14ac:dyDescent="0.3">
      <c r="A45" s="6">
        <v>1</v>
      </c>
      <c r="B45" s="6"/>
      <c r="C45" s="7" t="s">
        <v>2618</v>
      </c>
      <c r="D45" s="8">
        <v>1</v>
      </c>
      <c r="E45" s="7" t="s">
        <v>1971</v>
      </c>
      <c r="F45" s="8">
        <v>1</v>
      </c>
      <c r="G45" s="9" t="s">
        <v>2568</v>
      </c>
      <c r="H45" s="8">
        <v>3</v>
      </c>
      <c r="I45" s="11" t="s">
        <v>2640</v>
      </c>
      <c r="J45" s="8">
        <v>10</v>
      </c>
      <c r="K45" s="11" t="s">
        <v>882</v>
      </c>
      <c r="L45" s="8">
        <v>20</v>
      </c>
      <c r="M45" s="11">
        <f>VLOOKUP(C45,道具总览!$D:$F,2,FALSE)*D45+VLOOKUP(E45,道具总览!$D:$F,2,FALSE)*F45+VLOOKUP(G45,道具总览!$D:$F,2,FALSE)*H45+VLOOKUP(I45,道具总览!$D:$F,2,FALSE)*J45+VLOOKUP(K45,道具总览!$D:$F,2,FALSE)*L45</f>
        <v>10245</v>
      </c>
    </row>
    <row r="46" spans="1:13" ht="15.75" x14ac:dyDescent="0.3">
      <c r="A46" s="6">
        <v>2</v>
      </c>
      <c r="B46" s="6"/>
      <c r="C46" s="7" t="s">
        <v>1969</v>
      </c>
      <c r="D46" s="8">
        <v>1</v>
      </c>
      <c r="E46" s="9" t="s">
        <v>2568</v>
      </c>
      <c r="F46" s="8">
        <v>3</v>
      </c>
      <c r="G46" s="11" t="s">
        <v>2640</v>
      </c>
      <c r="H46" s="8">
        <v>10</v>
      </c>
      <c r="I46" s="11" t="s">
        <v>10</v>
      </c>
      <c r="J46" s="12"/>
      <c r="K46" s="11" t="s">
        <v>10</v>
      </c>
      <c r="L46" s="8"/>
      <c r="M46" s="11">
        <f>VLOOKUP(C46,道具总览!$D:$F,2,FALSE)*D46+VLOOKUP(E46,道具总览!$D:$F,2,FALSE)*F46+VLOOKUP(G46,道具总览!$D:$F,2,FALSE)*H46+VLOOKUP(I46,道具总览!$D:$F,2,FALSE)*J46+VLOOKUP(K46,道具总览!$D:$F,2,FALSE)*L46</f>
        <v>2403</v>
      </c>
    </row>
    <row r="47" spans="1:13" ht="15.75" x14ac:dyDescent="0.3">
      <c r="A47" s="10" t="s">
        <v>3188</v>
      </c>
      <c r="B47" s="6"/>
      <c r="C47" s="9" t="s">
        <v>2568</v>
      </c>
      <c r="D47" s="8">
        <v>1</v>
      </c>
      <c r="E47" s="11" t="s">
        <v>2640</v>
      </c>
      <c r="F47" s="8">
        <v>10</v>
      </c>
      <c r="G47" s="11" t="s">
        <v>10</v>
      </c>
      <c r="H47" s="12"/>
      <c r="I47" s="11" t="s">
        <v>10</v>
      </c>
      <c r="J47" s="12"/>
      <c r="K47" s="11" t="s">
        <v>10</v>
      </c>
      <c r="L47" s="12"/>
      <c r="M47" s="11">
        <f>VLOOKUP(C47,道具总览!$D:$F,2,FALSE)*D47+VLOOKUP(E47,道具总览!$D:$F,2,FALSE)*F47+VLOOKUP(G47,道具总览!$D:$F,2,FALSE)*H47+VLOOKUP(I47,道具总览!$D:$F,2,FALSE)*J47+VLOOKUP(K47,道具总览!$D:$F,2,FALSE)*L47</f>
        <v>767</v>
      </c>
    </row>
    <row r="48" spans="1:13" ht="15.75" x14ac:dyDescent="0.3">
      <c r="A48" s="6"/>
      <c r="B48" s="6">
        <v>3</v>
      </c>
      <c r="C48" s="11" t="s">
        <v>2528</v>
      </c>
      <c r="D48" s="8">
        <v>10</v>
      </c>
      <c r="E48" s="11" t="s">
        <v>2640</v>
      </c>
      <c r="F48" s="8">
        <v>2</v>
      </c>
      <c r="G48" s="11" t="s">
        <v>10</v>
      </c>
      <c r="H48" s="8"/>
      <c r="I48" s="11" t="s">
        <v>10</v>
      </c>
      <c r="J48" s="8"/>
      <c r="K48" s="11" t="s">
        <v>10</v>
      </c>
      <c r="L48" s="8"/>
      <c r="M48" s="11">
        <f>VLOOKUP(C48,道具总览!$D:$F,2,FALSE)*D48+VLOOKUP(E48,道具总览!$D:$F,2,FALSE)*F48+VLOOKUP(G48,道具总览!$D:$F,2,FALSE)*H48+VLOOKUP(I48,道具总览!$D:$F,2,FALSE)*J48+VLOOKUP(K48,道具总览!$D:$F,2,FALSE)*L48</f>
        <v>260</v>
      </c>
    </row>
  </sheetData>
  <mergeCells count="7">
    <mergeCell ref="A36:M36"/>
    <mergeCell ref="A43:M43"/>
    <mergeCell ref="A1:M1"/>
    <mergeCell ref="A8:M8"/>
    <mergeCell ref="A15:M15"/>
    <mergeCell ref="A22:M22"/>
    <mergeCell ref="A29:M29"/>
  </mergeCells>
  <phoneticPr fontId="31" type="noConversion"/>
  <pageMargins left="0.69930555555555596" right="0.69930555555555596"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G5"/>
  <sheetViews>
    <sheetView workbookViewId="0">
      <selection activeCell="G3" sqref="G3"/>
    </sheetView>
  </sheetViews>
  <sheetFormatPr defaultRowHeight="13.5" x14ac:dyDescent="0.15"/>
  <cols>
    <col min="1" max="1" width="4.5" bestFit="1" customWidth="1"/>
    <col min="2" max="2" width="7.5" bestFit="1" customWidth="1"/>
    <col min="3" max="3" width="10.5" bestFit="1" customWidth="1"/>
    <col min="4" max="4" width="5.375" bestFit="1" customWidth="1"/>
    <col min="5" max="5" width="7.5" bestFit="1" customWidth="1"/>
    <col min="6" max="6" width="5.375" bestFit="1" customWidth="1"/>
    <col min="7" max="7" width="9.625" bestFit="1" customWidth="1"/>
  </cols>
  <sheetData>
    <row r="1" spans="1:7" ht="14.25" x14ac:dyDescent="0.15">
      <c r="A1" s="219" t="s">
        <v>3329</v>
      </c>
      <c r="B1" s="219"/>
      <c r="C1" s="219"/>
      <c r="D1" s="219"/>
      <c r="E1" s="219"/>
      <c r="F1" s="219"/>
      <c r="G1" s="219"/>
    </row>
    <row r="2" spans="1:7" ht="15.75" x14ac:dyDescent="0.3">
      <c r="A2" s="114" t="s">
        <v>3185</v>
      </c>
      <c r="B2" s="115" t="s">
        <v>3280</v>
      </c>
      <c r="C2" s="116" t="s">
        <v>3126</v>
      </c>
      <c r="D2" s="116" t="s">
        <v>3127</v>
      </c>
      <c r="E2" s="117" t="s">
        <v>3128</v>
      </c>
      <c r="F2" s="117" t="s">
        <v>3129</v>
      </c>
      <c r="G2" s="118" t="s">
        <v>3136</v>
      </c>
    </row>
    <row r="3" spans="1:7" ht="15.75" x14ac:dyDescent="0.3">
      <c r="A3" s="119">
        <v>1</v>
      </c>
      <c r="B3" s="119">
        <v>2000</v>
      </c>
      <c r="C3" s="8" t="s">
        <v>3327</v>
      </c>
      <c r="D3" s="8">
        <v>1</v>
      </c>
      <c r="E3" s="120" t="s">
        <v>670</v>
      </c>
      <c r="F3" s="8">
        <v>300</v>
      </c>
      <c r="G3" s="120">
        <f>VLOOKUP(C3,道具总览!$D:$F,2,FALSE)*D3+VLOOKUP(E3,道具总览!$D:$F,2,FALSE)*F3</f>
        <v>10290</v>
      </c>
    </row>
    <row r="4" spans="1:7" ht="15.75" x14ac:dyDescent="0.3">
      <c r="A4" s="119">
        <v>2</v>
      </c>
      <c r="B4" s="119">
        <v>2000</v>
      </c>
      <c r="C4" s="8" t="s">
        <v>3328</v>
      </c>
      <c r="D4" s="8">
        <v>1</v>
      </c>
      <c r="E4" s="120" t="s">
        <v>670</v>
      </c>
      <c r="F4" s="8">
        <v>100</v>
      </c>
      <c r="G4" s="120">
        <f>VLOOKUP(C4,道具总览!$D:$F,2,FALSE)*D4+VLOOKUP(E4,道具总览!$D:$F,2,FALSE)*F4</f>
        <v>8290</v>
      </c>
    </row>
    <row r="5" spans="1:7" ht="15.75" x14ac:dyDescent="0.3">
      <c r="A5" s="121" t="s">
        <v>3281</v>
      </c>
      <c r="B5" s="119">
        <v>2000</v>
      </c>
      <c r="C5" s="8" t="s">
        <v>3327</v>
      </c>
      <c r="D5" s="8">
        <v>1</v>
      </c>
      <c r="E5" s="120" t="s">
        <v>670</v>
      </c>
      <c r="F5" s="8">
        <v>20</v>
      </c>
      <c r="G5" s="120">
        <f>VLOOKUP(C5,道具总览!$D:$F,2,FALSE)*D5+VLOOKUP(E5,道具总览!$D:$F,2,FALSE)*F5</f>
        <v>7490</v>
      </c>
    </row>
  </sheetData>
  <mergeCells count="1">
    <mergeCell ref="A1:G1"/>
  </mergeCells>
  <phoneticPr fontId="29"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G11"/>
  <sheetViews>
    <sheetView workbookViewId="0">
      <selection activeCell="I15" sqref="I15"/>
    </sheetView>
  </sheetViews>
  <sheetFormatPr defaultRowHeight="13.5" x14ac:dyDescent="0.15"/>
  <sheetData>
    <row r="1" spans="1:7" ht="14.25" x14ac:dyDescent="0.15">
      <c r="A1" s="218" t="s">
        <v>3552</v>
      </c>
      <c r="B1" s="219"/>
      <c r="C1" s="219"/>
      <c r="D1" s="219"/>
      <c r="E1" s="219"/>
      <c r="F1" s="219"/>
      <c r="G1" s="219"/>
    </row>
    <row r="2" spans="1:7" ht="16.5" x14ac:dyDescent="0.35">
      <c r="A2" s="109" t="s">
        <v>3227</v>
      </c>
      <c r="B2" s="110" t="s">
        <v>3324</v>
      </c>
      <c r="C2" s="110" t="s">
        <v>3507</v>
      </c>
      <c r="D2" s="160" t="s">
        <v>3508</v>
      </c>
      <c r="E2" s="161" t="s">
        <v>3509</v>
      </c>
      <c r="F2" s="149" t="s">
        <v>3152</v>
      </c>
      <c r="G2" s="149" t="s">
        <v>3153</v>
      </c>
    </row>
    <row r="3" spans="1:7" ht="16.5" x14ac:dyDescent="0.35">
      <c r="A3" s="112">
        <v>1</v>
      </c>
      <c r="B3" s="113" t="s">
        <v>3505</v>
      </c>
      <c r="C3" s="112">
        <v>50</v>
      </c>
      <c r="D3" s="112">
        <v>0.06</v>
      </c>
      <c r="E3" s="112">
        <f>CEILING(C3*D3,1)</f>
        <v>3</v>
      </c>
      <c r="F3" s="154">
        <f>SUM(E3:E3)/C3</f>
        <v>0.06</v>
      </c>
      <c r="G3" s="154">
        <f>E3/C3</f>
        <v>0.06</v>
      </c>
    </row>
    <row r="4" spans="1:7" ht="16.5" x14ac:dyDescent="0.35">
      <c r="A4" s="112">
        <v>2</v>
      </c>
      <c r="B4" s="113" t="s">
        <v>670</v>
      </c>
      <c r="C4" s="112">
        <v>100</v>
      </c>
      <c r="D4" s="112">
        <v>0.06</v>
      </c>
      <c r="E4" s="112">
        <f t="shared" ref="E4:E10" si="0">CEILING(C4*D4,1)</f>
        <v>6</v>
      </c>
      <c r="F4" s="154">
        <f>SUM(E3:E4)/C4</f>
        <v>0.09</v>
      </c>
      <c r="G4" s="154">
        <f>E4/(C4-C3)</f>
        <v>0.12</v>
      </c>
    </row>
    <row r="5" spans="1:7" ht="16.5" x14ac:dyDescent="0.35">
      <c r="A5" s="112">
        <v>3</v>
      </c>
      <c r="B5" s="113" t="s">
        <v>670</v>
      </c>
      <c r="C5" s="112">
        <v>200</v>
      </c>
      <c r="D5" s="112">
        <v>0.06</v>
      </c>
      <c r="E5" s="112">
        <f t="shared" si="0"/>
        <v>12</v>
      </c>
      <c r="F5" s="154">
        <f>SUM(E3:E5)/C5</f>
        <v>0.105</v>
      </c>
      <c r="G5" s="154">
        <f t="shared" ref="G5:G11" si="1">E5/(C5-C4)</f>
        <v>0.12</v>
      </c>
    </row>
    <row r="6" spans="1:7" ht="16.5" x14ac:dyDescent="0.35">
      <c r="A6" s="112">
        <v>4</v>
      </c>
      <c r="B6" s="113" t="s">
        <v>670</v>
      </c>
      <c r="C6" s="112">
        <v>400</v>
      </c>
      <c r="D6" s="112">
        <v>0.06</v>
      </c>
      <c r="E6" s="112">
        <f t="shared" si="0"/>
        <v>24</v>
      </c>
      <c r="F6" s="154">
        <f>SUM(E3:E6)/C6</f>
        <v>0.1125</v>
      </c>
      <c r="G6" s="154">
        <f t="shared" si="1"/>
        <v>0.12</v>
      </c>
    </row>
    <row r="7" spans="1:7" ht="16.5" x14ac:dyDescent="0.35">
      <c r="A7" s="112">
        <v>5</v>
      </c>
      <c r="B7" s="101" t="s">
        <v>670</v>
      </c>
      <c r="C7" s="112">
        <v>700</v>
      </c>
      <c r="D7" s="112">
        <v>0.06</v>
      </c>
      <c r="E7" s="112">
        <f t="shared" si="0"/>
        <v>42</v>
      </c>
      <c r="F7" s="154">
        <f>SUM(E3:E7)/C7</f>
        <v>0.12428571428571429</v>
      </c>
      <c r="G7" s="154">
        <f t="shared" si="1"/>
        <v>0.14000000000000001</v>
      </c>
    </row>
    <row r="8" spans="1:7" ht="16.5" x14ac:dyDescent="0.35">
      <c r="A8" s="112">
        <v>6</v>
      </c>
      <c r="B8" s="113" t="s">
        <v>670</v>
      </c>
      <c r="C8" s="112">
        <v>1000</v>
      </c>
      <c r="D8" s="112">
        <v>0.06</v>
      </c>
      <c r="E8" s="112">
        <f t="shared" si="0"/>
        <v>60</v>
      </c>
      <c r="F8" s="154">
        <f>SUM(E3:E8)/C8</f>
        <v>0.14699999999999999</v>
      </c>
      <c r="G8" s="154">
        <f t="shared" si="1"/>
        <v>0.2</v>
      </c>
    </row>
    <row r="9" spans="1:7" ht="16.5" x14ac:dyDescent="0.35">
      <c r="A9" s="112">
        <v>7</v>
      </c>
      <c r="B9" s="113" t="s">
        <v>3505</v>
      </c>
      <c r="C9" s="112">
        <v>2000</v>
      </c>
      <c r="D9" s="112">
        <v>0.06</v>
      </c>
      <c r="E9" s="112">
        <f t="shared" si="0"/>
        <v>120</v>
      </c>
      <c r="F9" s="154">
        <f>SUM(E3:E9)/C9</f>
        <v>0.13350000000000001</v>
      </c>
      <c r="G9" s="154">
        <f t="shared" si="1"/>
        <v>0.12</v>
      </c>
    </row>
    <row r="10" spans="1:7" ht="16.5" x14ac:dyDescent="0.35">
      <c r="A10" s="112">
        <v>8</v>
      </c>
      <c r="B10" s="113" t="s">
        <v>670</v>
      </c>
      <c r="C10" s="112">
        <v>3000</v>
      </c>
      <c r="D10" s="112">
        <v>0.06</v>
      </c>
      <c r="E10" s="112">
        <f t="shared" si="0"/>
        <v>180</v>
      </c>
      <c r="F10" s="154">
        <f>SUM(E3:E10)/C10</f>
        <v>0.14899999999999999</v>
      </c>
      <c r="G10" s="154">
        <f t="shared" si="1"/>
        <v>0.18</v>
      </c>
    </row>
    <row r="11" spans="1:7" ht="16.5" x14ac:dyDescent="0.35">
      <c r="A11" s="112">
        <v>9</v>
      </c>
      <c r="B11" s="113" t="s">
        <v>3505</v>
      </c>
      <c r="C11" s="112">
        <v>5000</v>
      </c>
      <c r="D11" s="112">
        <v>0.06</v>
      </c>
      <c r="E11" s="112">
        <f>CEILING(C11*D11,1)</f>
        <v>300</v>
      </c>
      <c r="F11" s="154">
        <f>SUM(E3:E11)/C11</f>
        <v>0.14940000000000001</v>
      </c>
      <c r="G11" s="154">
        <f t="shared" si="1"/>
        <v>0.15</v>
      </c>
    </row>
  </sheetData>
  <mergeCells count="1">
    <mergeCell ref="A1:G1"/>
  </mergeCells>
  <phoneticPr fontId="29"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workbookViewId="0">
      <selection activeCell="N27" sqref="N27"/>
    </sheetView>
  </sheetViews>
  <sheetFormatPr defaultColWidth="9" defaultRowHeight="16.5" x14ac:dyDescent="0.15"/>
  <cols>
    <col min="1" max="1" width="12.25" style="99" bestFit="1" customWidth="1"/>
    <col min="2" max="2" width="8" style="99" bestFit="1" customWidth="1"/>
    <col min="3" max="3" width="9.875" style="99" customWidth="1"/>
    <col min="4" max="9" width="11" style="99" bestFit="1" customWidth="1"/>
    <col min="10" max="16384" width="9" style="99"/>
  </cols>
  <sheetData>
    <row r="1" spans="1:11" x14ac:dyDescent="0.15">
      <c r="A1" s="205" t="s">
        <v>3072</v>
      </c>
      <c r="B1" s="206"/>
      <c r="C1" s="104" t="s">
        <v>3073</v>
      </c>
      <c r="D1" s="104" t="s">
        <v>3074</v>
      </c>
      <c r="E1" s="104" t="s">
        <v>3075</v>
      </c>
      <c r="F1" s="104" t="s">
        <v>3076</v>
      </c>
      <c r="G1" s="104" t="s">
        <v>3077</v>
      </c>
      <c r="H1" s="104" t="s">
        <v>3078</v>
      </c>
      <c r="I1" s="104" t="s">
        <v>3079</v>
      </c>
      <c r="K1" s="180"/>
    </row>
    <row r="2" spans="1:11" ht="16.5" customHeight="1" x14ac:dyDescent="0.15">
      <c r="A2" s="207" t="s">
        <v>3080</v>
      </c>
      <c r="B2" s="100" t="s">
        <v>3081</v>
      </c>
      <c r="C2" s="198" t="s">
        <v>3082</v>
      </c>
      <c r="D2" s="198"/>
      <c r="E2" s="198"/>
      <c r="F2" s="198"/>
      <c r="G2" s="198"/>
      <c r="H2" s="198"/>
      <c r="I2" s="198"/>
    </row>
    <row r="3" spans="1:11" x14ac:dyDescent="0.15">
      <c r="A3" s="208"/>
      <c r="B3" s="100" t="s">
        <v>3081</v>
      </c>
      <c r="C3" s="198" t="s">
        <v>3083</v>
      </c>
      <c r="D3" s="198"/>
      <c r="E3" s="198"/>
      <c r="F3" s="198"/>
      <c r="G3" s="198"/>
      <c r="H3" s="198"/>
      <c r="I3" s="198"/>
      <c r="K3" s="180"/>
    </row>
    <row r="4" spans="1:11" x14ac:dyDescent="0.15">
      <c r="A4" s="208"/>
      <c r="B4" s="100" t="s">
        <v>3599</v>
      </c>
      <c r="D4" s="179"/>
      <c r="E4" s="179"/>
      <c r="F4" s="100"/>
      <c r="G4" s="100"/>
      <c r="H4" s="100"/>
      <c r="I4" s="181" t="s">
        <v>3600</v>
      </c>
      <c r="K4" s="180"/>
    </row>
    <row r="5" spans="1:11" x14ac:dyDescent="0.15">
      <c r="A5" s="208"/>
      <c r="B5" s="100" t="s">
        <v>3081</v>
      </c>
      <c r="C5" s="198" t="s">
        <v>3601</v>
      </c>
      <c r="D5" s="198"/>
      <c r="E5" s="198"/>
      <c r="F5" s="100"/>
      <c r="G5" s="100"/>
      <c r="H5" s="100"/>
      <c r="I5" s="100"/>
      <c r="K5" s="180"/>
    </row>
    <row r="6" spans="1:11" x14ac:dyDescent="0.15">
      <c r="A6" s="208"/>
      <c r="B6" s="100" t="s">
        <v>3086</v>
      </c>
      <c r="C6" s="105" t="s">
        <v>3087</v>
      </c>
      <c r="D6" s="106" t="s">
        <v>3088</v>
      </c>
      <c r="E6" s="105" t="s">
        <v>3089</v>
      </c>
      <c r="F6" s="106" t="s">
        <v>3090</v>
      </c>
      <c r="G6" s="105" t="s">
        <v>3091</v>
      </c>
      <c r="H6" s="106" t="s">
        <v>3092</v>
      </c>
      <c r="I6" s="105" t="s">
        <v>3093</v>
      </c>
      <c r="K6" s="180"/>
    </row>
    <row r="7" spans="1:11" x14ac:dyDescent="0.15">
      <c r="A7" s="208"/>
      <c r="B7" s="100" t="s">
        <v>3599</v>
      </c>
      <c r="C7" s="105" t="s">
        <v>3084</v>
      </c>
      <c r="D7" s="106" t="s">
        <v>3085</v>
      </c>
      <c r="E7" s="105" t="s">
        <v>3315</v>
      </c>
      <c r="F7" s="106" t="s">
        <v>3316</v>
      </c>
      <c r="G7" s="105" t="s">
        <v>3317</v>
      </c>
      <c r="H7" s="106" t="s">
        <v>3318</v>
      </c>
      <c r="I7" s="105" t="s">
        <v>3319</v>
      </c>
      <c r="K7" s="180"/>
    </row>
    <row r="8" spans="1:11" x14ac:dyDescent="0.15">
      <c r="A8" s="195" t="s">
        <v>3039</v>
      </c>
      <c r="B8" s="100" t="s">
        <v>3320</v>
      </c>
      <c r="C8" s="105" t="s">
        <v>3602</v>
      </c>
      <c r="D8" s="106" t="s">
        <v>3602</v>
      </c>
      <c r="E8" s="105" t="s">
        <v>3602</v>
      </c>
      <c r="F8" s="106" t="s">
        <v>3602</v>
      </c>
      <c r="G8" s="105" t="s">
        <v>3602</v>
      </c>
      <c r="H8" s="106" t="s">
        <v>3602</v>
      </c>
      <c r="I8" s="105" t="s">
        <v>3602</v>
      </c>
    </row>
    <row r="9" spans="1:11" x14ac:dyDescent="0.15">
      <c r="A9" s="196"/>
      <c r="B9" s="179" t="s">
        <v>3321</v>
      </c>
      <c r="C9" s="198" t="s">
        <v>3603</v>
      </c>
      <c r="D9" s="198"/>
      <c r="E9" s="198"/>
      <c r="F9" s="198"/>
      <c r="G9" s="198"/>
      <c r="H9" s="198"/>
      <c r="I9" s="198"/>
    </row>
    <row r="10" spans="1:11" x14ac:dyDescent="0.15">
      <c r="A10" s="197"/>
      <c r="B10" s="179" t="s">
        <v>3322</v>
      </c>
      <c r="C10" s="101"/>
      <c r="D10" s="105" t="s">
        <v>3604</v>
      </c>
      <c r="E10" s="106" t="s">
        <v>3604</v>
      </c>
      <c r="F10" s="105" t="s">
        <v>3604</v>
      </c>
      <c r="G10" s="106" t="s">
        <v>3604</v>
      </c>
      <c r="H10" s="105" t="s">
        <v>3604</v>
      </c>
      <c r="I10" s="106" t="s">
        <v>3604</v>
      </c>
    </row>
    <row r="11" spans="1:11" x14ac:dyDescent="0.15">
      <c r="A11" s="207" t="s">
        <v>3605</v>
      </c>
      <c r="B11" s="195" t="s">
        <v>3094</v>
      </c>
      <c r="C11" s="198" t="s">
        <v>3606</v>
      </c>
      <c r="D11" s="198"/>
      <c r="E11" s="198"/>
      <c r="F11" s="100" t="s">
        <v>3607</v>
      </c>
      <c r="G11" s="100"/>
      <c r="H11" s="100"/>
      <c r="I11" s="100"/>
    </row>
    <row r="12" spans="1:11" x14ac:dyDescent="0.15">
      <c r="A12" s="208"/>
      <c r="B12" s="196"/>
      <c r="C12" s="198" t="s">
        <v>3608</v>
      </c>
      <c r="D12" s="198"/>
      <c r="E12" s="198"/>
      <c r="F12" s="100" t="s">
        <v>3323</v>
      </c>
      <c r="G12" s="100"/>
      <c r="H12" s="100"/>
      <c r="I12" s="100"/>
    </row>
    <row r="13" spans="1:11" x14ac:dyDescent="0.15">
      <c r="A13" s="208"/>
      <c r="B13" s="196"/>
      <c r="C13" s="198" t="s">
        <v>3609</v>
      </c>
      <c r="D13" s="198"/>
      <c r="E13" s="198"/>
      <c r="F13" s="100" t="s">
        <v>3323</v>
      </c>
      <c r="G13" s="100"/>
      <c r="H13" s="100"/>
      <c r="I13" s="100"/>
    </row>
    <row r="14" spans="1:11" x14ac:dyDescent="0.15">
      <c r="A14" s="208"/>
      <c r="B14" s="196"/>
      <c r="C14" s="198" t="s">
        <v>3610</v>
      </c>
      <c r="D14" s="198"/>
      <c r="E14" s="198"/>
      <c r="F14" s="100" t="s">
        <v>3323</v>
      </c>
      <c r="G14" s="100"/>
      <c r="H14" s="100"/>
      <c r="I14" s="100"/>
    </row>
    <row r="15" spans="1:11" x14ac:dyDescent="0.15">
      <c r="A15" s="208"/>
      <c r="B15" s="196"/>
      <c r="C15" s="100"/>
      <c r="D15" s="100"/>
      <c r="E15" s="100"/>
      <c r="F15" s="198" t="s">
        <v>3611</v>
      </c>
      <c r="G15" s="198"/>
      <c r="H15" s="198"/>
      <c r="I15" s="100" t="s">
        <v>3323</v>
      </c>
    </row>
    <row r="16" spans="1:11" x14ac:dyDescent="0.15">
      <c r="A16" s="208"/>
      <c r="B16" s="196"/>
      <c r="C16" s="100"/>
      <c r="D16" s="100"/>
      <c r="E16" s="100"/>
      <c r="F16" s="198" t="s">
        <v>3612</v>
      </c>
      <c r="G16" s="198"/>
      <c r="H16" s="198"/>
      <c r="I16" s="100" t="s">
        <v>3323</v>
      </c>
    </row>
    <row r="17" spans="1:9" x14ac:dyDescent="0.15">
      <c r="A17" s="208"/>
      <c r="B17" s="196"/>
      <c r="C17" s="100"/>
      <c r="D17" s="100"/>
      <c r="E17" s="100"/>
      <c r="F17" s="198" t="s">
        <v>3613</v>
      </c>
      <c r="G17" s="198"/>
      <c r="H17" s="198"/>
      <c r="I17" s="100" t="s">
        <v>3323</v>
      </c>
    </row>
    <row r="18" spans="1:9" x14ac:dyDescent="0.15">
      <c r="A18" s="208"/>
      <c r="B18" s="197"/>
      <c r="C18" s="100"/>
      <c r="D18" s="100"/>
      <c r="E18" s="100"/>
      <c r="F18" s="198" t="s">
        <v>3614</v>
      </c>
      <c r="G18" s="198"/>
      <c r="H18" s="198"/>
      <c r="I18" s="100" t="s">
        <v>3323</v>
      </c>
    </row>
    <row r="19" spans="1:9" x14ac:dyDescent="0.15">
      <c r="A19" s="208"/>
      <c r="B19" s="100" t="s">
        <v>3095</v>
      </c>
      <c r="C19" s="100"/>
      <c r="D19" s="100"/>
      <c r="E19" s="198" t="s">
        <v>3043</v>
      </c>
      <c r="F19" s="198"/>
      <c r="G19" s="198"/>
      <c r="H19" s="198"/>
      <c r="I19" s="198"/>
    </row>
    <row r="20" spans="1:9" x14ac:dyDescent="0.15">
      <c r="A20" s="208"/>
      <c r="B20" s="100" t="s">
        <v>3095</v>
      </c>
      <c r="C20" s="198" t="s">
        <v>3096</v>
      </c>
      <c r="D20" s="198"/>
      <c r="E20" s="198"/>
      <c r="F20" s="198"/>
      <c r="G20" s="198"/>
      <c r="H20" s="198"/>
      <c r="I20" s="198"/>
    </row>
    <row r="21" spans="1:9" x14ac:dyDescent="0.15">
      <c r="A21" s="208"/>
      <c r="B21" s="100" t="s">
        <v>3095</v>
      </c>
      <c r="C21" s="198" t="s">
        <v>3097</v>
      </c>
      <c r="D21" s="198"/>
      <c r="E21" s="198"/>
      <c r="F21" s="198"/>
      <c r="G21" s="198"/>
      <c r="H21" s="198"/>
      <c r="I21" s="198"/>
    </row>
    <row r="22" spans="1:9" x14ac:dyDescent="0.15">
      <c r="A22" s="209"/>
      <c r="B22" s="100" t="s">
        <v>3098</v>
      </c>
      <c r="C22" s="100"/>
      <c r="D22" s="100"/>
      <c r="E22" s="105" t="s">
        <v>3036</v>
      </c>
      <c r="F22" s="106" t="s">
        <v>3036</v>
      </c>
      <c r="G22" s="105" t="s">
        <v>3036</v>
      </c>
      <c r="H22" s="106" t="s">
        <v>3036</v>
      </c>
      <c r="I22" s="105" t="s">
        <v>3036</v>
      </c>
    </row>
    <row r="23" spans="1:9" x14ac:dyDescent="0.15">
      <c r="A23" s="100" t="s">
        <v>3615</v>
      </c>
      <c r="B23" s="100" t="s">
        <v>3100</v>
      </c>
      <c r="C23" s="198" t="s">
        <v>3101</v>
      </c>
      <c r="D23" s="198"/>
      <c r="E23" s="198"/>
      <c r="F23" s="198"/>
      <c r="G23" s="198"/>
      <c r="H23" s="198"/>
      <c r="I23" s="198"/>
    </row>
    <row r="24" spans="1:9" x14ac:dyDescent="0.15">
      <c r="B24" s="103"/>
    </row>
    <row r="25" spans="1:9" x14ac:dyDescent="0.15">
      <c r="B25" s="103"/>
    </row>
    <row r="26" spans="1:9" x14ac:dyDescent="0.15">
      <c r="B26" s="204" t="s">
        <v>3102</v>
      </c>
      <c r="C26" s="204"/>
      <c r="D26" s="204"/>
      <c r="E26" s="204"/>
      <c r="F26" s="204"/>
      <c r="G26" s="204"/>
      <c r="H26" s="204"/>
    </row>
    <row r="27" spans="1:9" x14ac:dyDescent="0.15">
      <c r="B27" s="100">
        <v>1</v>
      </c>
      <c r="C27" s="202" t="s">
        <v>3103</v>
      </c>
      <c r="D27" s="202"/>
      <c r="E27" s="202"/>
      <c r="F27" s="202"/>
      <c r="G27" s="202"/>
      <c r="H27" s="202"/>
    </row>
    <row r="28" spans="1:9" x14ac:dyDescent="0.15">
      <c r="B28" s="100">
        <v>2</v>
      </c>
      <c r="C28" s="202" t="s">
        <v>883</v>
      </c>
      <c r="D28" s="202"/>
      <c r="E28" s="202"/>
      <c r="F28" s="202"/>
      <c r="G28" s="202"/>
      <c r="H28" s="202"/>
    </row>
    <row r="29" spans="1:9" x14ac:dyDescent="0.15">
      <c r="B29" s="100">
        <v>3</v>
      </c>
      <c r="C29" s="202" t="s">
        <v>3104</v>
      </c>
      <c r="D29" s="202"/>
      <c r="E29" s="202"/>
      <c r="F29" s="202"/>
      <c r="G29" s="202"/>
      <c r="H29" s="202"/>
    </row>
    <row r="30" spans="1:9" x14ac:dyDescent="0.15">
      <c r="B30" s="100">
        <v>4</v>
      </c>
      <c r="C30" s="203" t="s">
        <v>3105</v>
      </c>
      <c r="D30" s="203"/>
      <c r="E30" s="203"/>
      <c r="F30" s="203"/>
      <c r="G30" s="203"/>
      <c r="H30" s="203"/>
    </row>
    <row r="31" spans="1:9" x14ac:dyDescent="0.15">
      <c r="B31" s="100">
        <v>5</v>
      </c>
      <c r="C31" s="199" t="s">
        <v>3106</v>
      </c>
      <c r="D31" s="200"/>
      <c r="E31" s="200"/>
      <c r="F31" s="200"/>
      <c r="G31" s="200"/>
      <c r="H31" s="201"/>
    </row>
    <row r="32" spans="1:9" x14ac:dyDescent="0.15">
      <c r="B32" s="100">
        <v>6</v>
      </c>
      <c r="C32" s="199" t="s">
        <v>3107</v>
      </c>
      <c r="D32" s="200"/>
      <c r="E32" s="200"/>
      <c r="F32" s="200"/>
      <c r="G32" s="200"/>
      <c r="H32" s="201"/>
    </row>
    <row r="33" spans="1:8" x14ac:dyDescent="0.15">
      <c r="B33" s="100">
        <v>7</v>
      </c>
      <c r="C33" s="199" t="s">
        <v>3108</v>
      </c>
      <c r="D33" s="200"/>
      <c r="E33" s="200"/>
      <c r="F33" s="200"/>
      <c r="G33" s="200"/>
      <c r="H33" s="201"/>
    </row>
    <row r="34" spans="1:8" x14ac:dyDescent="0.15">
      <c r="B34" s="100">
        <v>8</v>
      </c>
      <c r="C34" s="199" t="s">
        <v>3109</v>
      </c>
      <c r="D34" s="200"/>
      <c r="E34" s="200"/>
      <c r="F34" s="200"/>
      <c r="G34" s="200"/>
      <c r="H34" s="201"/>
    </row>
    <row r="35" spans="1:8" x14ac:dyDescent="0.15">
      <c r="B35" s="100">
        <v>9</v>
      </c>
      <c r="C35" s="199" t="s">
        <v>3110</v>
      </c>
      <c r="D35" s="200"/>
      <c r="E35" s="200"/>
      <c r="F35" s="200"/>
      <c r="G35" s="200"/>
      <c r="H35" s="201"/>
    </row>
    <row r="36" spans="1:8" x14ac:dyDescent="0.15">
      <c r="B36" s="100">
        <v>10</v>
      </c>
      <c r="C36" s="199" t="s">
        <v>3111</v>
      </c>
      <c r="D36" s="200"/>
      <c r="E36" s="200"/>
      <c r="F36" s="200"/>
      <c r="G36" s="200"/>
      <c r="H36" s="201"/>
    </row>
    <row r="37" spans="1:8" x14ac:dyDescent="0.15">
      <c r="B37" s="100">
        <v>11</v>
      </c>
      <c r="C37" s="199" t="s">
        <v>3112</v>
      </c>
      <c r="D37" s="200"/>
      <c r="E37" s="200"/>
      <c r="F37" s="200"/>
      <c r="G37" s="200"/>
      <c r="H37" s="201"/>
    </row>
    <row r="38" spans="1:8" x14ac:dyDescent="0.15">
      <c r="B38" s="100">
        <v>12</v>
      </c>
      <c r="C38" s="199" t="s">
        <v>3113</v>
      </c>
      <c r="D38" s="200"/>
      <c r="E38" s="200"/>
      <c r="F38" s="200"/>
      <c r="G38" s="200"/>
      <c r="H38" s="201"/>
    </row>
    <row r="39" spans="1:8" x14ac:dyDescent="0.15">
      <c r="B39" s="100">
        <v>13</v>
      </c>
      <c r="C39" s="199" t="s">
        <v>3114</v>
      </c>
      <c r="D39" s="200"/>
      <c r="E39" s="200"/>
      <c r="F39" s="200"/>
      <c r="G39" s="200"/>
      <c r="H39" s="201"/>
    </row>
    <row r="40" spans="1:8" x14ac:dyDescent="0.15">
      <c r="B40" s="100">
        <v>14</v>
      </c>
      <c r="C40" s="192" t="s">
        <v>3115</v>
      </c>
      <c r="D40" s="193"/>
      <c r="E40" s="193"/>
      <c r="F40" s="193"/>
      <c r="G40" s="193"/>
      <c r="H40" s="194"/>
    </row>
    <row r="42" spans="1:8" x14ac:dyDescent="0.15">
      <c r="A42" s="126" t="s">
        <v>3616</v>
      </c>
      <c r="B42" s="124"/>
    </row>
    <row r="43" spans="1:8" x14ac:dyDescent="0.15">
      <c r="A43" s="126" t="s">
        <v>3617</v>
      </c>
      <c r="B43" s="124"/>
    </row>
    <row r="44" spans="1:8" x14ac:dyDescent="0.15">
      <c r="A44" s="124"/>
      <c r="B44" s="102" t="s">
        <v>3618</v>
      </c>
    </row>
    <row r="45" spans="1:8" x14ac:dyDescent="0.15">
      <c r="A45" s="124"/>
      <c r="B45" s="102" t="s">
        <v>3619</v>
      </c>
    </row>
    <row r="46" spans="1:8" x14ac:dyDescent="0.15">
      <c r="A46" s="124"/>
      <c r="B46" s="102" t="s">
        <v>3620</v>
      </c>
    </row>
  </sheetData>
  <mergeCells count="36">
    <mergeCell ref="A1:B1"/>
    <mergeCell ref="C2:I2"/>
    <mergeCell ref="C3:I3"/>
    <mergeCell ref="C11:E11"/>
    <mergeCell ref="C12:E12"/>
    <mergeCell ref="A2:A7"/>
    <mergeCell ref="C5:E5"/>
    <mergeCell ref="A8:A10"/>
    <mergeCell ref="C9:I9"/>
    <mergeCell ref="A11:A22"/>
    <mergeCell ref="C13:E13"/>
    <mergeCell ref="F15:H15"/>
    <mergeCell ref="F16:H16"/>
    <mergeCell ref="F17:H17"/>
    <mergeCell ref="C34:H34"/>
    <mergeCell ref="C27:H27"/>
    <mergeCell ref="C28:H28"/>
    <mergeCell ref="C20:I20"/>
    <mergeCell ref="C23:I23"/>
    <mergeCell ref="B26:H26"/>
    <mergeCell ref="C40:H40"/>
    <mergeCell ref="B11:B18"/>
    <mergeCell ref="C14:E14"/>
    <mergeCell ref="F18:H18"/>
    <mergeCell ref="E19:I19"/>
    <mergeCell ref="C21:I21"/>
    <mergeCell ref="C39:H39"/>
    <mergeCell ref="C29:H29"/>
    <mergeCell ref="C30:H30"/>
    <mergeCell ref="C31:H31"/>
    <mergeCell ref="C32:H32"/>
    <mergeCell ref="C33:H33"/>
    <mergeCell ref="C35:H35"/>
    <mergeCell ref="C36:H36"/>
    <mergeCell ref="C38:H38"/>
    <mergeCell ref="C37:H37"/>
  </mergeCells>
  <phoneticPr fontId="29" type="noConversion"/>
  <pageMargins left="0.69930555555555596" right="0.69930555555555596" top="0.75" bottom="0.75" header="0.3" footer="0.3"/>
  <pageSetup paperSize="9" orientation="portrait" horizontalDpi="300" verticalDpi="0" copies="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R61"/>
  <sheetViews>
    <sheetView topLeftCell="A22" workbookViewId="0">
      <selection activeCell="A20" sqref="A20"/>
    </sheetView>
  </sheetViews>
  <sheetFormatPr defaultColWidth="14.625" defaultRowHeight="16.5" x14ac:dyDescent="0.15"/>
  <cols>
    <col min="1" max="3" width="8" style="124" bestFit="1" customWidth="1"/>
    <col min="4" max="9" width="11" style="124" bestFit="1" customWidth="1"/>
    <col min="10" max="12" width="8.375" style="124" bestFit="1" customWidth="1"/>
    <col min="13" max="16" width="9.375" style="124" bestFit="1" customWidth="1"/>
    <col min="17" max="17" width="14.625" style="124"/>
    <col min="18" max="18" width="29.375" style="124" bestFit="1" customWidth="1"/>
    <col min="19" max="16384" width="14.625" style="124"/>
  </cols>
  <sheetData>
    <row r="1" spans="1:18" ht="33" customHeight="1" x14ac:dyDescent="0.15">
      <c r="A1" s="211" t="s">
        <v>3331</v>
      </c>
      <c r="B1" s="211"/>
      <c r="C1" s="122" t="s">
        <v>3332</v>
      </c>
      <c r="D1" s="122" t="s">
        <v>3333</v>
      </c>
      <c r="E1" s="122" t="s">
        <v>3334</v>
      </c>
      <c r="F1" s="122" t="s">
        <v>3335</v>
      </c>
      <c r="G1" s="122" t="s">
        <v>3336</v>
      </c>
      <c r="H1" s="122" t="s">
        <v>3337</v>
      </c>
      <c r="I1" s="122" t="s">
        <v>3338</v>
      </c>
      <c r="J1" s="123" t="s">
        <v>3339</v>
      </c>
      <c r="K1" s="123" t="s">
        <v>3340</v>
      </c>
      <c r="L1" s="123" t="s">
        <v>3341</v>
      </c>
      <c r="M1" s="123" t="s">
        <v>3342</v>
      </c>
      <c r="N1" s="123" t="s">
        <v>3343</v>
      </c>
      <c r="O1" s="123" t="s">
        <v>3344</v>
      </c>
      <c r="P1" s="123" t="s">
        <v>3345</v>
      </c>
    </row>
    <row r="2" spans="1:18" x14ac:dyDescent="0.15">
      <c r="A2" s="212" t="s">
        <v>3346</v>
      </c>
      <c r="B2" s="108" t="s">
        <v>3347</v>
      </c>
      <c r="C2" s="108" t="s">
        <v>3348</v>
      </c>
      <c r="D2" s="108" t="s">
        <v>3349</v>
      </c>
      <c r="E2" s="108" t="s">
        <v>3350</v>
      </c>
      <c r="F2" s="108" t="s">
        <v>3351</v>
      </c>
      <c r="G2" s="108" t="s">
        <v>3352</v>
      </c>
      <c r="H2" s="108" t="s">
        <v>3353</v>
      </c>
      <c r="I2" s="108" t="s">
        <v>3354</v>
      </c>
      <c r="J2" s="108" t="s">
        <v>3348</v>
      </c>
      <c r="K2" s="108" t="s">
        <v>3349</v>
      </c>
      <c r="L2" s="108" t="s">
        <v>3350</v>
      </c>
      <c r="M2" s="108" t="s">
        <v>3351</v>
      </c>
      <c r="N2" s="108" t="s">
        <v>3352</v>
      </c>
      <c r="O2" s="108" t="s">
        <v>3353</v>
      </c>
      <c r="P2" s="108" t="s">
        <v>3354</v>
      </c>
      <c r="R2" s="125" t="s">
        <v>3355</v>
      </c>
    </row>
    <row r="3" spans="1:18" x14ac:dyDescent="0.15">
      <c r="A3" s="213"/>
      <c r="B3" s="108" t="s">
        <v>3356</v>
      </c>
      <c r="C3" s="108" t="s">
        <v>3357</v>
      </c>
      <c r="D3" s="108" t="s">
        <v>3357</v>
      </c>
      <c r="E3" s="108" t="s">
        <v>3358</v>
      </c>
      <c r="F3" s="108" t="s">
        <v>3358</v>
      </c>
      <c r="G3" s="108" t="s">
        <v>3358</v>
      </c>
      <c r="H3" s="108" t="s">
        <v>3358</v>
      </c>
      <c r="I3" s="108" t="s">
        <v>3358</v>
      </c>
      <c r="J3" s="108" t="s">
        <v>3358</v>
      </c>
      <c r="K3" s="108" t="s">
        <v>3358</v>
      </c>
      <c r="L3" s="108" t="s">
        <v>3358</v>
      </c>
      <c r="M3" s="108" t="s">
        <v>3358</v>
      </c>
      <c r="N3" s="108" t="s">
        <v>3358</v>
      </c>
      <c r="O3" s="108" t="s">
        <v>3358</v>
      </c>
      <c r="P3" s="108" t="s">
        <v>3358</v>
      </c>
    </row>
    <row r="4" spans="1:18" x14ac:dyDescent="0.15">
      <c r="A4" s="214"/>
      <c r="B4" s="108" t="s">
        <v>3359</v>
      </c>
      <c r="C4" s="108" t="s">
        <v>3330</v>
      </c>
      <c r="D4" s="108" t="s">
        <v>3330</v>
      </c>
      <c r="E4" s="108" t="s">
        <v>3330</v>
      </c>
      <c r="F4" s="108" t="s">
        <v>3330</v>
      </c>
      <c r="G4" s="108" t="s">
        <v>3330</v>
      </c>
      <c r="H4" s="108" t="s">
        <v>3330</v>
      </c>
      <c r="I4" s="108" t="s">
        <v>3330</v>
      </c>
      <c r="J4" s="108" t="s">
        <v>3330</v>
      </c>
      <c r="K4" s="108" t="s">
        <v>3330</v>
      </c>
      <c r="L4" s="108" t="s">
        <v>3330</v>
      </c>
      <c r="M4" s="108" t="s">
        <v>3330</v>
      </c>
      <c r="N4" s="108" t="s">
        <v>3330</v>
      </c>
      <c r="O4" s="108" t="s">
        <v>3330</v>
      </c>
      <c r="P4" s="108" t="s">
        <v>3330</v>
      </c>
    </row>
    <row r="5" spans="1:18" x14ac:dyDescent="0.15">
      <c r="A5" s="108" t="s">
        <v>3360</v>
      </c>
      <c r="B5" s="108" t="s">
        <v>3361</v>
      </c>
      <c r="C5" s="210" t="s">
        <v>3362</v>
      </c>
      <c r="D5" s="210"/>
      <c r="E5" s="108"/>
      <c r="F5" s="210" t="s">
        <v>3363</v>
      </c>
      <c r="G5" s="210"/>
      <c r="H5" s="210"/>
      <c r="I5" s="108"/>
      <c r="J5" s="210" t="s">
        <v>3364</v>
      </c>
      <c r="K5" s="210"/>
      <c r="L5" s="108"/>
      <c r="M5" s="210" t="s">
        <v>3365</v>
      </c>
      <c r="N5" s="210"/>
      <c r="O5" s="210"/>
      <c r="P5" s="108"/>
    </row>
    <row r="7" spans="1:18" x14ac:dyDescent="0.15">
      <c r="A7" s="126" t="s">
        <v>3366</v>
      </c>
    </row>
    <row r="8" spans="1:18" x14ac:dyDescent="0.15">
      <c r="B8" s="126" t="s">
        <v>3367</v>
      </c>
    </row>
    <row r="9" spans="1:18" x14ac:dyDescent="0.15">
      <c r="B9" s="126" t="s">
        <v>3368</v>
      </c>
      <c r="M9" s="126"/>
    </row>
    <row r="10" spans="1:18" x14ac:dyDescent="0.15">
      <c r="B10" s="126" t="s">
        <v>3369</v>
      </c>
    </row>
    <row r="11" spans="1:18" x14ac:dyDescent="0.15">
      <c r="B11" s="126" t="s">
        <v>3370</v>
      </c>
    </row>
    <row r="12" spans="1:18" x14ac:dyDescent="0.15">
      <c r="A12" s="126" t="s">
        <v>3371</v>
      </c>
    </row>
    <row r="13" spans="1:18" x14ac:dyDescent="0.15">
      <c r="B13" s="126" t="s">
        <v>3372</v>
      </c>
    </row>
    <row r="14" spans="1:18" x14ac:dyDescent="0.15">
      <c r="B14" s="126" t="s">
        <v>3373</v>
      </c>
    </row>
    <row r="15" spans="1:18" x14ac:dyDescent="0.15">
      <c r="B15" s="126" t="s">
        <v>3374</v>
      </c>
    </row>
    <row r="16" spans="1:18" x14ac:dyDescent="0.15">
      <c r="B16" s="126" t="s">
        <v>3375</v>
      </c>
    </row>
    <row r="17" spans="1:11" x14ac:dyDescent="0.15">
      <c r="B17" s="126" t="s">
        <v>3376</v>
      </c>
    </row>
    <row r="18" spans="1:11" x14ac:dyDescent="0.15">
      <c r="A18" s="126"/>
    </row>
    <row r="19" spans="1:11" x14ac:dyDescent="0.15">
      <c r="A19" s="126" t="s">
        <v>3377</v>
      </c>
      <c r="E19" s="127"/>
      <c r="F19" s="127"/>
      <c r="G19" s="127"/>
      <c r="H19" s="127"/>
      <c r="I19" s="127"/>
      <c r="J19" s="127"/>
      <c r="K19" s="127"/>
    </row>
    <row r="20" spans="1:11" x14ac:dyDescent="0.15">
      <c r="B20" s="126" t="s">
        <v>3378</v>
      </c>
      <c r="E20" s="127"/>
      <c r="F20" s="127"/>
      <c r="G20" s="127"/>
      <c r="H20" s="127"/>
      <c r="I20" s="127"/>
      <c r="J20" s="127"/>
      <c r="K20" s="127"/>
    </row>
    <row r="21" spans="1:11" x14ac:dyDescent="0.15">
      <c r="C21" s="126" t="s">
        <v>3379</v>
      </c>
    </row>
    <row r="22" spans="1:11" x14ac:dyDescent="0.15">
      <c r="C22" s="126" t="s">
        <v>3380</v>
      </c>
    </row>
    <row r="23" spans="1:11" x14ac:dyDescent="0.15">
      <c r="C23" s="126" t="s">
        <v>3381</v>
      </c>
    </row>
    <row r="24" spans="1:11" x14ac:dyDescent="0.15">
      <c r="C24" s="126" t="s">
        <v>3382</v>
      </c>
    </row>
    <row r="25" spans="1:11" x14ac:dyDescent="0.15">
      <c r="C25" s="126" t="s">
        <v>3383</v>
      </c>
    </row>
    <row r="26" spans="1:11" x14ac:dyDescent="0.15">
      <c r="C26" s="124" t="s">
        <v>3384</v>
      </c>
    </row>
    <row r="28" spans="1:11" x14ac:dyDescent="0.15">
      <c r="B28" s="126" t="s">
        <v>3385</v>
      </c>
    </row>
    <row r="29" spans="1:11" x14ac:dyDescent="0.15">
      <c r="C29" s="126" t="s">
        <v>3382</v>
      </c>
    </row>
    <row r="30" spans="1:11" x14ac:dyDescent="0.15">
      <c r="C30" s="126" t="s">
        <v>3386</v>
      </c>
    </row>
    <row r="32" spans="1:11" x14ac:dyDescent="0.15">
      <c r="B32" s="126" t="s">
        <v>3387</v>
      </c>
    </row>
    <row r="33" spans="1:3" x14ac:dyDescent="0.15">
      <c r="C33" s="126" t="s">
        <v>3388</v>
      </c>
    </row>
    <row r="34" spans="1:3" x14ac:dyDescent="0.15">
      <c r="C34" s="126" t="s">
        <v>3389</v>
      </c>
    </row>
    <row r="35" spans="1:3" x14ac:dyDescent="0.15">
      <c r="C35" s="126" t="s">
        <v>3390</v>
      </c>
    </row>
    <row r="37" spans="1:3" x14ac:dyDescent="0.15">
      <c r="B37" s="126" t="s">
        <v>3391</v>
      </c>
    </row>
    <row r="38" spans="1:3" x14ac:dyDescent="0.15">
      <c r="C38" s="124" t="s">
        <v>3392</v>
      </c>
    </row>
    <row r="39" spans="1:3" x14ac:dyDescent="0.15">
      <c r="C39" s="124" t="s">
        <v>3330</v>
      </c>
    </row>
    <row r="40" spans="1:3" x14ac:dyDescent="0.15">
      <c r="C40" s="124" t="s">
        <v>3393</v>
      </c>
    </row>
    <row r="41" spans="1:3" x14ac:dyDescent="0.15">
      <c r="C41" s="124" t="s">
        <v>3394</v>
      </c>
    </row>
    <row r="43" spans="1:3" x14ac:dyDescent="0.15">
      <c r="B43" s="126" t="s">
        <v>3395</v>
      </c>
    </row>
    <row r="44" spans="1:3" x14ac:dyDescent="0.15">
      <c r="C44" s="126" t="s">
        <v>3396</v>
      </c>
    </row>
    <row r="45" spans="1:3" x14ac:dyDescent="0.15">
      <c r="C45" s="124" t="s">
        <v>3397</v>
      </c>
    </row>
    <row r="46" spans="1:3" x14ac:dyDescent="0.15">
      <c r="C46" s="124" t="s">
        <v>3398</v>
      </c>
    </row>
    <row r="48" spans="1:3" x14ac:dyDescent="0.15">
      <c r="A48" s="126" t="s">
        <v>3399</v>
      </c>
    </row>
    <row r="49" spans="1:3" x14ac:dyDescent="0.15">
      <c r="A49" s="128" t="s">
        <v>3400</v>
      </c>
    </row>
    <row r="50" spans="1:3" x14ac:dyDescent="0.15">
      <c r="A50" s="124" t="s">
        <v>3401</v>
      </c>
      <c r="B50" s="124" t="s">
        <v>3402</v>
      </c>
      <c r="C50" s="124" t="s">
        <v>3403</v>
      </c>
    </row>
    <row r="51" spans="1:3" x14ac:dyDescent="0.15">
      <c r="A51" s="124">
        <v>1</v>
      </c>
      <c r="B51" s="124" t="s">
        <v>3404</v>
      </c>
      <c r="C51" s="126" t="s">
        <v>3405</v>
      </c>
    </row>
    <row r="52" spans="1:3" x14ac:dyDescent="0.15">
      <c r="A52" s="124">
        <v>2</v>
      </c>
      <c r="B52" s="124" t="s">
        <v>3406</v>
      </c>
      <c r="C52" s="126" t="s">
        <v>3407</v>
      </c>
    </row>
    <row r="53" spans="1:3" x14ac:dyDescent="0.15">
      <c r="A53" s="124">
        <v>3</v>
      </c>
      <c r="B53" s="124" t="s">
        <v>3406</v>
      </c>
      <c r="C53" s="126" t="s">
        <v>3408</v>
      </c>
    </row>
    <row r="54" spans="1:3" x14ac:dyDescent="0.15">
      <c r="A54" s="124">
        <v>4</v>
      </c>
      <c r="B54" s="124" t="s">
        <v>3409</v>
      </c>
      <c r="C54" s="126" t="s">
        <v>3410</v>
      </c>
    </row>
    <row r="56" spans="1:3" x14ac:dyDescent="0.15">
      <c r="A56" s="128" t="s">
        <v>3411</v>
      </c>
    </row>
    <row r="57" spans="1:3" x14ac:dyDescent="0.15">
      <c r="A57" s="124" t="s">
        <v>3401</v>
      </c>
      <c r="B57" s="124" t="s">
        <v>3402</v>
      </c>
      <c r="C57" s="124" t="s">
        <v>3403</v>
      </c>
    </row>
    <row r="58" spans="1:3" x14ac:dyDescent="0.15">
      <c r="A58" s="124">
        <v>1</v>
      </c>
      <c r="B58" s="124" t="s">
        <v>3404</v>
      </c>
      <c r="C58" s="126" t="s">
        <v>3412</v>
      </c>
    </row>
    <row r="59" spans="1:3" x14ac:dyDescent="0.15">
      <c r="A59" s="124">
        <v>2</v>
      </c>
      <c r="B59" s="124" t="s">
        <v>3413</v>
      </c>
      <c r="C59" s="126" t="s">
        <v>3414</v>
      </c>
    </row>
    <row r="60" spans="1:3" x14ac:dyDescent="0.15">
      <c r="A60" s="124">
        <v>3</v>
      </c>
      <c r="B60" s="124" t="s">
        <v>3415</v>
      </c>
      <c r="C60" s="126" t="s">
        <v>3416</v>
      </c>
    </row>
    <row r="61" spans="1:3" x14ac:dyDescent="0.15">
      <c r="C61" s="126"/>
    </row>
  </sheetData>
  <mergeCells count="6">
    <mergeCell ref="M5:O5"/>
    <mergeCell ref="A1:B1"/>
    <mergeCell ref="A2:A4"/>
    <mergeCell ref="C5:D5"/>
    <mergeCell ref="F5:H5"/>
    <mergeCell ref="J5:K5"/>
  </mergeCells>
  <phoneticPr fontId="33"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Z50"/>
  <sheetViews>
    <sheetView workbookViewId="0">
      <selection activeCell="C4" sqref="C4"/>
    </sheetView>
  </sheetViews>
  <sheetFormatPr defaultRowHeight="14.25" x14ac:dyDescent="0.3"/>
  <cols>
    <col min="1" max="1" width="10.875" style="129" customWidth="1"/>
    <col min="2" max="2" width="20.125" style="129" bestFit="1" customWidth="1"/>
    <col min="3" max="3" width="9" style="129" bestFit="1" customWidth="1"/>
    <col min="4" max="4" width="10.5" style="129" bestFit="1" customWidth="1"/>
    <col min="5" max="6" width="9" style="129" bestFit="1" customWidth="1"/>
    <col min="7" max="7" width="8.375" style="129" bestFit="1" customWidth="1"/>
    <col min="8" max="8" width="12.25" style="129" bestFit="1" customWidth="1"/>
    <col min="9" max="11" width="8.375" style="129" bestFit="1" customWidth="1"/>
    <col min="12" max="13" width="11.25" style="129" bestFit="1" customWidth="1"/>
    <col min="14" max="16" width="9.375" style="129" bestFit="1" customWidth="1"/>
    <col min="17" max="17" width="8" style="129" bestFit="1" customWidth="1"/>
    <col min="18" max="18" width="15.875" style="129" bestFit="1" customWidth="1"/>
    <col min="19" max="19" width="6.375" style="129" bestFit="1" customWidth="1"/>
    <col min="20" max="20" width="15.875" style="129" bestFit="1" customWidth="1"/>
    <col min="21" max="22" width="6.375" style="129" bestFit="1" customWidth="1"/>
    <col min="23" max="26" width="8" style="129" bestFit="1" customWidth="1"/>
    <col min="27" max="16384" width="9" style="129"/>
  </cols>
  <sheetData>
    <row r="1" spans="1:26" ht="16.5" customHeight="1" x14ac:dyDescent="0.3">
      <c r="A1" s="185" t="s">
        <v>3624</v>
      </c>
      <c r="B1" s="122" t="s">
        <v>3622</v>
      </c>
      <c r="C1" s="122" t="s">
        <v>3623</v>
      </c>
    </row>
    <row r="2" spans="1:26" ht="16.5" x14ac:dyDescent="0.3">
      <c r="A2" s="182">
        <v>1</v>
      </c>
      <c r="B2" s="220" t="s">
        <v>3625</v>
      </c>
      <c r="C2" s="221"/>
    </row>
    <row r="3" spans="1:26" ht="16.5" x14ac:dyDescent="0.3">
      <c r="A3" s="182">
        <v>2</v>
      </c>
      <c r="B3" s="220" t="s">
        <v>3397</v>
      </c>
      <c r="C3" s="221"/>
    </row>
    <row r="4" spans="1:26" ht="16.5" x14ac:dyDescent="0.3">
      <c r="A4" s="182">
        <v>3</v>
      </c>
      <c r="B4" s="186" t="s">
        <v>3626</v>
      </c>
      <c r="C4" s="182"/>
    </row>
    <row r="7" spans="1:26" x14ac:dyDescent="0.3">
      <c r="A7" s="222" t="s">
        <v>3511</v>
      </c>
      <c r="B7" s="222"/>
      <c r="C7" s="222"/>
      <c r="D7" s="222"/>
      <c r="E7" s="222"/>
      <c r="F7" s="222"/>
      <c r="G7" s="222"/>
      <c r="H7" s="222"/>
      <c r="I7" s="222"/>
      <c r="J7" s="222"/>
      <c r="K7" s="222"/>
      <c r="L7" s="222"/>
      <c r="M7" s="222"/>
      <c r="N7" s="222"/>
      <c r="O7" s="222"/>
      <c r="Q7" s="130" t="s">
        <v>3417</v>
      </c>
      <c r="R7" s="131" t="s">
        <v>3418</v>
      </c>
      <c r="S7" s="132" t="s">
        <v>3419</v>
      </c>
      <c r="T7" s="131" t="s">
        <v>3420</v>
      </c>
      <c r="U7" s="132" t="s">
        <v>3421</v>
      </c>
      <c r="V7" s="131" t="s">
        <v>3422</v>
      </c>
      <c r="W7" s="132" t="s">
        <v>3423</v>
      </c>
      <c r="X7" s="131" t="s">
        <v>3424</v>
      </c>
      <c r="Y7" s="132" t="s">
        <v>3425</v>
      </c>
      <c r="Z7" s="131" t="s">
        <v>3426</v>
      </c>
    </row>
    <row r="8" spans="1:26" x14ac:dyDescent="0.3">
      <c r="A8" s="133" t="s">
        <v>3151</v>
      </c>
      <c r="B8" s="134" t="s">
        <v>3126</v>
      </c>
      <c r="C8" s="134" t="s">
        <v>3127</v>
      </c>
      <c r="D8" s="135" t="s">
        <v>3128</v>
      </c>
      <c r="E8" s="135" t="s">
        <v>3129</v>
      </c>
      <c r="F8" s="134" t="s">
        <v>3130</v>
      </c>
      <c r="G8" s="134" t="s">
        <v>3131</v>
      </c>
      <c r="H8" s="135" t="s">
        <v>3132</v>
      </c>
      <c r="I8" s="135" t="s">
        <v>3133</v>
      </c>
      <c r="J8" s="134" t="s">
        <v>3134</v>
      </c>
      <c r="K8" s="134" t="s">
        <v>3135</v>
      </c>
      <c r="L8" s="136" t="s">
        <v>3136</v>
      </c>
      <c r="M8" s="136" t="s">
        <v>3152</v>
      </c>
      <c r="N8" s="136" t="s">
        <v>3153</v>
      </c>
      <c r="O8" s="134" t="s">
        <v>3154</v>
      </c>
      <c r="Q8" s="129">
        <v>1</v>
      </c>
      <c r="R8" s="129" t="s">
        <v>74</v>
      </c>
      <c r="S8" s="129" t="s">
        <v>74</v>
      </c>
      <c r="T8" s="129" t="s">
        <v>74</v>
      </c>
      <c r="U8" s="129" t="s">
        <v>74</v>
      </c>
      <c r="V8" s="129" t="s">
        <v>74</v>
      </c>
      <c r="W8" s="129" t="s">
        <v>3427</v>
      </c>
      <c r="X8" s="129" t="s">
        <v>3428</v>
      </c>
      <c r="Y8" s="129" t="s">
        <v>3428</v>
      </c>
      <c r="Z8" s="129" t="s">
        <v>3428</v>
      </c>
    </row>
    <row r="9" spans="1:26" x14ac:dyDescent="0.3">
      <c r="A9" s="137">
        <v>600</v>
      </c>
      <c r="B9" s="82" t="s">
        <v>3429</v>
      </c>
      <c r="C9" s="138">
        <v>10</v>
      </c>
      <c r="D9" s="139" t="s">
        <v>101</v>
      </c>
      <c r="E9" s="139">
        <v>5</v>
      </c>
      <c r="F9" s="137" t="s">
        <v>3430</v>
      </c>
      <c r="G9" s="137">
        <v>10</v>
      </c>
      <c r="H9" s="137" t="s">
        <v>3431</v>
      </c>
      <c r="I9" s="137">
        <v>10</v>
      </c>
      <c r="J9" s="139" t="s">
        <v>10</v>
      </c>
      <c r="K9" s="139"/>
      <c r="L9" s="137">
        <f>VLOOKUP(F9,道具总览!$D:$F,2,FALSE)*G9+VLOOKUP(H9,道具总览!$D:$F,2,FALSE)*I9+VLOOKUP(J9,道具总览!$D:$F,2,FALSE)*K9+VLOOKUP(B9,道具总览!$D:$F,2,FALSE)*C9+VLOOKUP(D9,道具总览!$D:$F,2,FALSE)*E9</f>
        <v>650</v>
      </c>
      <c r="M9" s="140">
        <f>SUM(L$9:L9)/A9</f>
        <v>1.0833333333333333</v>
      </c>
      <c r="N9" s="140">
        <f>L9/A9</f>
        <v>1.0833333333333333</v>
      </c>
      <c r="O9" s="139">
        <v>1</v>
      </c>
      <c r="Q9" s="129">
        <v>2</v>
      </c>
      <c r="R9" s="129" t="s">
        <v>3432</v>
      </c>
      <c r="S9" s="129" t="s">
        <v>82</v>
      </c>
      <c r="T9" s="129" t="s">
        <v>3433</v>
      </c>
      <c r="U9" s="129" t="s">
        <v>82</v>
      </c>
      <c r="V9" s="129" t="s">
        <v>82</v>
      </c>
      <c r="W9" s="129" t="s">
        <v>3434</v>
      </c>
      <c r="X9" s="129" t="s">
        <v>3435</v>
      </c>
      <c r="Y9" s="129" t="s">
        <v>3436</v>
      </c>
      <c r="Z9" s="129" t="s">
        <v>3437</v>
      </c>
    </row>
    <row r="10" spans="1:26" x14ac:dyDescent="0.3">
      <c r="A10" s="137">
        <v>1500</v>
      </c>
      <c r="B10" s="82" t="s">
        <v>3429</v>
      </c>
      <c r="C10" s="138">
        <v>10</v>
      </c>
      <c r="D10" s="139" t="s">
        <v>103</v>
      </c>
      <c r="E10" s="139">
        <v>10</v>
      </c>
      <c r="F10" s="137" t="s">
        <v>3430</v>
      </c>
      <c r="G10" s="137">
        <v>15</v>
      </c>
      <c r="H10" s="137" t="s">
        <v>3431</v>
      </c>
      <c r="I10" s="137">
        <v>20</v>
      </c>
      <c r="J10" s="139" t="s">
        <v>10</v>
      </c>
      <c r="K10" s="139"/>
      <c r="L10" s="137">
        <f>VLOOKUP(F10,道具总览!$D:$F,2,FALSE)*G10+VLOOKUP(H10,道具总览!$D:$F,2,FALSE)*I10+VLOOKUP(J10,道具总览!$D:$F,2,FALSE)*K10+VLOOKUP(B10,道具总览!$D:$F,2,FALSE)*C10+VLOOKUP(D10,道具总览!$D:$F,2,FALSE)*E10</f>
        <v>1100</v>
      </c>
      <c r="M10" s="140">
        <f>SUM(L$9:L10)/A10</f>
        <v>1.1666666666666667</v>
      </c>
      <c r="N10" s="140">
        <f t="shared" ref="N10:N16" si="0">L10/(A10-A9)</f>
        <v>1.2222222222222223</v>
      </c>
      <c r="O10" s="139">
        <v>1</v>
      </c>
      <c r="Q10" s="129">
        <v>3</v>
      </c>
      <c r="R10" s="129" t="s">
        <v>3438</v>
      </c>
      <c r="S10" s="129" t="s">
        <v>89</v>
      </c>
      <c r="T10" s="129" t="s">
        <v>3439</v>
      </c>
      <c r="U10" s="129" t="s">
        <v>3440</v>
      </c>
      <c r="V10" s="129" t="s">
        <v>3441</v>
      </c>
      <c r="W10" s="129" t="s">
        <v>3442</v>
      </c>
      <c r="X10" s="129" t="s">
        <v>3443</v>
      </c>
      <c r="Y10" s="129" t="s">
        <v>3444</v>
      </c>
      <c r="Z10" s="129" t="s">
        <v>3445</v>
      </c>
    </row>
    <row r="11" spans="1:26" x14ac:dyDescent="0.3">
      <c r="A11" s="137">
        <v>3000</v>
      </c>
      <c r="B11" s="82" t="s">
        <v>3446</v>
      </c>
      <c r="C11" s="138">
        <v>20</v>
      </c>
      <c r="D11" s="139" t="s">
        <v>101</v>
      </c>
      <c r="E11" s="139">
        <v>20</v>
      </c>
      <c r="F11" s="137" t="s">
        <v>3447</v>
      </c>
      <c r="G11" s="137">
        <v>20</v>
      </c>
      <c r="H11" s="137" t="s">
        <v>3448</v>
      </c>
      <c r="I11" s="137">
        <v>30</v>
      </c>
      <c r="J11" s="139" t="s">
        <v>10</v>
      </c>
      <c r="K11" s="139"/>
      <c r="L11" s="137">
        <f>VLOOKUP(F11,道具总览!$D:$F,2,FALSE)*G11+VLOOKUP(H11,道具总览!$D:$F,2,FALSE)*I11+VLOOKUP(J11,道具总览!$D:$F,2,FALSE)*K11+VLOOKUP(B11,道具总览!$D:$F,2,FALSE)*C11+VLOOKUP(D11,道具总览!$D:$F,2,FALSE)*E11</f>
        <v>1700</v>
      </c>
      <c r="M11" s="140">
        <f>SUM(L$9:L11)/A11</f>
        <v>1.1499999999999999</v>
      </c>
      <c r="N11" s="140">
        <f t="shared" si="0"/>
        <v>1.1333333333333333</v>
      </c>
      <c r="O11" s="139">
        <v>1</v>
      </c>
      <c r="Q11" s="129">
        <v>4</v>
      </c>
      <c r="R11" s="129" t="s">
        <v>3449</v>
      </c>
      <c r="S11" s="129" t="s">
        <v>91</v>
      </c>
      <c r="T11" s="129" t="s">
        <v>3450</v>
      </c>
      <c r="U11" s="129" t="s">
        <v>3451</v>
      </c>
      <c r="V11" s="129" t="s">
        <v>3452</v>
      </c>
      <c r="W11" s="129" t="s">
        <v>3453</v>
      </c>
      <c r="X11" s="129" t="s">
        <v>3454</v>
      </c>
      <c r="Y11" s="129" t="s">
        <v>3455</v>
      </c>
      <c r="Z11" s="129" t="s">
        <v>3456</v>
      </c>
    </row>
    <row r="12" spans="1:26" x14ac:dyDescent="0.3">
      <c r="A12" s="137">
        <v>6000</v>
      </c>
      <c r="B12" s="82" t="s">
        <v>3457</v>
      </c>
      <c r="C12" s="138">
        <v>60</v>
      </c>
      <c r="D12" s="139" t="s">
        <v>101</v>
      </c>
      <c r="E12" s="139">
        <v>35</v>
      </c>
      <c r="F12" s="137" t="s">
        <v>3458</v>
      </c>
      <c r="G12" s="137">
        <v>30</v>
      </c>
      <c r="H12" s="137" t="s">
        <v>3459</v>
      </c>
      <c r="I12" s="137">
        <v>40</v>
      </c>
      <c r="J12" s="139" t="s">
        <v>10</v>
      </c>
      <c r="K12" s="139"/>
      <c r="L12" s="137">
        <f>VLOOKUP(F12,道具总览!$D:$F,2,FALSE)*G12+VLOOKUP(H12,道具总览!$D:$F,2,FALSE)*I12+VLOOKUP(J12,道具总览!$D:$F,2,FALSE)*K12+VLOOKUP(B12,道具总览!$D:$F,2,FALSE)*C12+VLOOKUP(D12,道具总览!$D:$F,2,FALSE)*E12</f>
        <v>2750</v>
      </c>
      <c r="M12" s="140">
        <f>SUM(L$9:L12)/A12</f>
        <v>1.0333333333333334</v>
      </c>
      <c r="N12" s="140">
        <f t="shared" si="0"/>
        <v>0.91666666666666663</v>
      </c>
      <c r="O12" s="139">
        <v>1</v>
      </c>
      <c r="Q12" s="129" t="s">
        <v>3460</v>
      </c>
      <c r="R12" s="129" t="s">
        <v>3461</v>
      </c>
      <c r="T12" s="129" t="s">
        <v>3461</v>
      </c>
    </row>
    <row r="13" spans="1:26" x14ac:dyDescent="0.3">
      <c r="A13" s="137">
        <v>10000</v>
      </c>
      <c r="B13" s="82" t="s">
        <v>3457</v>
      </c>
      <c r="C13" s="138">
        <v>80</v>
      </c>
      <c r="D13" s="139" t="s">
        <v>103</v>
      </c>
      <c r="E13" s="139">
        <v>50</v>
      </c>
      <c r="F13" s="137" t="s">
        <v>3458</v>
      </c>
      <c r="G13" s="137">
        <v>40</v>
      </c>
      <c r="H13" s="137" t="s">
        <v>3459</v>
      </c>
      <c r="I13" s="137">
        <v>50</v>
      </c>
      <c r="J13" s="139" t="s">
        <v>10</v>
      </c>
      <c r="K13" s="139"/>
      <c r="L13" s="137">
        <f>VLOOKUP(F13,道具总览!$D:$F,2,FALSE)*G13+VLOOKUP(H13,道具总览!$D:$F,2,FALSE)*I13+VLOOKUP(J13,道具总览!$D:$F,2,FALSE)*K13+VLOOKUP(B13,道具总览!$D:$F,2,FALSE)*C13+VLOOKUP(D13,道具总览!$D:$F,2,FALSE)*E13</f>
        <v>3600</v>
      </c>
      <c r="M13" s="140">
        <f>SUM(L$9:L13)/A13</f>
        <v>0.98</v>
      </c>
      <c r="N13" s="140">
        <f t="shared" si="0"/>
        <v>0.9</v>
      </c>
      <c r="O13" s="139">
        <v>1</v>
      </c>
    </row>
    <row r="14" spans="1:26" x14ac:dyDescent="0.3">
      <c r="A14" s="137">
        <v>15000</v>
      </c>
      <c r="B14" s="82" t="s">
        <v>3457</v>
      </c>
      <c r="C14" s="138">
        <v>100</v>
      </c>
      <c r="D14" s="138" t="s">
        <v>3462</v>
      </c>
      <c r="E14" s="138">
        <v>1</v>
      </c>
      <c r="F14" s="137" t="s">
        <v>3458</v>
      </c>
      <c r="G14" s="137">
        <v>50</v>
      </c>
      <c r="H14" s="137" t="s">
        <v>3463</v>
      </c>
      <c r="I14" s="137">
        <v>50</v>
      </c>
      <c r="J14" s="139" t="s">
        <v>10</v>
      </c>
      <c r="K14" s="139"/>
      <c r="L14" s="137">
        <f>VLOOKUP(F14,道具总览!$D:$F,2,FALSE)*G14+VLOOKUP(H14,道具总览!$D:$F,2,FALSE)*I14+VLOOKUP(J14,道具总览!$D:$F,2,FALSE)*K14+VLOOKUP(B14,道具总览!$D:$F,2,FALSE)*C14+VLOOKUP(D14,道具总览!$D:$F,2,FALSE)*E14</f>
        <v>3310</v>
      </c>
      <c r="M14" s="140">
        <f>SUM(L$9:L14)/A14</f>
        <v>0.874</v>
      </c>
      <c r="N14" s="140">
        <f t="shared" si="0"/>
        <v>0.66200000000000003</v>
      </c>
      <c r="O14" s="139">
        <v>1</v>
      </c>
    </row>
    <row r="15" spans="1:26" ht="16.5" x14ac:dyDescent="0.3">
      <c r="A15" s="137">
        <v>30000</v>
      </c>
      <c r="B15" s="82" t="s">
        <v>3457</v>
      </c>
      <c r="C15" s="138">
        <v>160</v>
      </c>
      <c r="D15" s="138" t="s">
        <v>3464</v>
      </c>
      <c r="E15" s="138">
        <v>1</v>
      </c>
      <c r="F15" s="137" t="s">
        <v>3458</v>
      </c>
      <c r="G15" s="137">
        <v>80</v>
      </c>
      <c r="H15" s="137" t="s">
        <v>3459</v>
      </c>
      <c r="I15" s="137">
        <v>60</v>
      </c>
      <c r="J15" s="75" t="s">
        <v>3465</v>
      </c>
      <c r="K15" s="139">
        <v>20000</v>
      </c>
      <c r="L15" s="137">
        <f>VLOOKUP(F15,道具总览!$D:$F,2,FALSE)*G15+VLOOKUP(H15,道具总览!$D:$F,2,FALSE)*I15+VLOOKUP(J15,道具总览!$D:$F,2,FALSE)*K15+VLOOKUP(B15,道具总览!$D:$F,2,FALSE)*C15+VLOOKUP(D15,道具总览!$D:$F,2,FALSE)*E15</f>
        <v>9430</v>
      </c>
      <c r="M15" s="140">
        <f>SUM(L$9:L15)/A15</f>
        <v>0.7513333333333333</v>
      </c>
      <c r="N15" s="140">
        <f t="shared" si="0"/>
        <v>0.62866666666666671</v>
      </c>
      <c r="O15" s="139">
        <v>1</v>
      </c>
      <c r="Q15" s="102" t="s">
        <v>3466</v>
      </c>
    </row>
    <row r="16" spans="1:26" x14ac:dyDescent="0.3">
      <c r="A16" s="137">
        <v>50000</v>
      </c>
      <c r="B16" s="82" t="s">
        <v>3457</v>
      </c>
      <c r="C16" s="138">
        <v>210</v>
      </c>
      <c r="D16" s="138" t="s">
        <v>498</v>
      </c>
      <c r="E16" s="138">
        <v>1</v>
      </c>
      <c r="F16" s="137" t="s">
        <v>3458</v>
      </c>
      <c r="G16" s="137">
        <v>80</v>
      </c>
      <c r="H16" s="137" t="s">
        <v>3463</v>
      </c>
      <c r="I16" s="137">
        <v>60</v>
      </c>
      <c r="J16" s="75" t="s">
        <v>3465</v>
      </c>
      <c r="K16" s="139">
        <v>30000</v>
      </c>
      <c r="L16" s="137">
        <f>VLOOKUP(F16,道具总览!$D:$F,2,FALSE)*G16+VLOOKUP(H16,道具总览!$D:$F,2,FALSE)*I16+VLOOKUP(J16,道具总览!$D:$F,2,FALSE)*K16+VLOOKUP(B16,道具总览!$D:$F,2,FALSE)*C16+VLOOKUP(D16,道具总览!$D:$F,2,FALSE)*E16</f>
        <v>14590</v>
      </c>
      <c r="M16" s="140">
        <f>SUM(L$9:L16)/A16</f>
        <v>0.74260000000000004</v>
      </c>
      <c r="N16" s="140">
        <f t="shared" si="0"/>
        <v>0.72950000000000004</v>
      </c>
      <c r="O16" s="139">
        <v>1</v>
      </c>
    </row>
    <row r="17" spans="1:15" x14ac:dyDescent="0.3">
      <c r="B17" s="129" t="s">
        <v>3467</v>
      </c>
      <c r="C17" s="129">
        <f>SUM(C9:C16)</f>
        <v>650</v>
      </c>
      <c r="D17" s="53" t="s">
        <v>3468</v>
      </c>
      <c r="H17" s="53"/>
    </row>
    <row r="19" spans="1:15" x14ac:dyDescent="0.3">
      <c r="A19" s="222" t="s">
        <v>3512</v>
      </c>
      <c r="B19" s="222"/>
      <c r="C19" s="222"/>
      <c r="D19" s="222"/>
      <c r="E19" s="222"/>
      <c r="F19" s="222"/>
      <c r="G19" s="222"/>
      <c r="H19" s="222"/>
      <c r="I19" s="222"/>
      <c r="J19" s="222"/>
      <c r="K19" s="222"/>
      <c r="L19" s="222"/>
      <c r="M19" s="222"/>
      <c r="N19" s="222"/>
      <c r="O19" s="222"/>
    </row>
    <row r="20" spans="1:15" x14ac:dyDescent="0.3">
      <c r="A20" s="133" t="s">
        <v>3469</v>
      </c>
      <c r="B20" s="134" t="s">
        <v>3470</v>
      </c>
      <c r="C20" s="134" t="s">
        <v>3127</v>
      </c>
      <c r="D20" s="135" t="s">
        <v>3471</v>
      </c>
      <c r="E20" s="135" t="s">
        <v>3129</v>
      </c>
      <c r="F20" s="134" t="s">
        <v>3472</v>
      </c>
      <c r="G20" s="134" t="s">
        <v>3131</v>
      </c>
      <c r="H20" s="135" t="s">
        <v>3473</v>
      </c>
      <c r="I20" s="135" t="s">
        <v>3133</v>
      </c>
      <c r="J20" s="141" t="s">
        <v>3474</v>
      </c>
      <c r="K20" s="141" t="s">
        <v>3475</v>
      </c>
      <c r="L20" s="136" t="s">
        <v>3476</v>
      </c>
      <c r="M20" s="136" t="s">
        <v>3477</v>
      </c>
      <c r="N20" s="136" t="s">
        <v>3478</v>
      </c>
      <c r="O20" s="134" t="s">
        <v>3479</v>
      </c>
    </row>
    <row r="21" spans="1:15" x14ac:dyDescent="0.3">
      <c r="A21" s="142">
        <v>1</v>
      </c>
      <c r="B21" s="138" t="s">
        <v>3480</v>
      </c>
      <c r="C21" s="138">
        <v>100</v>
      </c>
      <c r="D21" s="138" t="s">
        <v>10</v>
      </c>
      <c r="E21" s="138"/>
      <c r="F21" s="138" t="s">
        <v>10</v>
      </c>
      <c r="G21" s="138"/>
      <c r="H21" s="138" t="s">
        <v>10</v>
      </c>
      <c r="I21" s="138"/>
      <c r="J21" s="138" t="s">
        <v>3481</v>
      </c>
      <c r="K21" s="138">
        <v>1000</v>
      </c>
      <c r="L21" s="137">
        <f>VLOOKUP(B21,道具总览!$D:$F,2,FALSE)*C21+VLOOKUP(D21,道具总览!$D:$F,2,FALSE)*E21+VLOOKUP(F21,道具总览!$D:$F,2,FALSE)*G21+VLOOKUP(H21,道具总览!$D:$F,2,FALSE)*I21</f>
        <v>100</v>
      </c>
      <c r="M21" s="143">
        <f>VLOOKUP(J21,道具总览!$D:$F,2,FALSE)*K21</f>
        <v>100</v>
      </c>
      <c r="N21" s="140">
        <f>M21/L21</f>
        <v>1</v>
      </c>
      <c r="O21" s="139">
        <v>10</v>
      </c>
    </row>
    <row r="22" spans="1:15" x14ac:dyDescent="0.3">
      <c r="A22" s="142">
        <v>2</v>
      </c>
      <c r="B22" s="138" t="s">
        <v>3481</v>
      </c>
      <c r="C22" s="138">
        <v>600</v>
      </c>
      <c r="D22" s="138" t="s">
        <v>10</v>
      </c>
      <c r="E22" s="138"/>
      <c r="F22" s="138" t="s">
        <v>10</v>
      </c>
      <c r="G22" s="138"/>
      <c r="H22" s="138" t="s">
        <v>10</v>
      </c>
      <c r="I22" s="138"/>
      <c r="J22" s="82" t="s">
        <v>3482</v>
      </c>
      <c r="K22" s="138">
        <v>5</v>
      </c>
      <c r="L22" s="137">
        <f>VLOOKUP(B22,道具总览!$D:$F,2,FALSE)*C22+VLOOKUP(D22,道具总览!$D:$F,2,FALSE)*E22+VLOOKUP(F22,道具总览!$D:$F,2,FALSE)*G22+VLOOKUP(H22,道具总览!$D:$F,2,FALSE)*I22</f>
        <v>60</v>
      </c>
      <c r="M22" s="143">
        <f>VLOOKUP(J22,道具总览!$D:$F,2,FALSE)*K22</f>
        <v>50</v>
      </c>
      <c r="N22" s="140">
        <f t="shared" ref="N22:N25" si="1">M22/L22</f>
        <v>0.83333333333333337</v>
      </c>
      <c r="O22" s="139">
        <v>10</v>
      </c>
    </row>
    <row r="23" spans="1:15" x14ac:dyDescent="0.3">
      <c r="A23" s="142">
        <v>3</v>
      </c>
      <c r="B23" s="138" t="s">
        <v>3481</v>
      </c>
      <c r="C23" s="138">
        <v>600</v>
      </c>
      <c r="D23" s="138" t="s">
        <v>10</v>
      </c>
      <c r="E23" s="138"/>
      <c r="F23" s="138" t="s">
        <v>10</v>
      </c>
      <c r="G23" s="138"/>
      <c r="H23" s="138" t="s">
        <v>10</v>
      </c>
      <c r="I23" s="138"/>
      <c r="J23" s="82" t="s">
        <v>3483</v>
      </c>
      <c r="K23" s="138">
        <v>5</v>
      </c>
      <c r="L23" s="137">
        <f>VLOOKUP(B23,道具总览!$D:$F,2,FALSE)*C23+VLOOKUP(D23,道具总览!$D:$F,2,FALSE)*E23+VLOOKUP(F23,道具总览!$D:$F,2,FALSE)*G23+VLOOKUP(H23,道具总览!$D:$F,2,FALSE)*I23</f>
        <v>60</v>
      </c>
      <c r="M23" s="143">
        <f>VLOOKUP(J23,道具总览!$D:$F,2,FALSE)*K23</f>
        <v>50</v>
      </c>
      <c r="N23" s="140">
        <f t="shared" si="1"/>
        <v>0.83333333333333337</v>
      </c>
      <c r="O23" s="139">
        <v>10</v>
      </c>
    </row>
    <row r="24" spans="1:15" x14ac:dyDescent="0.3">
      <c r="A24" s="142">
        <v>4</v>
      </c>
      <c r="B24" s="138" t="s">
        <v>3481</v>
      </c>
      <c r="C24" s="138">
        <v>600</v>
      </c>
      <c r="D24" s="138" t="s">
        <v>10</v>
      </c>
      <c r="E24" s="138"/>
      <c r="F24" s="138" t="s">
        <v>10</v>
      </c>
      <c r="G24" s="138"/>
      <c r="H24" s="138" t="s">
        <v>10</v>
      </c>
      <c r="I24" s="138"/>
      <c r="J24" s="82" t="s">
        <v>101</v>
      </c>
      <c r="K24" s="138">
        <v>5</v>
      </c>
      <c r="L24" s="137">
        <f>VLOOKUP(B24,道具总览!$D:$F,2,FALSE)*C24+VLOOKUP(D24,道具总览!$D:$F,2,FALSE)*E24+VLOOKUP(F24,道具总览!$D:$F,2,FALSE)*G24+VLOOKUP(H24,道具总览!$D:$F,2,FALSE)*I24</f>
        <v>60</v>
      </c>
      <c r="M24" s="143">
        <f>VLOOKUP(J24,道具总览!$D:$F,2,FALSE)*K24</f>
        <v>50</v>
      </c>
      <c r="N24" s="140">
        <f t="shared" si="1"/>
        <v>0.83333333333333337</v>
      </c>
      <c r="O24" s="139">
        <v>10</v>
      </c>
    </row>
    <row r="25" spans="1:15" x14ac:dyDescent="0.3">
      <c r="A25" s="142">
        <v>5</v>
      </c>
      <c r="B25" s="138" t="s">
        <v>3481</v>
      </c>
      <c r="C25" s="138">
        <v>600</v>
      </c>
      <c r="D25" s="138" t="s">
        <v>10</v>
      </c>
      <c r="E25" s="138"/>
      <c r="F25" s="138" t="s">
        <v>10</v>
      </c>
      <c r="G25" s="138"/>
      <c r="H25" s="138" t="s">
        <v>10</v>
      </c>
      <c r="I25" s="138"/>
      <c r="J25" s="82" t="s">
        <v>103</v>
      </c>
      <c r="K25" s="138">
        <v>5</v>
      </c>
      <c r="L25" s="137">
        <f>VLOOKUP(B25,道具总览!$D:$F,2,FALSE)*C25+VLOOKUP(D25,道具总览!$D:$F,2,FALSE)*E25+VLOOKUP(F25,道具总览!$D:$F,2,FALSE)*G25+VLOOKUP(H25,道具总览!$D:$F,2,FALSE)*I25</f>
        <v>60</v>
      </c>
      <c r="M25" s="143">
        <f>VLOOKUP(J25,道具总览!$D:$F,2,FALSE)*K25</f>
        <v>50</v>
      </c>
      <c r="N25" s="140">
        <f t="shared" si="1"/>
        <v>0.83333333333333337</v>
      </c>
      <c r="O25" s="139">
        <v>10</v>
      </c>
    </row>
    <row r="26" spans="1:15" x14ac:dyDescent="0.3">
      <c r="A26" s="53" t="s">
        <v>3484</v>
      </c>
    </row>
    <row r="28" spans="1:15" x14ac:dyDescent="0.3">
      <c r="A28" s="218" t="s">
        <v>3513</v>
      </c>
      <c r="B28" s="219"/>
      <c r="C28" s="219"/>
      <c r="D28" s="219"/>
      <c r="E28" s="219"/>
      <c r="F28" s="219"/>
      <c r="G28" s="219"/>
      <c r="H28" s="219"/>
      <c r="I28" s="219"/>
      <c r="J28" s="219"/>
      <c r="K28" s="219"/>
      <c r="L28" s="219"/>
    </row>
    <row r="29" spans="1:15" x14ac:dyDescent="0.3">
      <c r="A29" s="144">
        <v>1</v>
      </c>
      <c r="B29" s="144" t="s">
        <v>3242</v>
      </c>
      <c r="C29" s="144" t="s">
        <v>3243</v>
      </c>
      <c r="D29" s="144">
        <v>1</v>
      </c>
      <c r="E29" s="144" t="s">
        <v>20</v>
      </c>
    </row>
    <row r="30" spans="1:15" x14ac:dyDescent="0.3">
      <c r="A30" s="215" t="s">
        <v>3277</v>
      </c>
      <c r="B30" s="216"/>
      <c r="C30" s="216"/>
      <c r="D30" s="216"/>
      <c r="E30" s="217"/>
      <c r="G30" s="218" t="s">
        <v>3245</v>
      </c>
      <c r="H30" s="219"/>
      <c r="I30" s="219"/>
      <c r="J30" s="219"/>
      <c r="K30" s="219"/>
      <c r="L30" s="219"/>
    </row>
    <row r="31" spans="1:15" x14ac:dyDescent="0.3">
      <c r="A31" s="145" t="s">
        <v>3194</v>
      </c>
      <c r="B31" s="145" t="s">
        <v>3246</v>
      </c>
      <c r="C31" s="145" t="s">
        <v>3247</v>
      </c>
      <c r="D31" s="145" t="s">
        <v>3242</v>
      </c>
      <c r="E31" s="145" t="s">
        <v>3156</v>
      </c>
      <c r="G31" s="145" t="s">
        <v>3194</v>
      </c>
      <c r="H31" s="145" t="s">
        <v>3142</v>
      </c>
      <c r="I31" s="145" t="s">
        <v>3248</v>
      </c>
      <c r="J31" s="145" t="s">
        <v>3249</v>
      </c>
      <c r="K31" s="145" t="s">
        <v>3175</v>
      </c>
      <c r="L31" s="145" t="s">
        <v>3250</v>
      </c>
    </row>
    <row r="32" spans="1:15" x14ac:dyDescent="0.3">
      <c r="A32" s="145">
        <v>1</v>
      </c>
      <c r="B32" s="145" t="s">
        <v>3251</v>
      </c>
      <c r="C32" s="145">
        <v>999</v>
      </c>
      <c r="D32" s="145">
        <v>100</v>
      </c>
      <c r="E32" s="145">
        <f>D32/A29*D29</f>
        <v>100</v>
      </c>
      <c r="G32" s="145">
        <v>1</v>
      </c>
      <c r="H32" s="145" t="s">
        <v>670</v>
      </c>
      <c r="I32" s="145">
        <v>10</v>
      </c>
      <c r="J32" s="107">
        <f>VLOOKUP(H32,道具总览!$D:$F,MATCH(道具总览!$E$1,道具总览!$D$1:$F$1,0),FALSE)*I32</f>
        <v>100</v>
      </c>
      <c r="K32" s="145">
        <f>J32/D29*A29</f>
        <v>100</v>
      </c>
      <c r="L32" s="145">
        <v>10</v>
      </c>
    </row>
    <row r="33" spans="1:12" x14ac:dyDescent="0.3">
      <c r="A33" s="145">
        <v>2</v>
      </c>
      <c r="B33" s="145" t="s">
        <v>3253</v>
      </c>
      <c r="C33" s="145">
        <v>100</v>
      </c>
      <c r="D33" s="145">
        <v>50</v>
      </c>
      <c r="E33" s="145">
        <f>D33/A29*D29</f>
        <v>50</v>
      </c>
      <c r="G33" s="145">
        <v>2</v>
      </c>
      <c r="H33" s="145" t="s">
        <v>848</v>
      </c>
      <c r="I33" s="145">
        <v>10</v>
      </c>
      <c r="J33" s="107">
        <f>VLOOKUP(H33,道具总览!$D:$F,MATCH(道具总览!$E$1,道具总览!$D$1:$F$1,0),FALSE)*I33</f>
        <v>100</v>
      </c>
      <c r="K33" s="145">
        <f>J33/D29*A29</f>
        <v>100</v>
      </c>
      <c r="L33" s="145">
        <v>10</v>
      </c>
    </row>
    <row r="34" spans="1:12" x14ac:dyDescent="0.3">
      <c r="A34" s="145">
        <v>3</v>
      </c>
      <c r="B34" s="145" t="s">
        <v>3254</v>
      </c>
      <c r="C34" s="145">
        <v>500</v>
      </c>
      <c r="D34" s="145">
        <v>10</v>
      </c>
      <c r="E34" s="145">
        <f>D34/A29*D29</f>
        <v>10</v>
      </c>
      <c r="G34" s="145">
        <v>3</v>
      </c>
      <c r="H34" s="46" t="s">
        <v>3485</v>
      </c>
      <c r="I34" s="145">
        <v>10</v>
      </c>
      <c r="J34" s="107">
        <f>VLOOKUP(H34,道具总览!$D:$F,MATCH(道具总览!$E$1,道具总览!$D$1:$F$1,0),FALSE)*I34</f>
        <v>100</v>
      </c>
      <c r="K34" s="145">
        <f>J34/D29*A29</f>
        <v>100</v>
      </c>
      <c r="L34" s="145">
        <v>10</v>
      </c>
    </row>
    <row r="35" spans="1:12" x14ac:dyDescent="0.3">
      <c r="A35" s="145">
        <v>4</v>
      </c>
      <c r="B35" s="145" t="s">
        <v>3254</v>
      </c>
      <c r="C35" s="145">
        <v>3000</v>
      </c>
      <c r="D35" s="145">
        <v>20</v>
      </c>
      <c r="E35" s="145">
        <f>D35/A29*D29</f>
        <v>20</v>
      </c>
      <c r="G35" s="145">
        <v>4</v>
      </c>
      <c r="H35" s="145" t="s">
        <v>3486</v>
      </c>
      <c r="I35" s="145">
        <v>10</v>
      </c>
      <c r="J35" s="107">
        <f>VLOOKUP(H35,道具总览!$D:$F,MATCH(道具总览!$E$1,道具总览!$D$1:$F$1,0),FALSE)*I35</f>
        <v>200</v>
      </c>
      <c r="K35" s="145">
        <f>J35/D29*A29</f>
        <v>200</v>
      </c>
      <c r="L35" s="145">
        <v>10</v>
      </c>
    </row>
    <row r="36" spans="1:12" x14ac:dyDescent="0.3">
      <c r="A36" s="145">
        <v>5</v>
      </c>
      <c r="B36" s="145" t="s">
        <v>3254</v>
      </c>
      <c r="C36" s="145">
        <v>10000</v>
      </c>
      <c r="D36" s="145">
        <v>30</v>
      </c>
      <c r="E36" s="145">
        <f>D36/A29*D29</f>
        <v>30</v>
      </c>
      <c r="G36" s="145">
        <v>5</v>
      </c>
      <c r="H36" s="145" t="s">
        <v>3487</v>
      </c>
      <c r="I36" s="145">
        <v>10</v>
      </c>
      <c r="J36" s="107">
        <f>VLOOKUP(H36,道具总览!$D:$F,MATCH(道具总览!$E$1,道具总览!$D$1:$F$1,0),FALSE)*I36</f>
        <v>300</v>
      </c>
      <c r="K36" s="145">
        <f>J36/D29*A29</f>
        <v>300</v>
      </c>
      <c r="L36" s="145">
        <v>5</v>
      </c>
    </row>
    <row r="37" spans="1:12" x14ac:dyDescent="0.3">
      <c r="A37" s="145">
        <v>6</v>
      </c>
      <c r="B37" s="145" t="s">
        <v>3256</v>
      </c>
      <c r="C37" s="145">
        <v>1</v>
      </c>
      <c r="D37" s="145">
        <v>30</v>
      </c>
      <c r="E37" s="145">
        <f>D37/A29*D29</f>
        <v>30</v>
      </c>
      <c r="G37" s="145">
        <v>6</v>
      </c>
      <c r="H37" s="46" t="s">
        <v>3488</v>
      </c>
      <c r="I37" s="145">
        <v>1</v>
      </c>
      <c r="J37" s="107">
        <f>VLOOKUP(H37,道具总览!$D:$F,MATCH(道具总览!$E$1,道具总览!$D$1:$F$1,0),FALSE)*I37</f>
        <v>50</v>
      </c>
      <c r="K37" s="145">
        <f>J37/D29*A29</f>
        <v>50</v>
      </c>
      <c r="L37" s="145">
        <v>10</v>
      </c>
    </row>
    <row r="38" spans="1:12" x14ac:dyDescent="0.3">
      <c r="A38" s="145">
        <v>7</v>
      </c>
      <c r="B38" s="145" t="s">
        <v>3257</v>
      </c>
      <c r="C38" s="145">
        <v>15</v>
      </c>
      <c r="D38" s="145">
        <v>30</v>
      </c>
      <c r="E38" s="145">
        <f>D38/A29*D29</f>
        <v>30</v>
      </c>
      <c r="G38" s="145">
        <v>7</v>
      </c>
      <c r="H38" s="145" t="s">
        <v>455</v>
      </c>
      <c r="I38" s="145">
        <v>1</v>
      </c>
      <c r="J38" s="107">
        <f>VLOOKUP(H38,道具总览!$D:$F,MATCH(道具总览!$E$1,道具总览!$D$1:$F$1,0),FALSE)*I38</f>
        <v>70</v>
      </c>
      <c r="K38" s="145">
        <f>J38/D29*A29</f>
        <v>70</v>
      </c>
      <c r="L38" s="145">
        <v>6</v>
      </c>
    </row>
    <row r="39" spans="1:12" x14ac:dyDescent="0.3">
      <c r="A39" s="145">
        <v>8</v>
      </c>
      <c r="B39" s="145" t="s">
        <v>3257</v>
      </c>
      <c r="C39" s="145">
        <v>30</v>
      </c>
      <c r="D39" s="145">
        <v>50</v>
      </c>
      <c r="E39" s="145">
        <f>D39/A29*D29</f>
        <v>50</v>
      </c>
      <c r="G39" s="145">
        <v>8</v>
      </c>
      <c r="H39" s="145" t="s">
        <v>557</v>
      </c>
      <c r="I39" s="145">
        <v>1</v>
      </c>
      <c r="J39" s="107">
        <f>VLOOKUP(H39,道具总览!$D:$F,MATCH(道具总览!$E$1,道具总览!$D$1:$F$1,0),FALSE)*I39</f>
        <v>120</v>
      </c>
      <c r="K39" s="145">
        <f>J39/D29*A29</f>
        <v>120</v>
      </c>
      <c r="L39" s="145">
        <v>5</v>
      </c>
    </row>
    <row r="40" spans="1:12" x14ac:dyDescent="0.3">
      <c r="A40" s="145">
        <v>9</v>
      </c>
      <c r="B40" s="145" t="s">
        <v>3258</v>
      </c>
      <c r="C40" s="145">
        <v>1</v>
      </c>
      <c r="D40" s="145">
        <v>10</v>
      </c>
      <c r="E40" s="145">
        <f>D40/A29*D29</f>
        <v>10</v>
      </c>
      <c r="G40" s="145">
        <v>9</v>
      </c>
      <c r="H40" s="145" t="s">
        <v>3489</v>
      </c>
      <c r="I40" s="145">
        <v>1</v>
      </c>
      <c r="J40" s="107">
        <f>VLOOKUP(H40,道具总览!$D:$F,MATCH(道具总览!$E$1,道具总览!$D$1:$F$1,0),FALSE)*I40</f>
        <v>467</v>
      </c>
      <c r="K40" s="145">
        <f>J40/D29*A29</f>
        <v>467</v>
      </c>
      <c r="L40" s="145">
        <v>2</v>
      </c>
    </row>
    <row r="41" spans="1:12" x14ac:dyDescent="0.3">
      <c r="A41" s="145">
        <v>10</v>
      </c>
      <c r="B41" s="145" t="s">
        <v>3260</v>
      </c>
      <c r="C41" s="145">
        <v>10</v>
      </c>
      <c r="D41" s="145">
        <v>30</v>
      </c>
      <c r="E41" s="145">
        <f>D41/A29*D29</f>
        <v>30</v>
      </c>
      <c r="K41" s="129">
        <f>SUMPRODUCT(K38:K40,L38:L40)</f>
        <v>1954</v>
      </c>
      <c r="L41" s="129">
        <f>SUMPRODUCT(K32:K40,L32:L40)</f>
        <v>8954</v>
      </c>
    </row>
    <row r="42" spans="1:12" x14ac:dyDescent="0.3">
      <c r="A42" s="145">
        <v>11</v>
      </c>
      <c r="B42" s="145" t="s">
        <v>3260</v>
      </c>
      <c r="C42" s="145">
        <v>30</v>
      </c>
      <c r="D42" s="145">
        <v>50</v>
      </c>
      <c r="E42" s="145">
        <f>D42/A29*D29</f>
        <v>50</v>
      </c>
    </row>
    <row r="43" spans="1:12" x14ac:dyDescent="0.3">
      <c r="A43" s="145">
        <v>12</v>
      </c>
      <c r="B43" s="145" t="s">
        <v>3261</v>
      </c>
      <c r="C43" s="145">
        <v>500</v>
      </c>
      <c r="D43" s="145">
        <v>200</v>
      </c>
      <c r="E43" s="145">
        <f>D43/A29*D29</f>
        <v>200</v>
      </c>
    </row>
    <row r="44" spans="1:12" x14ac:dyDescent="0.3">
      <c r="A44" s="145">
        <v>13</v>
      </c>
      <c r="B44" s="145" t="s">
        <v>3261</v>
      </c>
      <c r="C44" s="145">
        <v>1000</v>
      </c>
      <c r="D44" s="145">
        <v>300</v>
      </c>
      <c r="E44" s="145">
        <f>D44/A29*D29</f>
        <v>300</v>
      </c>
    </row>
    <row r="45" spans="1:12" x14ac:dyDescent="0.3">
      <c r="A45" s="145">
        <v>14</v>
      </c>
      <c r="B45" s="145" t="s">
        <v>3261</v>
      </c>
      <c r="C45" s="145">
        <v>1500</v>
      </c>
      <c r="D45" s="145">
        <v>400</v>
      </c>
      <c r="E45" s="145">
        <f>D45/A29*D29</f>
        <v>400</v>
      </c>
    </row>
    <row r="46" spans="1:12" x14ac:dyDescent="0.3">
      <c r="A46" s="145">
        <v>15</v>
      </c>
      <c r="B46" s="145" t="s">
        <v>3261</v>
      </c>
      <c r="C46" s="145">
        <v>2000</v>
      </c>
      <c r="D46" s="145">
        <v>500</v>
      </c>
      <c r="E46" s="145">
        <f>D46/A29*D29</f>
        <v>500</v>
      </c>
    </row>
    <row r="47" spans="1:12" x14ac:dyDescent="0.3">
      <c r="A47" s="145">
        <v>16</v>
      </c>
      <c r="B47" s="145" t="s">
        <v>3183</v>
      </c>
      <c r="C47" s="145">
        <v>1000</v>
      </c>
      <c r="D47" s="145">
        <v>200</v>
      </c>
      <c r="E47" s="145">
        <f>D47/A29*D29</f>
        <v>200</v>
      </c>
    </row>
    <row r="48" spans="1:12" x14ac:dyDescent="0.3">
      <c r="A48" s="145">
        <v>17</v>
      </c>
      <c r="B48" s="145" t="s">
        <v>3183</v>
      </c>
      <c r="C48" s="145">
        <v>2000</v>
      </c>
      <c r="D48" s="145">
        <v>300</v>
      </c>
      <c r="E48" s="145">
        <f>D48/A29*D29</f>
        <v>300</v>
      </c>
    </row>
    <row r="49" spans="4:5" x14ac:dyDescent="0.3">
      <c r="D49" s="129">
        <f>SUM(D32:D48)</f>
        <v>2310</v>
      </c>
      <c r="E49" s="129">
        <f>SUM(E32:E48)</f>
        <v>2310</v>
      </c>
    </row>
    <row r="50" spans="4:5" x14ac:dyDescent="0.3">
      <c r="D50" s="129">
        <f>SUM(D32:D42)-D40</f>
        <v>400</v>
      </c>
    </row>
  </sheetData>
  <mergeCells count="7">
    <mergeCell ref="A30:E30"/>
    <mergeCell ref="G30:L30"/>
    <mergeCell ref="B2:C2"/>
    <mergeCell ref="B3:C3"/>
    <mergeCell ref="A7:O7"/>
    <mergeCell ref="A19:O19"/>
    <mergeCell ref="A28:L28"/>
  </mergeCells>
  <phoneticPr fontId="3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O54"/>
  <sheetViews>
    <sheetView tabSelected="1" workbookViewId="0">
      <selection activeCell="D1" sqref="D1"/>
    </sheetView>
  </sheetViews>
  <sheetFormatPr defaultRowHeight="13.5" x14ac:dyDescent="0.15"/>
  <cols>
    <col min="1" max="1" width="10.25" bestFit="1" customWidth="1"/>
    <col min="2" max="2" width="11.375" bestFit="1" customWidth="1"/>
    <col min="3" max="3" width="10.5" bestFit="1" customWidth="1"/>
    <col min="4" max="4" width="9" bestFit="1" customWidth="1"/>
    <col min="5" max="5" width="8" bestFit="1" customWidth="1"/>
    <col min="6" max="6" width="8.375" bestFit="1" customWidth="1"/>
    <col min="7" max="8" width="9.625" bestFit="1" customWidth="1"/>
    <col min="9" max="9" width="10.5" bestFit="1" customWidth="1"/>
    <col min="10" max="11" width="7.5" bestFit="1" customWidth="1"/>
    <col min="12" max="13" width="11.25" bestFit="1" customWidth="1"/>
    <col min="14" max="15" width="8" bestFit="1" customWidth="1"/>
  </cols>
  <sheetData>
    <row r="1" spans="1:15" ht="16.5" x14ac:dyDescent="0.15">
      <c r="A1" s="185" t="s">
        <v>3630</v>
      </c>
      <c r="B1" s="122" t="s">
        <v>3622</v>
      </c>
      <c r="C1" s="122" t="s">
        <v>3623</v>
      </c>
    </row>
    <row r="2" spans="1:15" ht="16.5" x14ac:dyDescent="0.15">
      <c r="A2" s="182">
        <v>1</v>
      </c>
      <c r="B2" s="220" t="s">
        <v>3625</v>
      </c>
      <c r="C2" s="221"/>
    </row>
    <row r="3" spans="1:15" ht="16.5" x14ac:dyDescent="0.15">
      <c r="A3" s="182">
        <v>2</v>
      </c>
      <c r="B3" s="220" t="s">
        <v>3330</v>
      </c>
      <c r="C3" s="221"/>
    </row>
    <row r="4" spans="1:15" ht="16.5" x14ac:dyDescent="0.15">
      <c r="A4" s="182">
        <v>3</v>
      </c>
      <c r="B4" s="220" t="s">
        <v>3627</v>
      </c>
      <c r="C4" s="221"/>
    </row>
    <row r="5" spans="1:15" ht="16.5" x14ac:dyDescent="0.15">
      <c r="A5" s="182">
        <v>4</v>
      </c>
      <c r="B5" s="220" t="s">
        <v>3628</v>
      </c>
      <c r="C5" s="221"/>
    </row>
    <row r="6" spans="1:15" ht="16.5" x14ac:dyDescent="0.15">
      <c r="A6" s="182">
        <v>5</v>
      </c>
      <c r="B6" s="186" t="s">
        <v>3629</v>
      </c>
      <c r="C6" s="182"/>
    </row>
    <row r="9" spans="1:15" ht="16.5" x14ac:dyDescent="0.35">
      <c r="A9" s="224" t="s">
        <v>3490</v>
      </c>
      <c r="B9" s="224"/>
      <c r="C9" s="224"/>
      <c r="D9" s="224"/>
      <c r="E9" s="224"/>
      <c r="F9" s="224"/>
      <c r="G9" s="224"/>
      <c r="H9" s="224"/>
      <c r="I9" s="224"/>
      <c r="J9" s="224"/>
      <c r="K9" s="224"/>
      <c r="L9" s="224"/>
      <c r="M9" s="224"/>
      <c r="N9" s="224"/>
      <c r="O9" s="224"/>
    </row>
    <row r="10" spans="1:15" ht="16.5" x14ac:dyDescent="0.35">
      <c r="A10" s="146" t="s">
        <v>3151</v>
      </c>
      <c r="B10" s="147" t="s">
        <v>3126</v>
      </c>
      <c r="C10" s="147" t="s">
        <v>3127</v>
      </c>
      <c r="D10" s="148" t="s">
        <v>3128</v>
      </c>
      <c r="E10" s="148" t="s">
        <v>3129</v>
      </c>
      <c r="F10" s="147" t="s">
        <v>3130</v>
      </c>
      <c r="G10" s="147" t="s">
        <v>3131</v>
      </c>
      <c r="H10" s="148" t="s">
        <v>3132</v>
      </c>
      <c r="I10" s="148" t="s">
        <v>3133</v>
      </c>
      <c r="J10" s="147" t="s">
        <v>3134</v>
      </c>
      <c r="K10" s="147" t="s">
        <v>3135</v>
      </c>
      <c r="L10" s="149" t="s">
        <v>3136</v>
      </c>
      <c r="M10" s="149" t="s">
        <v>3152</v>
      </c>
      <c r="N10" s="149" t="s">
        <v>3153</v>
      </c>
      <c r="O10" s="147" t="s">
        <v>3154</v>
      </c>
    </row>
    <row r="11" spans="1:15" ht="16.5" x14ac:dyDescent="0.35">
      <c r="A11" s="150">
        <v>400</v>
      </c>
      <c r="B11" s="151" t="s">
        <v>2633</v>
      </c>
      <c r="C11" s="151">
        <v>10</v>
      </c>
      <c r="D11" s="150" t="s">
        <v>3491</v>
      </c>
      <c r="E11" s="150">
        <v>10</v>
      </c>
      <c r="F11" s="152" t="s">
        <v>3492</v>
      </c>
      <c r="G11" s="151">
        <v>2</v>
      </c>
      <c r="H11" s="153" t="s">
        <v>10</v>
      </c>
      <c r="I11" s="153"/>
      <c r="J11" s="153" t="s">
        <v>10</v>
      </c>
      <c r="K11" s="153"/>
      <c r="L11" s="150">
        <f>VLOOKUP(B11,道具总览!$D:$F,2,FALSE)*C11+VLOOKUP(D11,道具总览!$D:$F,2,FALSE)*E11+VLOOKUP(H11,道具总览!$D:$F,2,FALSE)*I11+VLOOKUP(F11,道具总览!$D:$F,2,FALSE)*G11+VLOOKUP(J11,道具总览!$D:$F,2,FALSE)*K11</f>
        <v>440</v>
      </c>
      <c r="M11" s="154">
        <f>SUM(L$11:L11)/A11</f>
        <v>1.1000000000000001</v>
      </c>
      <c r="N11" s="154">
        <f>L11/A11</f>
        <v>1.1000000000000001</v>
      </c>
      <c r="O11" s="153">
        <v>1</v>
      </c>
    </row>
    <row r="12" spans="1:15" ht="16.5" x14ac:dyDescent="0.35">
      <c r="A12" s="150">
        <v>800</v>
      </c>
      <c r="B12" s="151" t="s">
        <v>3493</v>
      </c>
      <c r="C12" s="151">
        <v>20</v>
      </c>
      <c r="D12" s="150" t="s">
        <v>3494</v>
      </c>
      <c r="E12" s="150">
        <v>20</v>
      </c>
      <c r="F12" s="152" t="s">
        <v>3495</v>
      </c>
      <c r="G12" s="151">
        <v>3</v>
      </c>
      <c r="H12" s="153" t="s">
        <v>10</v>
      </c>
      <c r="I12" s="153"/>
      <c r="J12" s="153" t="s">
        <v>10</v>
      </c>
      <c r="K12" s="153"/>
      <c r="L12" s="150">
        <f>VLOOKUP(B12,道具总览!$D:$F,2,FALSE)*C12+VLOOKUP(D12,道具总览!$D:$F,2,FALSE)*E12+VLOOKUP(H12,道具总览!$D:$F,2,FALSE)*I12+VLOOKUP(F12,道具总览!$D:$F,2,FALSE)*G12+VLOOKUP(J12,道具总览!$D:$F,2,FALSE)*K12</f>
        <v>760</v>
      </c>
      <c r="M12" s="154">
        <f>SUM(L$11:L12)/A12</f>
        <v>1.5</v>
      </c>
      <c r="N12" s="154">
        <f t="shared" ref="N12:N18" si="0">L12/(A12-A11)</f>
        <v>1.9</v>
      </c>
      <c r="O12" s="153">
        <v>1</v>
      </c>
    </row>
    <row r="13" spans="1:15" ht="16.5" x14ac:dyDescent="0.35">
      <c r="A13" s="150">
        <v>1500</v>
      </c>
      <c r="B13" s="151" t="s">
        <v>3496</v>
      </c>
      <c r="C13" s="151">
        <v>30</v>
      </c>
      <c r="D13" s="150" t="s">
        <v>3494</v>
      </c>
      <c r="E13" s="150">
        <v>30</v>
      </c>
      <c r="F13" s="152" t="s">
        <v>3497</v>
      </c>
      <c r="G13" s="151">
        <v>4</v>
      </c>
      <c r="H13" s="151" t="s">
        <v>304</v>
      </c>
      <c r="I13" s="151">
        <v>1</v>
      </c>
      <c r="J13" s="153" t="s">
        <v>10</v>
      </c>
      <c r="K13" s="153"/>
      <c r="L13" s="150">
        <f>VLOOKUP(B13,道具总览!$D:$F,2,FALSE)*C13+VLOOKUP(D13,道具总览!$D:$F,2,FALSE)*E13+VLOOKUP(H13,道具总览!$D:$F,2,FALSE)*I13+VLOOKUP(F13,道具总览!$D:$F,2,FALSE)*G13+VLOOKUP(J13,道具总览!$D:$F,2,FALSE)*K13</f>
        <v>1180</v>
      </c>
      <c r="M13" s="154">
        <f>SUM(L$11:L13)/A13</f>
        <v>1.5866666666666667</v>
      </c>
      <c r="N13" s="154">
        <f t="shared" si="0"/>
        <v>1.6857142857142857</v>
      </c>
      <c r="O13" s="153">
        <v>1</v>
      </c>
    </row>
    <row r="14" spans="1:15" ht="16.5" x14ac:dyDescent="0.35">
      <c r="A14" s="150">
        <v>3500</v>
      </c>
      <c r="B14" s="151" t="s">
        <v>3496</v>
      </c>
      <c r="C14" s="151">
        <v>40</v>
      </c>
      <c r="D14" s="150" t="s">
        <v>3494</v>
      </c>
      <c r="E14" s="150">
        <v>40</v>
      </c>
      <c r="F14" s="152" t="s">
        <v>3498</v>
      </c>
      <c r="G14" s="151">
        <v>5</v>
      </c>
      <c r="H14" s="151" t="s">
        <v>304</v>
      </c>
      <c r="I14" s="151">
        <v>3</v>
      </c>
      <c r="J14" s="153" t="s">
        <v>10</v>
      </c>
      <c r="K14" s="153"/>
      <c r="L14" s="150">
        <f>VLOOKUP(B14,道具总览!$D:$F,2,FALSE)*C14+VLOOKUP(D14,道具总览!$D:$F,2,FALSE)*E14+VLOOKUP(H14,道具总览!$D:$F,2,FALSE)*I14+VLOOKUP(F14,道具总览!$D:$F,2,FALSE)*G14+VLOOKUP(J14,道具总览!$D:$F,2,FALSE)*K14</f>
        <v>1700</v>
      </c>
      <c r="M14" s="154">
        <f>SUM(L$11:L14)/A14</f>
        <v>1.1657142857142857</v>
      </c>
      <c r="N14" s="154">
        <f t="shared" si="0"/>
        <v>0.85</v>
      </c>
      <c r="O14" s="153">
        <v>1</v>
      </c>
    </row>
    <row r="15" spans="1:15" ht="16.5" x14ac:dyDescent="0.35">
      <c r="A15" s="150">
        <v>8000</v>
      </c>
      <c r="B15" s="151" t="s">
        <v>336</v>
      </c>
      <c r="C15" s="151">
        <v>3</v>
      </c>
      <c r="D15" s="150" t="s">
        <v>3494</v>
      </c>
      <c r="E15" s="150">
        <v>50</v>
      </c>
      <c r="F15" s="152" t="s">
        <v>3495</v>
      </c>
      <c r="G15" s="151">
        <v>6</v>
      </c>
      <c r="H15" s="151" t="s">
        <v>304</v>
      </c>
      <c r="I15" s="151">
        <v>5</v>
      </c>
      <c r="J15" s="153" t="s">
        <v>10</v>
      </c>
      <c r="K15" s="153"/>
      <c r="L15" s="150">
        <f>VLOOKUP(B15,道具总览!$D:$F,2,FALSE)*C15+VLOOKUP(D15,道具总览!$D:$F,2,FALSE)*E15+VLOOKUP(H15,道具总览!$D:$F,2,FALSE)*I15+VLOOKUP(F15,道具总览!$D:$F,2,FALSE)*G15+VLOOKUP(J15,道具总览!$D:$F,2,FALSE)*K15</f>
        <v>3121</v>
      </c>
      <c r="M15" s="154">
        <f>SUM(L$11:L15)/A15</f>
        <v>0.90012499999999995</v>
      </c>
      <c r="N15" s="154">
        <f t="shared" si="0"/>
        <v>0.69355555555555559</v>
      </c>
      <c r="O15" s="153">
        <v>1</v>
      </c>
    </row>
    <row r="16" spans="1:15" ht="16.5" x14ac:dyDescent="0.35">
      <c r="A16" s="150">
        <v>15000</v>
      </c>
      <c r="B16" s="151" t="s">
        <v>496</v>
      </c>
      <c r="C16" s="151">
        <v>1</v>
      </c>
      <c r="D16" s="150" t="s">
        <v>3494</v>
      </c>
      <c r="E16" s="150">
        <v>60</v>
      </c>
      <c r="F16" s="152" t="s">
        <v>3497</v>
      </c>
      <c r="G16" s="151">
        <v>8</v>
      </c>
      <c r="H16" s="151" t="s">
        <v>304</v>
      </c>
      <c r="I16" s="151">
        <v>8</v>
      </c>
      <c r="J16" s="153" t="s">
        <v>10</v>
      </c>
      <c r="K16" s="153"/>
      <c r="L16" s="150">
        <f>VLOOKUP(B16,道具总览!$D:$F,2,FALSE)*C16+VLOOKUP(D16,道具总览!$D:$F,2,FALSE)*E16+VLOOKUP(H16,道具总览!$D:$F,2,FALSE)*I16+VLOOKUP(F16,道具总览!$D:$F,2,FALSE)*G16+VLOOKUP(J16,道具总览!$D:$F,2,FALSE)*K16</f>
        <v>4790</v>
      </c>
      <c r="M16" s="154">
        <f>SUM(L$11:L16)/A16</f>
        <v>0.7994</v>
      </c>
      <c r="N16" s="154">
        <f t="shared" si="0"/>
        <v>0.68428571428571427</v>
      </c>
      <c r="O16" s="153">
        <v>1</v>
      </c>
    </row>
    <row r="17" spans="1:15" ht="16.5" x14ac:dyDescent="0.35">
      <c r="A17" s="150">
        <v>30000</v>
      </c>
      <c r="B17" s="151" t="s">
        <v>371</v>
      </c>
      <c r="C17" s="151">
        <v>2</v>
      </c>
      <c r="D17" s="150" t="s">
        <v>3494</v>
      </c>
      <c r="E17" s="150">
        <v>80</v>
      </c>
      <c r="F17" s="152" t="s">
        <v>3498</v>
      </c>
      <c r="G17" s="151">
        <v>10</v>
      </c>
      <c r="H17" s="151" t="s">
        <v>304</v>
      </c>
      <c r="I17" s="151">
        <v>10</v>
      </c>
      <c r="J17" s="155" t="s">
        <v>3499</v>
      </c>
      <c r="K17" s="153">
        <v>20000</v>
      </c>
      <c r="L17" s="150">
        <f>VLOOKUP(B17,道具总览!$D:$F,2,FALSE)*C17+VLOOKUP(D17,道具总览!$D:$F,2,FALSE)*E17+VLOOKUP(H17,道具总览!$D:$F,2,FALSE)*I17+VLOOKUP(F17,道具总览!$D:$F,2,FALSE)*G17+VLOOKUP(J17,道具总览!$D:$F,2,FALSE)*K17</f>
        <v>10124</v>
      </c>
      <c r="M17" s="154">
        <f>SUM(L$11:L17)/A17</f>
        <v>0.73716666666666664</v>
      </c>
      <c r="N17" s="154">
        <f t="shared" si="0"/>
        <v>0.67493333333333339</v>
      </c>
      <c r="O17" s="153">
        <v>1</v>
      </c>
    </row>
    <row r="18" spans="1:15" ht="16.5" x14ac:dyDescent="0.35">
      <c r="A18" s="150">
        <v>50000</v>
      </c>
      <c r="B18" s="151" t="s">
        <v>498</v>
      </c>
      <c r="C18" s="151">
        <v>1</v>
      </c>
      <c r="D18" s="150" t="s">
        <v>3494</v>
      </c>
      <c r="E18" s="150">
        <v>100</v>
      </c>
      <c r="F18" s="152" t="s">
        <v>3495</v>
      </c>
      <c r="G18" s="153">
        <v>12</v>
      </c>
      <c r="H18" s="151" t="s">
        <v>304</v>
      </c>
      <c r="I18" s="153">
        <v>10</v>
      </c>
      <c r="J18" s="155" t="s">
        <v>3499</v>
      </c>
      <c r="K18" s="153">
        <v>30000</v>
      </c>
      <c r="L18" s="150">
        <f>VLOOKUP(B18,道具总览!$D:$F,2,FALSE)*C18+VLOOKUP(D18,道具总览!$D:$F,2,FALSE)*E18+VLOOKUP(H18,道具总览!$D:$F,2,FALSE)*I18+VLOOKUP(F18,道具总览!$D:$F,2,FALSE)*G18+VLOOKUP(J18,道具总览!$D:$F,2,FALSE)*K18</f>
        <v>13730</v>
      </c>
      <c r="M18" s="154">
        <f>SUM(L$11:L18)/A18</f>
        <v>0.71689999999999998</v>
      </c>
      <c r="N18" s="154">
        <f t="shared" si="0"/>
        <v>0.6865</v>
      </c>
      <c r="O18" s="153">
        <v>1</v>
      </c>
    </row>
    <row r="19" spans="1:15" ht="16.5" x14ac:dyDescent="0.35">
      <c r="A19" s="76"/>
      <c r="B19" s="76"/>
      <c r="C19" s="76"/>
      <c r="D19" s="76"/>
      <c r="E19" s="76"/>
      <c r="F19" s="76"/>
      <c r="G19" s="76"/>
      <c r="H19" s="76"/>
      <c r="I19" s="76"/>
      <c r="J19" s="76"/>
      <c r="K19" s="76"/>
      <c r="L19" s="76"/>
      <c r="M19" s="76"/>
      <c r="N19" s="76"/>
      <c r="O19" s="76"/>
    </row>
    <row r="21" spans="1:15" ht="14.25" x14ac:dyDescent="0.15">
      <c r="A21" s="223" t="s">
        <v>3503</v>
      </c>
      <c r="B21" s="223"/>
      <c r="C21" s="223"/>
      <c r="D21" s="223"/>
      <c r="E21" s="223"/>
      <c r="F21" s="223"/>
      <c r="G21" s="223"/>
    </row>
    <row r="22" spans="1:15" ht="16.5" x14ac:dyDescent="0.35">
      <c r="A22" s="109" t="s">
        <v>3227</v>
      </c>
      <c r="B22" s="110" t="s">
        <v>3324</v>
      </c>
      <c r="C22" s="110" t="s">
        <v>3155</v>
      </c>
      <c r="D22" s="111" t="s">
        <v>3212</v>
      </c>
      <c r="E22" s="111" t="s">
        <v>3141</v>
      </c>
      <c r="F22" s="111" t="s">
        <v>3214</v>
      </c>
      <c r="G22" s="110" t="s">
        <v>3504</v>
      </c>
    </row>
    <row r="23" spans="1:15" ht="16.5" x14ac:dyDescent="0.35">
      <c r="A23" s="112">
        <v>1</v>
      </c>
      <c r="B23" s="113" t="s">
        <v>3505</v>
      </c>
      <c r="C23" s="112">
        <v>10</v>
      </c>
      <c r="D23" s="112">
        <f>VLOOKUP(B23,道具总览!$D:$E,2,FALSE)*C23</f>
        <v>100</v>
      </c>
      <c r="E23" s="112">
        <v>0.8</v>
      </c>
      <c r="F23" s="112">
        <f>CEILING(D23*E23,1)</f>
        <v>80</v>
      </c>
      <c r="G23" s="100">
        <v>10</v>
      </c>
    </row>
    <row r="24" spans="1:15" ht="16.5" x14ac:dyDescent="0.35">
      <c r="A24" s="112">
        <v>2</v>
      </c>
      <c r="B24" s="113" t="s">
        <v>670</v>
      </c>
      <c r="C24" s="112">
        <v>30</v>
      </c>
      <c r="D24" s="112">
        <f>VLOOKUP(B24,道具总览!$D:$E,2,FALSE)*C24</f>
        <v>300</v>
      </c>
      <c r="E24" s="112">
        <v>0.8</v>
      </c>
      <c r="F24" s="112">
        <f t="shared" ref="F24:F28" si="1">CEILING(D24*E24,1)</f>
        <v>240</v>
      </c>
      <c r="G24" s="100">
        <v>10</v>
      </c>
    </row>
    <row r="25" spans="1:15" ht="16.5" x14ac:dyDescent="0.35">
      <c r="A25" s="112">
        <v>3</v>
      </c>
      <c r="B25" s="113" t="s">
        <v>670</v>
      </c>
      <c r="C25" s="112">
        <v>50</v>
      </c>
      <c r="D25" s="112">
        <f>VLOOKUP(B25,道具总览!$D:$E,2,FALSE)*C25</f>
        <v>500</v>
      </c>
      <c r="E25" s="112">
        <v>0.8</v>
      </c>
      <c r="F25" s="112">
        <f t="shared" si="1"/>
        <v>400</v>
      </c>
      <c r="G25" s="100">
        <v>10</v>
      </c>
    </row>
    <row r="26" spans="1:15" ht="16.5" x14ac:dyDescent="0.35">
      <c r="A26" s="112">
        <v>4</v>
      </c>
      <c r="B26" s="113" t="s">
        <v>670</v>
      </c>
      <c r="C26" s="112">
        <v>100</v>
      </c>
      <c r="D26" s="112">
        <f>VLOOKUP(B26,道具总览!$D:$E,2,FALSE)*C26</f>
        <v>1000</v>
      </c>
      <c r="E26" s="112">
        <v>0.75</v>
      </c>
      <c r="F26" s="112">
        <f t="shared" si="1"/>
        <v>750</v>
      </c>
      <c r="G26" s="100">
        <v>10</v>
      </c>
    </row>
    <row r="27" spans="1:15" ht="16.5" x14ac:dyDescent="0.35">
      <c r="A27" s="112">
        <v>5</v>
      </c>
      <c r="B27" s="101" t="s">
        <v>670</v>
      </c>
      <c r="C27" s="112">
        <v>300</v>
      </c>
      <c r="D27" s="112">
        <f>VLOOKUP(B27,道具总览!$D:$E,2,FALSE)*C27</f>
        <v>3000</v>
      </c>
      <c r="E27" s="112">
        <v>0.7</v>
      </c>
      <c r="F27" s="112">
        <f t="shared" si="1"/>
        <v>2100</v>
      </c>
      <c r="G27" s="100">
        <v>5</v>
      </c>
    </row>
    <row r="28" spans="1:15" ht="16.5" x14ac:dyDescent="0.35">
      <c r="A28" s="112">
        <v>6</v>
      </c>
      <c r="B28" s="113" t="s">
        <v>670</v>
      </c>
      <c r="C28" s="112">
        <v>500</v>
      </c>
      <c r="D28" s="112">
        <f>VLOOKUP(B28,道具总览!$D:$E,2,FALSE)*C28</f>
        <v>5000</v>
      </c>
      <c r="E28" s="112">
        <v>0.65</v>
      </c>
      <c r="F28" s="112">
        <f t="shared" si="1"/>
        <v>3250</v>
      </c>
      <c r="G28" s="100">
        <v>2</v>
      </c>
    </row>
    <row r="31" spans="1:15" ht="14.25" x14ac:dyDescent="0.15">
      <c r="A31" s="218" t="s">
        <v>3506</v>
      </c>
      <c r="B31" s="219"/>
      <c r="C31" s="219"/>
      <c r="D31" s="219"/>
      <c r="E31" s="219"/>
      <c r="F31" s="219"/>
      <c r="G31" s="219"/>
    </row>
    <row r="32" spans="1:15" ht="16.5" x14ac:dyDescent="0.35">
      <c r="A32" s="109" t="s">
        <v>3227</v>
      </c>
      <c r="B32" s="110" t="s">
        <v>3324</v>
      </c>
      <c r="C32" s="110" t="s">
        <v>3507</v>
      </c>
      <c r="D32" s="160" t="s">
        <v>3508</v>
      </c>
      <c r="E32" s="161" t="s">
        <v>3509</v>
      </c>
      <c r="F32" s="149" t="s">
        <v>3152</v>
      </c>
      <c r="G32" s="149" t="s">
        <v>3153</v>
      </c>
    </row>
    <row r="33" spans="1:8" ht="16.5" x14ac:dyDescent="0.35">
      <c r="A33" s="112">
        <v>1</v>
      </c>
      <c r="B33" s="113" t="s">
        <v>3505</v>
      </c>
      <c r="C33" s="112">
        <v>50</v>
      </c>
      <c r="D33" s="112">
        <v>0.06</v>
      </c>
      <c r="E33" s="112">
        <f>CEILING(C33*D33,1)</f>
        <v>3</v>
      </c>
      <c r="F33" s="154">
        <f>SUM(E33:E33)/C33</f>
        <v>0.06</v>
      </c>
      <c r="G33" s="154">
        <f>E33/C33</f>
        <v>0.06</v>
      </c>
      <c r="H33" s="162"/>
    </row>
    <row r="34" spans="1:8" ht="16.5" x14ac:dyDescent="0.35">
      <c r="A34" s="112">
        <v>2</v>
      </c>
      <c r="B34" s="113" t="s">
        <v>670</v>
      </c>
      <c r="C34" s="112">
        <v>100</v>
      </c>
      <c r="D34" s="112">
        <v>0.06</v>
      </c>
      <c r="E34" s="112">
        <f t="shared" ref="E34:E40" si="2">CEILING(C34*D34,1)</f>
        <v>6</v>
      </c>
      <c r="F34" s="154">
        <f>SUM(E33:E34)/C34</f>
        <v>0.09</v>
      </c>
      <c r="G34" s="154">
        <f>E34/(C34-C33)</f>
        <v>0.12</v>
      </c>
      <c r="H34" s="162"/>
    </row>
    <row r="35" spans="1:8" ht="16.5" x14ac:dyDescent="0.35">
      <c r="A35" s="112">
        <v>3</v>
      </c>
      <c r="B35" s="113" t="s">
        <v>670</v>
      </c>
      <c r="C35" s="112">
        <v>200</v>
      </c>
      <c r="D35" s="112">
        <v>0.06</v>
      </c>
      <c r="E35" s="112">
        <f t="shared" si="2"/>
        <v>12</v>
      </c>
      <c r="F35" s="154">
        <f>SUM(E33:E35)/C35</f>
        <v>0.105</v>
      </c>
      <c r="G35" s="154">
        <f t="shared" ref="G35:G41" si="3">E35/(C35-C34)</f>
        <v>0.12</v>
      </c>
      <c r="H35" s="162"/>
    </row>
    <row r="36" spans="1:8" ht="16.5" x14ac:dyDescent="0.35">
      <c r="A36" s="112">
        <v>4</v>
      </c>
      <c r="B36" s="113" t="s">
        <v>670</v>
      </c>
      <c r="C36" s="112">
        <v>400</v>
      </c>
      <c r="D36" s="112">
        <v>0.06</v>
      </c>
      <c r="E36" s="112">
        <f t="shared" si="2"/>
        <v>24</v>
      </c>
      <c r="F36" s="154">
        <f>SUM(E33:E36)/C36</f>
        <v>0.1125</v>
      </c>
      <c r="G36" s="154">
        <f t="shared" si="3"/>
        <v>0.12</v>
      </c>
      <c r="H36" s="162"/>
    </row>
    <row r="37" spans="1:8" ht="16.5" x14ac:dyDescent="0.35">
      <c r="A37" s="112">
        <v>5</v>
      </c>
      <c r="B37" s="101" t="s">
        <v>670</v>
      </c>
      <c r="C37" s="112">
        <v>700</v>
      </c>
      <c r="D37" s="112">
        <v>0.06</v>
      </c>
      <c r="E37" s="112">
        <f t="shared" si="2"/>
        <v>42</v>
      </c>
      <c r="F37" s="154">
        <f>SUM(E33:E37)/C37</f>
        <v>0.12428571428571429</v>
      </c>
      <c r="G37" s="154">
        <f t="shared" si="3"/>
        <v>0.14000000000000001</v>
      </c>
      <c r="H37" s="162"/>
    </row>
    <row r="38" spans="1:8" ht="16.5" x14ac:dyDescent="0.35">
      <c r="A38" s="112">
        <v>6</v>
      </c>
      <c r="B38" s="113" t="s">
        <v>670</v>
      </c>
      <c r="C38" s="112">
        <v>1000</v>
      </c>
      <c r="D38" s="112">
        <v>0.06</v>
      </c>
      <c r="E38" s="112">
        <f t="shared" si="2"/>
        <v>60</v>
      </c>
      <c r="F38" s="154">
        <f>SUM(E33:E38)/C38</f>
        <v>0.14699999999999999</v>
      </c>
      <c r="G38" s="154">
        <f t="shared" si="3"/>
        <v>0.2</v>
      </c>
      <c r="H38" s="162"/>
    </row>
    <row r="39" spans="1:8" ht="16.5" x14ac:dyDescent="0.35">
      <c r="A39" s="112">
        <v>7</v>
      </c>
      <c r="B39" s="113" t="s">
        <v>3505</v>
      </c>
      <c r="C39" s="112">
        <v>2000</v>
      </c>
      <c r="D39" s="112">
        <v>0.06</v>
      </c>
      <c r="E39" s="112">
        <f t="shared" si="2"/>
        <v>120</v>
      </c>
      <c r="F39" s="154">
        <f>SUM(E33:E39)/C39</f>
        <v>0.13350000000000001</v>
      </c>
      <c r="G39" s="154">
        <f t="shared" si="3"/>
        <v>0.12</v>
      </c>
      <c r="H39" s="162"/>
    </row>
    <row r="40" spans="1:8" ht="16.5" x14ac:dyDescent="0.35">
      <c r="A40" s="112">
        <v>8</v>
      </c>
      <c r="B40" s="113" t="s">
        <v>670</v>
      </c>
      <c r="C40" s="112">
        <v>3000</v>
      </c>
      <c r="D40" s="112">
        <v>0.06</v>
      </c>
      <c r="E40" s="112">
        <f t="shared" si="2"/>
        <v>180</v>
      </c>
      <c r="F40" s="154">
        <f>SUM(E33:E40)/C40</f>
        <v>0.14899999999999999</v>
      </c>
      <c r="G40" s="154">
        <f t="shared" si="3"/>
        <v>0.18</v>
      </c>
      <c r="H40" s="162"/>
    </row>
    <row r="41" spans="1:8" ht="16.5" x14ac:dyDescent="0.35">
      <c r="A41" s="112">
        <v>9</v>
      </c>
      <c r="B41" s="113" t="s">
        <v>3505</v>
      </c>
      <c r="C41" s="112">
        <v>5000</v>
      </c>
      <c r="D41" s="112">
        <v>0.06</v>
      </c>
      <c r="E41" s="112">
        <f>CEILING(C41*D41,1)</f>
        <v>300</v>
      </c>
      <c r="F41" s="154">
        <f>SUM(E33:E41)/C41</f>
        <v>0.14940000000000001</v>
      </c>
      <c r="G41" s="154">
        <f t="shared" si="3"/>
        <v>0.15</v>
      </c>
      <c r="H41" s="162"/>
    </row>
    <row r="44" spans="1:8" ht="14.25" x14ac:dyDescent="0.15">
      <c r="A44" s="219" t="s">
        <v>3656</v>
      </c>
      <c r="B44" s="219"/>
      <c r="C44" s="219"/>
      <c r="D44" s="219"/>
      <c r="E44" s="219"/>
      <c r="F44" s="219"/>
      <c r="G44" s="219"/>
    </row>
    <row r="45" spans="1:8" ht="15.75" x14ac:dyDescent="0.3">
      <c r="A45" s="156" t="s">
        <v>3185</v>
      </c>
      <c r="B45" s="157" t="s">
        <v>3280</v>
      </c>
      <c r="C45" s="134" t="s">
        <v>3126</v>
      </c>
      <c r="D45" s="134" t="s">
        <v>3127</v>
      </c>
      <c r="E45" s="135" t="s">
        <v>3128</v>
      </c>
      <c r="F45" s="135" t="s">
        <v>3129</v>
      </c>
      <c r="G45" s="158" t="s">
        <v>3136</v>
      </c>
    </row>
    <row r="46" spans="1:8" ht="16.5" x14ac:dyDescent="0.35">
      <c r="A46" s="159">
        <v>1</v>
      </c>
      <c r="B46" s="159">
        <v>3000</v>
      </c>
      <c r="C46" s="8" t="s">
        <v>3500</v>
      </c>
      <c r="D46" s="8">
        <v>1</v>
      </c>
      <c r="E46" s="113" t="s">
        <v>3501</v>
      </c>
      <c r="F46" s="8">
        <v>60</v>
      </c>
      <c r="G46" s="137">
        <f>VLOOKUP(C46,道具总览!$D:$F,2,FALSE)*D46+VLOOKUP(E46,道具总览!$D:$F,2,FALSE)*F46</f>
        <v>9690</v>
      </c>
    </row>
    <row r="47" spans="1:8" ht="16.5" x14ac:dyDescent="0.35">
      <c r="A47" s="159">
        <v>2</v>
      </c>
      <c r="B47" s="159">
        <v>3000</v>
      </c>
      <c r="C47" s="8" t="s">
        <v>3500</v>
      </c>
      <c r="D47" s="8">
        <v>1</v>
      </c>
      <c r="E47" s="113" t="s">
        <v>3501</v>
      </c>
      <c r="F47" s="8">
        <v>30</v>
      </c>
      <c r="G47" s="137">
        <f>VLOOKUP(C47,道具总览!$D:$F,2,FALSE)*D47+VLOOKUP(E47,道具总览!$D:$F,2,FALSE)*F47</f>
        <v>8490</v>
      </c>
    </row>
    <row r="48" spans="1:8" ht="15.75" x14ac:dyDescent="0.3">
      <c r="A48" s="159">
        <v>3</v>
      </c>
      <c r="B48" s="159">
        <v>3000</v>
      </c>
      <c r="C48" s="8" t="s">
        <v>3500</v>
      </c>
      <c r="D48" s="8">
        <v>1</v>
      </c>
      <c r="E48" s="137" t="s">
        <v>3502</v>
      </c>
      <c r="F48" s="8"/>
      <c r="G48" s="137">
        <f>VLOOKUP(C48,道具总览!$D:$F,2,FALSE)*D48+VLOOKUP(E48,道具总览!$D:$F,2,FALSE)*F48</f>
        <v>7290</v>
      </c>
    </row>
    <row r="51" spans="1:15" ht="15.75" x14ac:dyDescent="0.3">
      <c r="A51" s="222" t="s">
        <v>3514</v>
      </c>
      <c r="B51" s="222"/>
      <c r="C51" s="222"/>
      <c r="D51" s="222"/>
      <c r="E51" s="222"/>
      <c r="F51" s="222"/>
      <c r="G51" s="222"/>
      <c r="H51" s="222"/>
      <c r="I51" s="222"/>
      <c r="J51" s="222"/>
      <c r="K51" s="222"/>
      <c r="L51" s="222"/>
      <c r="M51" s="222"/>
      <c r="N51" s="222"/>
      <c r="O51" s="222"/>
    </row>
    <row r="52" spans="1:15" ht="15.75" x14ac:dyDescent="0.3">
      <c r="A52" s="133" t="s">
        <v>3469</v>
      </c>
      <c r="B52" s="134" t="s">
        <v>3470</v>
      </c>
      <c r="C52" s="134" t="s">
        <v>3127</v>
      </c>
      <c r="D52" s="135" t="s">
        <v>3471</v>
      </c>
      <c r="E52" s="135" t="s">
        <v>3129</v>
      </c>
      <c r="F52" s="134" t="s">
        <v>3472</v>
      </c>
      <c r="G52" s="134" t="s">
        <v>3131</v>
      </c>
      <c r="H52" s="135" t="s">
        <v>3473</v>
      </c>
      <c r="I52" s="135" t="s">
        <v>3133</v>
      </c>
      <c r="J52" s="141" t="s">
        <v>3474</v>
      </c>
      <c r="K52" s="141" t="s">
        <v>3475</v>
      </c>
      <c r="L52" s="136" t="s">
        <v>3476</v>
      </c>
      <c r="M52" s="136" t="s">
        <v>3477</v>
      </c>
      <c r="N52" s="136" t="s">
        <v>3478</v>
      </c>
      <c r="O52" s="134" t="s">
        <v>3479</v>
      </c>
    </row>
    <row r="53" spans="1:15" ht="16.5" x14ac:dyDescent="0.35">
      <c r="A53" s="142">
        <v>1</v>
      </c>
      <c r="B53" s="113" t="s">
        <v>670</v>
      </c>
      <c r="C53" s="138">
        <v>600</v>
      </c>
      <c r="D53" s="138" t="s">
        <v>10</v>
      </c>
      <c r="E53" s="138"/>
      <c r="F53" s="138" t="s">
        <v>10</v>
      </c>
      <c r="G53" s="138"/>
      <c r="H53" s="138" t="s">
        <v>10</v>
      </c>
      <c r="I53" s="138"/>
      <c r="J53" s="113" t="s">
        <v>3510</v>
      </c>
      <c r="K53" s="138">
        <v>100</v>
      </c>
      <c r="L53" s="137">
        <f>VLOOKUP(B53,道具总览!$D:$F,2,FALSE)*C53+VLOOKUP(D53,道具总览!$D:$F,2,FALSE)*E53+VLOOKUP(F53,道具总览!$D:$F,2,FALSE)*G53+VLOOKUP(H53,道具总览!$D:$F,2,FALSE)*I53</f>
        <v>6000</v>
      </c>
      <c r="M53" s="143">
        <f>VLOOKUP(J53,道具总览!$D:$F,2,FALSE)*K53</f>
        <v>4000</v>
      </c>
      <c r="N53" s="140">
        <f>M53/L53</f>
        <v>0.66666666666666663</v>
      </c>
      <c r="O53" s="139">
        <v>20</v>
      </c>
    </row>
    <row r="54" spans="1:15" ht="16.5" x14ac:dyDescent="0.35">
      <c r="A54" s="142">
        <v>2</v>
      </c>
      <c r="B54" s="113" t="s">
        <v>670</v>
      </c>
      <c r="C54" s="138">
        <v>400</v>
      </c>
      <c r="D54" s="138" t="s">
        <v>3480</v>
      </c>
      <c r="E54" s="138">
        <v>100</v>
      </c>
      <c r="F54" s="138" t="s">
        <v>10</v>
      </c>
      <c r="G54" s="138"/>
      <c r="H54" s="138" t="s">
        <v>10</v>
      </c>
      <c r="I54" s="138"/>
      <c r="J54" s="113" t="s">
        <v>3510</v>
      </c>
      <c r="K54" s="138">
        <v>100</v>
      </c>
      <c r="L54" s="137">
        <f>VLOOKUP(B54,道具总览!$D:$F,2,FALSE)*C54+VLOOKUP(D54,道具总览!$D:$F,2,FALSE)*E54+VLOOKUP(F54,道具总览!$D:$F,2,FALSE)*G54+VLOOKUP(H54,道具总览!$D:$F,2,FALSE)*I54</f>
        <v>4100</v>
      </c>
      <c r="M54" s="143">
        <f>VLOOKUP(J54,道具总览!$D:$F,2,FALSE)*K54</f>
        <v>4000</v>
      </c>
      <c r="N54" s="140">
        <f t="shared" ref="N54" si="4">M54/L54</f>
        <v>0.97560975609756095</v>
      </c>
      <c r="O54" s="139">
        <v>3</v>
      </c>
    </row>
  </sheetData>
  <mergeCells count="9">
    <mergeCell ref="A44:G44"/>
    <mergeCell ref="A21:G21"/>
    <mergeCell ref="A31:G31"/>
    <mergeCell ref="A51:O51"/>
    <mergeCell ref="B2:C2"/>
    <mergeCell ref="B3:C3"/>
    <mergeCell ref="B4:C4"/>
    <mergeCell ref="B5:C5"/>
    <mergeCell ref="A9:O9"/>
  </mergeCells>
  <phoneticPr fontId="33"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O60"/>
  <sheetViews>
    <sheetView workbookViewId="0">
      <selection activeCell="K26" sqref="K26"/>
    </sheetView>
  </sheetViews>
  <sheetFormatPr defaultRowHeight="16.5" x14ac:dyDescent="0.35"/>
  <cols>
    <col min="1" max="1" width="8" style="76" bestFit="1" customWidth="1"/>
    <col min="2" max="2" width="10.625" style="76" bestFit="1" customWidth="1"/>
    <col min="3" max="3" width="13.875" style="76" bestFit="1" customWidth="1"/>
    <col min="4" max="4" width="11.375" style="76" bestFit="1" customWidth="1"/>
    <col min="5" max="6" width="8" style="76" bestFit="1" customWidth="1"/>
    <col min="7" max="7" width="9.625" style="76" bestFit="1" customWidth="1"/>
    <col min="8" max="8" width="9" style="76" bestFit="1" customWidth="1"/>
    <col min="9" max="9" width="5.75" style="76" bestFit="1" customWidth="1"/>
    <col min="10" max="10" width="8" style="76" bestFit="1" customWidth="1"/>
    <col min="11" max="11" width="5.75" style="76" bestFit="1" customWidth="1"/>
    <col min="12" max="12" width="10.375" style="76" bestFit="1" customWidth="1"/>
    <col min="13" max="15" width="8" style="76" bestFit="1" customWidth="1"/>
    <col min="16" max="16384" width="9" style="76"/>
  </cols>
  <sheetData>
    <row r="1" spans="1:15" customFormat="1" x14ac:dyDescent="0.15">
      <c r="A1" s="185" t="s">
        <v>3631</v>
      </c>
      <c r="B1" s="122" t="s">
        <v>3622</v>
      </c>
      <c r="C1" s="122" t="s">
        <v>3623</v>
      </c>
    </row>
    <row r="2" spans="1:15" customFormat="1" x14ac:dyDescent="0.15">
      <c r="A2" s="182">
        <v>1</v>
      </c>
      <c r="B2" s="220" t="s">
        <v>3625</v>
      </c>
      <c r="C2" s="221"/>
    </row>
    <row r="3" spans="1:15" customFormat="1" x14ac:dyDescent="0.15">
      <c r="A3" s="182">
        <v>2</v>
      </c>
      <c r="B3" s="220" t="s">
        <v>3330</v>
      </c>
      <c r="C3" s="221"/>
    </row>
    <row r="4" spans="1:15" customFormat="1" x14ac:dyDescent="0.15">
      <c r="A4" s="182">
        <v>3</v>
      </c>
      <c r="B4" s="220" t="s">
        <v>3627</v>
      </c>
      <c r="C4" s="221"/>
    </row>
    <row r="5" spans="1:15" customFormat="1" x14ac:dyDescent="0.15">
      <c r="A5" s="182">
        <v>4</v>
      </c>
      <c r="B5" s="186" t="s">
        <v>3641</v>
      </c>
      <c r="C5" s="186" t="s">
        <v>3642</v>
      </c>
    </row>
    <row r="6" spans="1:15" customFormat="1" x14ac:dyDescent="0.15">
      <c r="A6" s="188">
        <v>5</v>
      </c>
      <c r="B6" s="186" t="s">
        <v>3649</v>
      </c>
      <c r="C6" s="189"/>
    </row>
    <row r="7" spans="1:15" customFormat="1" ht="13.5" x14ac:dyDescent="0.15"/>
    <row r="8" spans="1:15" customFormat="1" ht="13.5" x14ac:dyDescent="0.15"/>
    <row r="9" spans="1:15" x14ac:dyDescent="0.35">
      <c r="A9" s="225" t="s">
        <v>3547</v>
      </c>
      <c r="B9" s="225"/>
      <c r="C9" s="225"/>
      <c r="D9" s="225"/>
      <c r="E9" s="225"/>
      <c r="F9" s="225"/>
      <c r="G9" s="225"/>
      <c r="H9" s="225"/>
      <c r="I9" s="225"/>
      <c r="J9" s="225"/>
      <c r="K9" s="225"/>
      <c r="L9" s="225"/>
      <c r="M9" s="225"/>
      <c r="N9" s="225"/>
      <c r="O9" s="225"/>
    </row>
    <row r="10" spans="1:15" x14ac:dyDescent="0.35">
      <c r="A10" s="163" t="s">
        <v>3515</v>
      </c>
      <c r="B10" s="164" t="s">
        <v>3516</v>
      </c>
      <c r="C10" s="164" t="s">
        <v>3517</v>
      </c>
      <c r="D10" s="165" t="s">
        <v>3518</v>
      </c>
      <c r="E10" s="165" t="s">
        <v>3519</v>
      </c>
      <c r="F10" s="164" t="s">
        <v>3520</v>
      </c>
      <c r="G10" s="164" t="s">
        <v>3521</v>
      </c>
      <c r="H10" s="165" t="s">
        <v>3522</v>
      </c>
      <c r="I10" s="165" t="s">
        <v>3523</v>
      </c>
      <c r="J10" s="164" t="s">
        <v>3524</v>
      </c>
      <c r="K10" s="164" t="s">
        <v>3525</v>
      </c>
      <c r="L10" s="149" t="s">
        <v>3136</v>
      </c>
      <c r="M10" s="149" t="s">
        <v>3152</v>
      </c>
      <c r="N10" s="149" t="s">
        <v>3153</v>
      </c>
      <c r="O10" s="164" t="s">
        <v>3526</v>
      </c>
    </row>
    <row r="11" spans="1:15" x14ac:dyDescent="0.35">
      <c r="A11" s="150">
        <v>400</v>
      </c>
      <c r="B11" s="150" t="s">
        <v>3527</v>
      </c>
      <c r="C11" s="150">
        <v>10</v>
      </c>
      <c r="D11" s="150" t="s">
        <v>3528</v>
      </c>
      <c r="E11" s="150">
        <v>1</v>
      </c>
      <c r="F11" s="150" t="s">
        <v>3529</v>
      </c>
      <c r="G11" s="150"/>
      <c r="H11" s="150" t="s">
        <v>3529</v>
      </c>
      <c r="I11" s="150"/>
      <c r="J11" s="150" t="s">
        <v>3529</v>
      </c>
      <c r="K11" s="150"/>
      <c r="L11" s="150">
        <f>VLOOKUP(B11,道具总览!$D:$F,2,FALSE)*C11+VLOOKUP(D11,道具总览!$D:$F,2,FALSE)*E11+VLOOKUP(H11,道具总览!$D:$F,2,FALSE)*I11+VLOOKUP(F11,道具总览!$D:$F,2,FALSE)*G11+VLOOKUP(J11,道具总览!$D:$F,2,FALSE)*K11</f>
        <v>220</v>
      </c>
      <c r="M11" s="154">
        <f>SUM(L$11:L11)/A11</f>
        <v>0.55000000000000004</v>
      </c>
      <c r="N11" s="154">
        <f>L11/A11</f>
        <v>0.55000000000000004</v>
      </c>
      <c r="O11" s="79">
        <v>1</v>
      </c>
    </row>
    <row r="12" spans="1:15" x14ac:dyDescent="0.35">
      <c r="A12" s="150">
        <v>800</v>
      </c>
      <c r="B12" s="150" t="s">
        <v>3527</v>
      </c>
      <c r="C12" s="150">
        <v>20</v>
      </c>
      <c r="D12" s="150" t="s">
        <v>3530</v>
      </c>
      <c r="E12" s="150">
        <v>2</v>
      </c>
      <c r="F12" s="150" t="s">
        <v>3529</v>
      </c>
      <c r="G12" s="150"/>
      <c r="H12" s="150" t="s">
        <v>3529</v>
      </c>
      <c r="I12" s="150"/>
      <c r="J12" s="150" t="s">
        <v>3529</v>
      </c>
      <c r="K12" s="150"/>
      <c r="L12" s="150">
        <f>VLOOKUP(B12,道具总览!$D:$F,2,FALSE)*C12+VLOOKUP(D12,道具总览!$D:$F,2,FALSE)*E12+VLOOKUP(H12,道具总览!$D:$F,2,FALSE)*I12+VLOOKUP(F12,道具总览!$D:$F,2,FALSE)*G12+VLOOKUP(J12,道具总览!$D:$F,2,FALSE)*K12</f>
        <v>440</v>
      </c>
      <c r="M12" s="154">
        <f>SUM(L$11:L12)/A12</f>
        <v>0.82499999999999996</v>
      </c>
      <c r="N12" s="154">
        <f>L12/(A12-A11)</f>
        <v>1.1000000000000001</v>
      </c>
      <c r="O12" s="79">
        <v>1</v>
      </c>
    </row>
    <row r="13" spans="1:15" x14ac:dyDescent="0.35">
      <c r="A13" s="150">
        <v>1500</v>
      </c>
      <c r="B13" s="150" t="s">
        <v>3527</v>
      </c>
      <c r="C13" s="150">
        <v>30</v>
      </c>
      <c r="D13" s="150" t="s">
        <v>3531</v>
      </c>
      <c r="E13" s="150">
        <v>3</v>
      </c>
      <c r="F13" s="150" t="s">
        <v>3532</v>
      </c>
      <c r="G13" s="150">
        <v>10</v>
      </c>
      <c r="H13" s="150" t="s">
        <v>3529</v>
      </c>
      <c r="I13" s="150"/>
      <c r="J13" s="150" t="s">
        <v>3529</v>
      </c>
      <c r="K13" s="150"/>
      <c r="L13" s="150">
        <f>VLOOKUP(B13,道具总览!$D:$F,2,FALSE)*C13+VLOOKUP(D13,道具总览!$D:$F,2,FALSE)*E13+VLOOKUP(H13,道具总览!$D:$F,2,FALSE)*I13+VLOOKUP(F13,道具总览!$D:$F,2,FALSE)*G13+VLOOKUP(J13,道具总览!$D:$F,2,FALSE)*K13</f>
        <v>760</v>
      </c>
      <c r="M13" s="154">
        <f>SUM(L$11:L13)/A13</f>
        <v>0.94666666666666666</v>
      </c>
      <c r="N13" s="154">
        <f t="shared" ref="N13:N18" si="0">L13/(A13-A12)</f>
        <v>1.0857142857142856</v>
      </c>
      <c r="O13" s="79">
        <v>1</v>
      </c>
    </row>
    <row r="14" spans="1:15" x14ac:dyDescent="0.35">
      <c r="A14" s="150">
        <v>3500</v>
      </c>
      <c r="B14" s="150" t="s">
        <v>3533</v>
      </c>
      <c r="C14" s="150">
        <v>50</v>
      </c>
      <c r="D14" s="150" t="s">
        <v>3534</v>
      </c>
      <c r="E14" s="150">
        <v>4</v>
      </c>
      <c r="F14" s="150" t="s">
        <v>3535</v>
      </c>
      <c r="G14" s="150">
        <v>20</v>
      </c>
      <c r="H14" s="150" t="s">
        <v>3536</v>
      </c>
      <c r="I14" s="150"/>
      <c r="J14" s="150" t="s">
        <v>3536</v>
      </c>
      <c r="K14" s="150"/>
      <c r="L14" s="150">
        <f>VLOOKUP(B14,道具总览!$D:$F,2,FALSE)*C14+VLOOKUP(D14,道具总览!$D:$F,2,FALSE)*E14+VLOOKUP(H14,道具总览!$D:$F,2,FALSE)*I14+VLOOKUP(F14,道具总览!$D:$F,2,FALSE)*G14+VLOOKUP(J14,道具总览!$D:$F,2,FALSE)*K14</f>
        <v>1180</v>
      </c>
      <c r="M14" s="154">
        <f>SUM(L$11:L14)/A14</f>
        <v>0.74285714285714288</v>
      </c>
      <c r="N14" s="154">
        <f t="shared" si="0"/>
        <v>0.59</v>
      </c>
      <c r="O14" s="79">
        <v>1</v>
      </c>
    </row>
    <row r="15" spans="1:15" x14ac:dyDescent="0.35">
      <c r="A15" s="150">
        <v>8000</v>
      </c>
      <c r="B15" s="150" t="s">
        <v>3537</v>
      </c>
      <c r="C15" s="150">
        <v>1</v>
      </c>
      <c r="D15" s="150" t="s">
        <v>3533</v>
      </c>
      <c r="E15" s="150">
        <v>80</v>
      </c>
      <c r="F15" s="150" t="s">
        <v>3538</v>
      </c>
      <c r="G15" s="150">
        <v>5</v>
      </c>
      <c r="H15" s="150" t="s">
        <v>3535</v>
      </c>
      <c r="I15" s="150">
        <v>30</v>
      </c>
      <c r="J15" s="150" t="s">
        <v>3536</v>
      </c>
      <c r="K15" s="150"/>
      <c r="L15" s="150">
        <f>VLOOKUP(B15,道具总览!$D:$F,2,FALSE)*C15+VLOOKUP(D15,道具总览!$D:$F,2,FALSE)*E15+VLOOKUP(H15,道具总览!$D:$F,2,FALSE)*I15+VLOOKUP(F15,道具总览!$D:$F,2,FALSE)*G15+VLOOKUP(J15,道具总览!$D:$F,2,FALSE)*K15</f>
        <v>2167</v>
      </c>
      <c r="M15" s="154">
        <f>SUM(L$11:L15)/A15</f>
        <v>0.59587500000000004</v>
      </c>
      <c r="N15" s="154">
        <f t="shared" si="0"/>
        <v>0.48155555555555557</v>
      </c>
      <c r="O15" s="79">
        <v>1</v>
      </c>
    </row>
    <row r="16" spans="1:15" x14ac:dyDescent="0.35">
      <c r="A16" s="150">
        <v>15000</v>
      </c>
      <c r="B16" s="150" t="s">
        <v>3537</v>
      </c>
      <c r="C16" s="150">
        <v>2</v>
      </c>
      <c r="D16" s="150" t="s">
        <v>3533</v>
      </c>
      <c r="E16" s="150">
        <v>100</v>
      </c>
      <c r="F16" s="150" t="s">
        <v>3539</v>
      </c>
      <c r="G16" s="150">
        <v>7</v>
      </c>
      <c r="H16" s="150" t="s">
        <v>3535</v>
      </c>
      <c r="I16" s="150">
        <v>40</v>
      </c>
      <c r="J16" s="150" t="s">
        <v>3536</v>
      </c>
      <c r="K16" s="150"/>
      <c r="L16" s="150">
        <f>VLOOKUP(B16,道具总览!$D:$F,2,FALSE)*C16+VLOOKUP(D16,道具总览!$D:$F,2,FALSE)*E16+VLOOKUP(H16,道具总览!$D:$F,2,FALSE)*I16+VLOOKUP(F16,道具总览!$D:$F,2,FALSE)*G16+VLOOKUP(J16,道具总览!$D:$F,2,FALSE)*K16</f>
        <v>3174</v>
      </c>
      <c r="M16" s="154">
        <f>SUM(L$11:L16)/A16</f>
        <v>0.52939999999999998</v>
      </c>
      <c r="N16" s="154">
        <f t="shared" si="0"/>
        <v>0.4534285714285714</v>
      </c>
      <c r="O16" s="79">
        <v>1</v>
      </c>
    </row>
    <row r="17" spans="1:15" x14ac:dyDescent="0.35">
      <c r="A17" s="150">
        <v>30000</v>
      </c>
      <c r="B17" s="150" t="s">
        <v>3540</v>
      </c>
      <c r="C17" s="150">
        <v>1</v>
      </c>
      <c r="D17" s="150" t="s">
        <v>3541</v>
      </c>
      <c r="E17" s="150">
        <v>100</v>
      </c>
      <c r="F17" s="150" t="s">
        <v>3533</v>
      </c>
      <c r="G17" s="150">
        <v>150</v>
      </c>
      <c r="H17" s="150" t="s">
        <v>3534</v>
      </c>
      <c r="I17" s="150">
        <v>8</v>
      </c>
      <c r="J17" s="150" t="s">
        <v>3535</v>
      </c>
      <c r="K17" s="150">
        <v>50</v>
      </c>
      <c r="L17" s="150">
        <f>VLOOKUP(B17,道具总览!$D:$F,2,FALSE)*C17+VLOOKUP(D17,道具总览!$D:$F,2,FALSE)*E17+VLOOKUP(H17,道具总览!$D:$F,2,FALSE)*I17+VLOOKUP(F17,道具总览!$D:$F,2,FALSE)*G17+VLOOKUP(J17,道具总览!$D:$F,2,FALSE)*K17</f>
        <v>30522</v>
      </c>
      <c r="M17" s="154">
        <f>SUM(L$11:L17)/A17</f>
        <v>1.2821</v>
      </c>
      <c r="N17" s="154">
        <f t="shared" si="0"/>
        <v>2.0348000000000002</v>
      </c>
      <c r="O17" s="79">
        <v>1</v>
      </c>
    </row>
    <row r="18" spans="1:15" x14ac:dyDescent="0.35">
      <c r="A18" s="150">
        <v>50000</v>
      </c>
      <c r="B18" s="150" t="s">
        <v>3540</v>
      </c>
      <c r="C18" s="150">
        <v>2</v>
      </c>
      <c r="D18" s="150" t="s">
        <v>3537</v>
      </c>
      <c r="E18" s="150">
        <v>3</v>
      </c>
      <c r="F18" s="150" t="s">
        <v>3533</v>
      </c>
      <c r="G18" s="150">
        <v>200</v>
      </c>
      <c r="H18" s="150" t="s">
        <v>3538</v>
      </c>
      <c r="I18" s="150">
        <v>10</v>
      </c>
      <c r="J18" s="150" t="s">
        <v>3535</v>
      </c>
      <c r="K18" s="150">
        <v>60</v>
      </c>
      <c r="L18" s="150">
        <f>VLOOKUP(B18,道具总览!$D:$F,2,FALSE)*C18+VLOOKUP(D18,道具总览!$D:$F,2,FALSE)*E18+VLOOKUP(H18,道具总览!$D:$F,2,FALSE)*I18+VLOOKUP(F18,道具总览!$D:$F,2,FALSE)*G18+VLOOKUP(J18,道具总览!$D:$F,2,FALSE)*K18</f>
        <v>10325</v>
      </c>
      <c r="M18" s="154">
        <f>SUM(L$11:L18)/A18</f>
        <v>0.97575999999999996</v>
      </c>
      <c r="N18" s="154">
        <f t="shared" si="0"/>
        <v>0.51624999999999999</v>
      </c>
      <c r="O18" s="79">
        <v>1</v>
      </c>
    </row>
    <row r="21" spans="1:15" x14ac:dyDescent="0.35">
      <c r="A21" s="225" t="s">
        <v>3548</v>
      </c>
      <c r="B21" s="225"/>
      <c r="C21" s="225"/>
      <c r="D21" s="225"/>
      <c r="E21" s="225"/>
      <c r="F21" s="225"/>
      <c r="G21" s="225"/>
    </row>
    <row r="22" spans="1:15" x14ac:dyDescent="0.35">
      <c r="A22" s="109" t="s">
        <v>3227</v>
      </c>
      <c r="B22" s="110" t="s">
        <v>3324</v>
      </c>
      <c r="C22" s="110" t="s">
        <v>3155</v>
      </c>
      <c r="D22" s="111" t="s">
        <v>3212</v>
      </c>
      <c r="E22" s="111" t="s">
        <v>3141</v>
      </c>
      <c r="F22" s="111" t="s">
        <v>3214</v>
      </c>
      <c r="G22" s="110" t="s">
        <v>3504</v>
      </c>
    </row>
    <row r="23" spans="1:15" x14ac:dyDescent="0.35">
      <c r="A23" s="150">
        <v>1</v>
      </c>
      <c r="B23" s="166" t="s">
        <v>3533</v>
      </c>
      <c r="C23" s="150">
        <v>100</v>
      </c>
      <c r="D23" s="112">
        <f>VLOOKUP(B23,道具总览!$D:$E,2,FALSE)*C23</f>
        <v>1000</v>
      </c>
      <c r="E23" s="150">
        <v>0.7</v>
      </c>
      <c r="F23" s="112">
        <f>CEILING(D23*E23,2)</f>
        <v>700</v>
      </c>
      <c r="G23" s="108">
        <v>10</v>
      </c>
    </row>
    <row r="24" spans="1:15" x14ac:dyDescent="0.35">
      <c r="A24" s="150">
        <v>2</v>
      </c>
      <c r="B24" s="113" t="s">
        <v>3542</v>
      </c>
      <c r="C24" s="150">
        <v>50</v>
      </c>
      <c r="D24" s="112">
        <f>VLOOKUP(B24,道具总览!$D:$E,2,FALSE)*C24</f>
        <v>1000</v>
      </c>
      <c r="E24" s="150">
        <v>0.7</v>
      </c>
      <c r="F24" s="112">
        <f t="shared" ref="F24:F28" si="1">CEILING(D24*E24,2)</f>
        <v>700</v>
      </c>
      <c r="G24" s="108">
        <v>10</v>
      </c>
    </row>
    <row r="25" spans="1:15" x14ac:dyDescent="0.35">
      <c r="A25" s="150">
        <v>3</v>
      </c>
      <c r="B25" s="113" t="s">
        <v>3633</v>
      </c>
      <c r="C25" s="150">
        <v>50</v>
      </c>
      <c r="D25" s="112">
        <f>VLOOKUP(B25,道具总览!$D:$E,2,FALSE)*C25</f>
        <v>1000</v>
      </c>
      <c r="E25" s="150">
        <v>0.7</v>
      </c>
      <c r="F25" s="112">
        <f>CEILING(D25*E25,2)</f>
        <v>700</v>
      </c>
      <c r="G25" s="108">
        <v>10</v>
      </c>
    </row>
    <row r="26" spans="1:15" x14ac:dyDescent="0.35">
      <c r="A26" s="150">
        <v>4</v>
      </c>
      <c r="B26" s="113" t="s">
        <v>3493</v>
      </c>
      <c r="C26" s="150">
        <v>100</v>
      </c>
      <c r="D26" s="112">
        <f>VLOOKUP(B26,道具总览!$D:$E,2,FALSE)*C26</f>
        <v>1000</v>
      </c>
      <c r="E26" s="150">
        <v>0.8</v>
      </c>
      <c r="F26" s="112">
        <f t="shared" si="1"/>
        <v>800</v>
      </c>
      <c r="G26" s="108">
        <v>10</v>
      </c>
    </row>
    <row r="27" spans="1:15" x14ac:dyDescent="0.35">
      <c r="A27" s="150">
        <v>5</v>
      </c>
      <c r="B27" s="113" t="s">
        <v>3542</v>
      </c>
      <c r="C27" s="150">
        <v>50</v>
      </c>
      <c r="D27" s="112">
        <f>VLOOKUP(B27,道具总览!$D:$E,2,FALSE)*C27</f>
        <v>1000</v>
      </c>
      <c r="E27" s="150">
        <v>0.8</v>
      </c>
      <c r="F27" s="112">
        <f t="shared" si="1"/>
        <v>800</v>
      </c>
      <c r="G27" s="108">
        <v>10</v>
      </c>
    </row>
    <row r="28" spans="1:15" x14ac:dyDescent="0.35">
      <c r="A28" s="150">
        <v>6</v>
      </c>
      <c r="B28" s="113" t="s">
        <v>3633</v>
      </c>
      <c r="C28" s="150">
        <v>50</v>
      </c>
      <c r="D28" s="112">
        <f>VLOOKUP(B28,道具总览!$D:$E,2,FALSE)*C28</f>
        <v>1000</v>
      </c>
      <c r="E28" s="150">
        <v>0.8</v>
      </c>
      <c r="F28" s="112">
        <f t="shared" si="1"/>
        <v>800</v>
      </c>
      <c r="G28" s="108">
        <v>10</v>
      </c>
    </row>
    <row r="29" spans="1:15" x14ac:dyDescent="0.35">
      <c r="D29"/>
    </row>
    <row r="30" spans="1:15" x14ac:dyDescent="0.35">
      <c r="F30" s="167"/>
      <c r="G30" s="167"/>
    </row>
    <row r="31" spans="1:15" x14ac:dyDescent="0.35">
      <c r="A31" s="218" t="s">
        <v>3506</v>
      </c>
      <c r="B31" s="219"/>
      <c r="C31" s="219"/>
      <c r="D31" s="219"/>
      <c r="E31" s="219"/>
      <c r="F31" s="219"/>
      <c r="G31" s="219"/>
    </row>
    <row r="32" spans="1:15" x14ac:dyDescent="0.35">
      <c r="A32" s="109" t="s">
        <v>3227</v>
      </c>
      <c r="B32" s="110" t="s">
        <v>3324</v>
      </c>
      <c r="C32" s="110" t="s">
        <v>3507</v>
      </c>
      <c r="D32" s="160" t="s">
        <v>3508</v>
      </c>
      <c r="E32" s="161" t="s">
        <v>3509</v>
      </c>
      <c r="F32" s="149" t="s">
        <v>3152</v>
      </c>
      <c r="G32" s="149" t="s">
        <v>3153</v>
      </c>
    </row>
    <row r="33" spans="1:7" x14ac:dyDescent="0.35">
      <c r="A33" s="112">
        <v>1</v>
      </c>
      <c r="B33" s="113" t="s">
        <v>2631</v>
      </c>
      <c r="C33" s="112">
        <v>50</v>
      </c>
      <c r="D33" s="112">
        <v>0.06</v>
      </c>
      <c r="E33" s="112">
        <f>CEILING(C33*D33,1)</f>
        <v>3</v>
      </c>
      <c r="F33" s="154">
        <f>SUM(E33:E33)/C33</f>
        <v>0.06</v>
      </c>
      <c r="G33" s="154">
        <f>E33/C33</f>
        <v>0.06</v>
      </c>
    </row>
    <row r="34" spans="1:7" x14ac:dyDescent="0.35">
      <c r="A34" s="112">
        <v>2</v>
      </c>
      <c r="B34" s="113" t="s">
        <v>2631</v>
      </c>
      <c r="C34" s="112">
        <v>100</v>
      </c>
      <c r="D34" s="112">
        <v>0.06</v>
      </c>
      <c r="E34" s="112">
        <f t="shared" ref="E34:E40" si="2">CEILING(C34*D34,1)</f>
        <v>6</v>
      </c>
      <c r="F34" s="154">
        <f>SUM(E33:E34)/C34</f>
        <v>0.09</v>
      </c>
      <c r="G34" s="154">
        <f>E34/(C34-C33)</f>
        <v>0.12</v>
      </c>
    </row>
    <row r="35" spans="1:7" x14ac:dyDescent="0.35">
      <c r="A35" s="112">
        <v>3</v>
      </c>
      <c r="B35" s="113" t="s">
        <v>2631</v>
      </c>
      <c r="C35" s="112">
        <v>200</v>
      </c>
      <c r="D35" s="112">
        <v>0.06</v>
      </c>
      <c r="E35" s="112">
        <f t="shared" si="2"/>
        <v>12</v>
      </c>
      <c r="F35" s="154">
        <f>SUM(E33:E35)/C35</f>
        <v>0.105</v>
      </c>
      <c r="G35" s="154">
        <f t="shared" ref="G35:G41" si="3">E35/(C35-C34)</f>
        <v>0.12</v>
      </c>
    </row>
    <row r="36" spans="1:7" x14ac:dyDescent="0.35">
      <c r="A36" s="112">
        <v>4</v>
      </c>
      <c r="B36" s="113" t="s">
        <v>2631</v>
      </c>
      <c r="C36" s="112">
        <v>500</v>
      </c>
      <c r="D36" s="112">
        <v>0.06</v>
      </c>
      <c r="E36" s="112">
        <f t="shared" si="2"/>
        <v>30</v>
      </c>
      <c r="F36" s="154">
        <f>SUM(E33:E36)/C36</f>
        <v>0.10199999999999999</v>
      </c>
      <c r="G36" s="154">
        <f t="shared" si="3"/>
        <v>0.1</v>
      </c>
    </row>
    <row r="37" spans="1:7" x14ac:dyDescent="0.35">
      <c r="A37" s="112">
        <v>5</v>
      </c>
      <c r="B37" s="101" t="s">
        <v>2631</v>
      </c>
      <c r="C37" s="112">
        <v>800</v>
      </c>
      <c r="D37" s="112">
        <v>0.06</v>
      </c>
      <c r="E37" s="112">
        <f t="shared" si="2"/>
        <v>48</v>
      </c>
      <c r="F37" s="154">
        <f>SUM(E33:E37)/C37</f>
        <v>0.12375</v>
      </c>
      <c r="G37" s="154">
        <f t="shared" si="3"/>
        <v>0.16</v>
      </c>
    </row>
    <row r="38" spans="1:7" x14ac:dyDescent="0.35">
      <c r="A38" s="112">
        <v>6</v>
      </c>
      <c r="B38" s="113" t="s">
        <v>2631</v>
      </c>
      <c r="C38" s="112">
        <v>1000</v>
      </c>
      <c r="D38" s="112">
        <v>0.06</v>
      </c>
      <c r="E38" s="112">
        <f t="shared" si="2"/>
        <v>60</v>
      </c>
      <c r="F38" s="154">
        <f>SUM(E33:E38)/C38</f>
        <v>0.159</v>
      </c>
      <c r="G38" s="154">
        <f t="shared" si="3"/>
        <v>0.3</v>
      </c>
    </row>
    <row r="39" spans="1:7" x14ac:dyDescent="0.35">
      <c r="A39" s="112">
        <v>7</v>
      </c>
      <c r="B39" s="113" t="s">
        <v>2631</v>
      </c>
      <c r="C39" s="112">
        <v>2000</v>
      </c>
      <c r="D39" s="112">
        <v>0.06</v>
      </c>
      <c r="E39" s="112">
        <f t="shared" si="2"/>
        <v>120</v>
      </c>
      <c r="F39" s="154">
        <f>SUM(E33:E39)/C39</f>
        <v>0.13950000000000001</v>
      </c>
      <c r="G39" s="154">
        <f t="shared" si="3"/>
        <v>0.12</v>
      </c>
    </row>
    <row r="40" spans="1:7" x14ac:dyDescent="0.35">
      <c r="A40" s="112">
        <v>8</v>
      </c>
      <c r="B40" s="113" t="s">
        <v>2631</v>
      </c>
      <c r="C40" s="112">
        <v>3000</v>
      </c>
      <c r="D40" s="112">
        <v>0.06</v>
      </c>
      <c r="E40" s="112">
        <f t="shared" si="2"/>
        <v>180</v>
      </c>
      <c r="F40" s="154">
        <f>SUM(E33:E40)/C40</f>
        <v>0.153</v>
      </c>
      <c r="G40" s="154">
        <f t="shared" si="3"/>
        <v>0.18</v>
      </c>
    </row>
    <row r="41" spans="1:7" x14ac:dyDescent="0.35">
      <c r="A41" s="112">
        <v>9</v>
      </c>
      <c r="B41" s="113" t="s">
        <v>2631</v>
      </c>
      <c r="C41" s="112">
        <v>5000</v>
      </c>
      <c r="D41" s="112">
        <v>0.06</v>
      </c>
      <c r="E41" s="112">
        <f>CEILING(C41*D41,1)</f>
        <v>300</v>
      </c>
      <c r="F41" s="154">
        <f>SUM(E33:E41)/C41</f>
        <v>0.15179999999999999</v>
      </c>
      <c r="G41" s="154">
        <f t="shared" si="3"/>
        <v>0.15</v>
      </c>
    </row>
    <row r="44" spans="1:7" x14ac:dyDescent="0.35">
      <c r="A44" s="219" t="s">
        <v>3643</v>
      </c>
      <c r="B44" s="219"/>
      <c r="C44" s="219"/>
      <c r="D44" s="219"/>
      <c r="E44" s="219"/>
      <c r="F44" s="219"/>
      <c r="G44" s="219"/>
    </row>
    <row r="45" spans="1:7" x14ac:dyDescent="0.35">
      <c r="A45" s="156" t="s">
        <v>3185</v>
      </c>
      <c r="B45" s="157" t="s">
        <v>3280</v>
      </c>
      <c r="C45" s="134" t="s">
        <v>3126</v>
      </c>
      <c r="D45" s="134" t="s">
        <v>3127</v>
      </c>
      <c r="E45" s="135" t="s">
        <v>3128</v>
      </c>
      <c r="F45" s="135" t="s">
        <v>3129</v>
      </c>
      <c r="G45" s="158" t="s">
        <v>3136</v>
      </c>
    </row>
    <row r="46" spans="1:7" x14ac:dyDescent="0.35">
      <c r="A46" s="159">
        <v>1</v>
      </c>
      <c r="B46" s="159">
        <v>30000</v>
      </c>
      <c r="C46" s="8" t="s">
        <v>2908</v>
      </c>
      <c r="D46" s="8">
        <v>3</v>
      </c>
      <c r="E46" s="113" t="s">
        <v>2606</v>
      </c>
      <c r="F46" s="8">
        <v>1</v>
      </c>
      <c r="G46" s="137">
        <f>VLOOKUP(C46,道具总览!$D:$F,2,FALSE)*D46+VLOOKUP(E46,道具总览!$D:$F,2,FALSE)*F46</f>
        <v>5862</v>
      </c>
    </row>
    <row r="47" spans="1:7" x14ac:dyDescent="0.35">
      <c r="A47" s="159">
        <v>2</v>
      </c>
      <c r="B47" s="159">
        <v>30000</v>
      </c>
      <c r="C47" s="8" t="s">
        <v>2908</v>
      </c>
      <c r="D47" s="8">
        <v>1</v>
      </c>
      <c r="E47" s="113" t="s">
        <v>2606</v>
      </c>
      <c r="F47" s="8">
        <v>1</v>
      </c>
      <c r="G47" s="137">
        <f>VLOOKUP(C47,道具总览!$D:$F,2,FALSE)*D47+VLOOKUP(E47,道具总览!$D:$F,2,FALSE)*F47</f>
        <v>3662</v>
      </c>
    </row>
    <row r="48" spans="1:7" x14ac:dyDescent="0.35">
      <c r="A48" s="159">
        <v>3</v>
      </c>
      <c r="B48" s="159">
        <v>30000</v>
      </c>
      <c r="C48" s="8" t="s">
        <v>2606</v>
      </c>
      <c r="D48" s="8">
        <v>1</v>
      </c>
      <c r="E48" s="137" t="s">
        <v>3549</v>
      </c>
      <c r="F48" s="8"/>
      <c r="G48" s="137">
        <f>VLOOKUP(C48,道具总览!$D:$F,2,FALSE)*D48+VLOOKUP(E48,道具总览!$D:$F,2,FALSE)*F48</f>
        <v>2562</v>
      </c>
    </row>
    <row r="51" spans="1:13" x14ac:dyDescent="0.35">
      <c r="A51" s="219" t="s">
        <v>3644</v>
      </c>
      <c r="B51" s="219"/>
      <c r="C51" s="219"/>
      <c r="D51" s="219"/>
      <c r="E51" s="219"/>
      <c r="F51" s="219"/>
      <c r="G51" s="219"/>
    </row>
    <row r="52" spans="1:13" x14ac:dyDescent="0.35">
      <c r="A52" s="156" t="s">
        <v>3185</v>
      </c>
      <c r="B52" s="157" t="s">
        <v>3280</v>
      </c>
      <c r="C52" s="134" t="s">
        <v>3126</v>
      </c>
      <c r="D52" s="134" t="s">
        <v>3127</v>
      </c>
      <c r="E52" s="135" t="s">
        <v>3128</v>
      </c>
      <c r="F52" s="135" t="s">
        <v>3129</v>
      </c>
      <c r="G52" s="158" t="s">
        <v>3136</v>
      </c>
    </row>
    <row r="53" spans="1:13" x14ac:dyDescent="0.35">
      <c r="A53" s="159">
        <v>1</v>
      </c>
      <c r="B53" s="159">
        <v>30000</v>
      </c>
      <c r="C53" s="8" t="s">
        <v>2908</v>
      </c>
      <c r="D53" s="8">
        <v>3</v>
      </c>
      <c r="E53" s="113" t="s">
        <v>2606</v>
      </c>
      <c r="F53" s="8">
        <v>1</v>
      </c>
      <c r="G53" s="137">
        <f>VLOOKUP(C53,道具总览!$D:$F,2,FALSE)*D53+VLOOKUP(E53,道具总览!$D:$F,2,FALSE)*F53</f>
        <v>5862</v>
      </c>
    </row>
    <row r="54" spans="1:13" x14ac:dyDescent="0.35">
      <c r="A54" s="159">
        <v>2</v>
      </c>
      <c r="B54" s="159">
        <v>30000</v>
      </c>
      <c r="C54" s="8" t="s">
        <v>2908</v>
      </c>
      <c r="D54" s="8">
        <v>1</v>
      </c>
      <c r="E54" s="113" t="s">
        <v>2606</v>
      </c>
      <c r="F54" s="8">
        <v>1</v>
      </c>
      <c r="G54" s="137">
        <f>VLOOKUP(C54,道具总览!$D:$F,2,FALSE)*D54+VLOOKUP(E54,道具总览!$D:$F,2,FALSE)*F54</f>
        <v>3662</v>
      </c>
    </row>
    <row r="55" spans="1:13" x14ac:dyDescent="0.35">
      <c r="A55" s="159">
        <v>3</v>
      </c>
      <c r="B55" s="159">
        <v>30000</v>
      </c>
      <c r="C55" s="8" t="s">
        <v>2606</v>
      </c>
      <c r="D55" s="8">
        <v>1</v>
      </c>
      <c r="E55" s="137" t="s">
        <v>3549</v>
      </c>
      <c r="F55" s="8"/>
      <c r="G55" s="137">
        <f>VLOOKUP(C55,道具总览!$D:$F,2,FALSE)*D55+VLOOKUP(E55,道具总览!$D:$F,2,FALSE)*F55</f>
        <v>2562</v>
      </c>
    </row>
    <row r="58" spans="1:13" x14ac:dyDescent="0.35">
      <c r="A58" s="222" t="s">
        <v>3650</v>
      </c>
      <c r="B58" s="222"/>
      <c r="C58" s="222"/>
      <c r="D58" s="222"/>
      <c r="E58" s="222"/>
      <c r="F58" s="222"/>
      <c r="G58" s="222"/>
      <c r="H58" s="222"/>
      <c r="I58" s="222"/>
      <c r="J58" s="222"/>
      <c r="K58" s="222"/>
      <c r="L58" s="222"/>
      <c r="M58" s="222"/>
    </row>
    <row r="59" spans="1:13" x14ac:dyDescent="0.35">
      <c r="A59" s="50" t="s">
        <v>3151</v>
      </c>
      <c r="B59" s="3" t="s">
        <v>3126</v>
      </c>
      <c r="C59" s="3" t="s">
        <v>3127</v>
      </c>
      <c r="D59" s="4" t="s">
        <v>3128</v>
      </c>
      <c r="E59" s="4" t="s">
        <v>3129</v>
      </c>
      <c r="F59" s="3" t="s">
        <v>3130</v>
      </c>
      <c r="G59" s="3" t="s">
        <v>3131</v>
      </c>
      <c r="H59" s="4" t="s">
        <v>3132</v>
      </c>
      <c r="I59" s="4" t="s">
        <v>3133</v>
      </c>
      <c r="J59" s="3" t="s">
        <v>3134</v>
      </c>
      <c r="K59" s="3" t="s">
        <v>3135</v>
      </c>
      <c r="L59" s="51" t="s">
        <v>3136</v>
      </c>
      <c r="M59" s="51" t="s">
        <v>3231</v>
      </c>
    </row>
    <row r="60" spans="1:13" x14ac:dyDescent="0.35">
      <c r="A60" s="72">
        <v>2000</v>
      </c>
      <c r="B60" s="11" t="s">
        <v>2606</v>
      </c>
      <c r="C60" s="18">
        <v>1</v>
      </c>
      <c r="D60" s="18" t="s">
        <v>2556</v>
      </c>
      <c r="E60" s="9">
        <v>1</v>
      </c>
      <c r="F60" s="9" t="s">
        <v>2510</v>
      </c>
      <c r="G60" s="9">
        <v>5</v>
      </c>
      <c r="H60" s="9" t="s">
        <v>2631</v>
      </c>
      <c r="I60" s="9">
        <v>10</v>
      </c>
      <c r="J60" s="190" t="s">
        <v>3651</v>
      </c>
      <c r="K60" s="9">
        <v>1</v>
      </c>
      <c r="L60" s="11">
        <f>VLOOKUP(F60,道具总览!$D:$F,2,FALSE)*G60+VLOOKUP(H60,道具总览!$D:$F,2,FALSE)*I60+VLOOKUP(B60,道具总览!$D:$F,2,FALSE)*C60+VLOOKUP(D60,道具总览!$D:$F,2,FALSE)*E60+VLOOKUP(J60,道具总览!$D:$F,2,FALSE)*K60</f>
        <v>3349</v>
      </c>
      <c r="M60" s="71">
        <f>L60/A60</f>
        <v>1.6745000000000001</v>
      </c>
    </row>
  </sheetData>
  <mergeCells count="9">
    <mergeCell ref="B2:C2"/>
    <mergeCell ref="B3:C3"/>
    <mergeCell ref="B4:C4"/>
    <mergeCell ref="A51:G51"/>
    <mergeCell ref="A58:M58"/>
    <mergeCell ref="A9:O9"/>
    <mergeCell ref="A21:G21"/>
    <mergeCell ref="A31:G31"/>
    <mergeCell ref="A44:G44"/>
  </mergeCells>
  <phoneticPr fontId="33" type="noConversion"/>
  <pageMargins left="0.7" right="0.7" top="0.75" bottom="0.75" header="0.3" footer="0.3"/>
  <pageSetup paperSize="9" orientation="portrait" horizont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O60"/>
  <sheetViews>
    <sheetView topLeftCell="A34" workbookViewId="0">
      <selection activeCell="A58" sqref="A58:M60"/>
    </sheetView>
  </sheetViews>
  <sheetFormatPr defaultRowHeight="16.5" x14ac:dyDescent="0.35"/>
  <cols>
    <col min="1" max="1" width="8" style="76" bestFit="1" customWidth="1"/>
    <col min="2" max="2" width="10.625" style="76" bestFit="1" customWidth="1"/>
    <col min="3" max="3" width="13.875" style="76" bestFit="1" customWidth="1"/>
    <col min="4" max="4" width="11.375" style="76" bestFit="1" customWidth="1"/>
    <col min="5" max="6" width="8" style="76" bestFit="1" customWidth="1"/>
    <col min="7" max="7" width="9.625" style="76" bestFit="1" customWidth="1"/>
    <col min="8" max="8" width="9" style="76" bestFit="1" customWidth="1"/>
    <col min="9" max="9" width="5.75" style="76" bestFit="1" customWidth="1"/>
    <col min="10" max="10" width="8" style="76" bestFit="1" customWidth="1"/>
    <col min="11" max="11" width="5.75" style="76" bestFit="1" customWidth="1"/>
    <col min="12" max="12" width="10.375" style="76" bestFit="1" customWidth="1"/>
    <col min="13" max="15" width="8" style="76" bestFit="1" customWidth="1"/>
    <col min="16" max="16384" width="9" style="76"/>
  </cols>
  <sheetData>
    <row r="1" spans="1:15" customFormat="1" x14ac:dyDescent="0.15">
      <c r="A1" s="185" t="s">
        <v>3632</v>
      </c>
      <c r="B1" s="122" t="s">
        <v>3622</v>
      </c>
      <c r="C1" s="122" t="s">
        <v>3623</v>
      </c>
    </row>
    <row r="2" spans="1:15" customFormat="1" x14ac:dyDescent="0.15">
      <c r="A2" s="182">
        <v>1</v>
      </c>
      <c r="B2" s="220" t="s">
        <v>3625</v>
      </c>
      <c r="C2" s="221"/>
    </row>
    <row r="3" spans="1:15" customFormat="1" x14ac:dyDescent="0.15">
      <c r="A3" s="182">
        <v>2</v>
      </c>
      <c r="B3" s="220" t="s">
        <v>3330</v>
      </c>
      <c r="C3" s="221"/>
    </row>
    <row r="4" spans="1:15" customFormat="1" x14ac:dyDescent="0.15">
      <c r="A4" s="182">
        <v>3</v>
      </c>
      <c r="B4" s="220" t="s">
        <v>3627</v>
      </c>
      <c r="C4" s="221"/>
    </row>
    <row r="5" spans="1:15" customFormat="1" x14ac:dyDescent="0.15">
      <c r="A5" s="182">
        <v>4</v>
      </c>
      <c r="B5" s="186" t="s">
        <v>3645</v>
      </c>
      <c r="C5" s="186" t="s">
        <v>3646</v>
      </c>
    </row>
    <row r="6" spans="1:15" customFormat="1" x14ac:dyDescent="0.15">
      <c r="A6" s="188">
        <v>5</v>
      </c>
      <c r="B6" s="186" t="s">
        <v>3649</v>
      </c>
      <c r="C6" s="189"/>
    </row>
    <row r="7" spans="1:15" customFormat="1" ht="13.5" x14ac:dyDescent="0.15"/>
    <row r="8" spans="1:15" customFormat="1" ht="13.5" x14ac:dyDescent="0.15"/>
    <row r="9" spans="1:15" x14ac:dyDescent="0.35">
      <c r="A9" s="225" t="s">
        <v>3547</v>
      </c>
      <c r="B9" s="225"/>
      <c r="C9" s="225"/>
      <c r="D9" s="225"/>
      <c r="E9" s="225"/>
      <c r="F9" s="225"/>
      <c r="G9" s="225"/>
      <c r="H9" s="225"/>
      <c r="I9" s="225"/>
      <c r="J9" s="225"/>
      <c r="K9" s="225"/>
      <c r="L9" s="225"/>
      <c r="M9" s="225"/>
      <c r="N9" s="225"/>
      <c r="O9" s="225"/>
    </row>
    <row r="10" spans="1:15" x14ac:dyDescent="0.35">
      <c r="A10" s="163" t="s">
        <v>3515</v>
      </c>
      <c r="B10" s="164" t="s">
        <v>3516</v>
      </c>
      <c r="C10" s="164" t="s">
        <v>3517</v>
      </c>
      <c r="D10" s="165" t="s">
        <v>3518</v>
      </c>
      <c r="E10" s="165" t="s">
        <v>3519</v>
      </c>
      <c r="F10" s="164" t="s">
        <v>3520</v>
      </c>
      <c r="G10" s="164" t="s">
        <v>3521</v>
      </c>
      <c r="H10" s="165" t="s">
        <v>3522</v>
      </c>
      <c r="I10" s="165" t="s">
        <v>3523</v>
      </c>
      <c r="J10" s="164" t="s">
        <v>3524</v>
      </c>
      <c r="K10" s="164" t="s">
        <v>3525</v>
      </c>
      <c r="L10" s="149" t="s">
        <v>3136</v>
      </c>
      <c r="M10" s="149" t="s">
        <v>3152</v>
      </c>
      <c r="N10" s="149" t="s">
        <v>3153</v>
      </c>
      <c r="O10" s="164" t="s">
        <v>3526</v>
      </c>
    </row>
    <row r="11" spans="1:15" x14ac:dyDescent="0.35">
      <c r="A11" s="150">
        <v>400</v>
      </c>
      <c r="B11" s="150" t="s">
        <v>3543</v>
      </c>
      <c r="C11" s="150">
        <v>20</v>
      </c>
      <c r="D11" s="150" t="s">
        <v>3534</v>
      </c>
      <c r="E11" s="150">
        <v>2</v>
      </c>
      <c r="F11" s="150" t="s">
        <v>3536</v>
      </c>
      <c r="G11" s="150"/>
      <c r="H11" s="150" t="s">
        <v>3536</v>
      </c>
      <c r="I11" s="150"/>
      <c r="J11" s="150" t="s">
        <v>3536</v>
      </c>
      <c r="K11" s="150"/>
      <c r="L11" s="150">
        <f>VLOOKUP(B11,道具总览!$D:$F,2,FALSE)*C11+VLOOKUP(D11,道具总览!$D:$F,2,FALSE)*E11+VLOOKUP(H11,道具总览!$D:$F,2,FALSE)*I11+VLOOKUP(F11,道具总览!$D:$F,2,FALSE)*G11+VLOOKUP(J11,道具总览!$D:$F,2,FALSE)*K11</f>
        <v>440</v>
      </c>
      <c r="M11" s="154">
        <f>SUM(L$11:L11)/A11</f>
        <v>1.1000000000000001</v>
      </c>
      <c r="N11" s="154">
        <f>L11/A11</f>
        <v>1.1000000000000001</v>
      </c>
      <c r="O11" s="79">
        <v>1</v>
      </c>
    </row>
    <row r="12" spans="1:15" x14ac:dyDescent="0.35">
      <c r="A12" s="150">
        <v>800</v>
      </c>
      <c r="B12" s="150" t="s">
        <v>3543</v>
      </c>
      <c r="C12" s="150">
        <v>30</v>
      </c>
      <c r="D12" s="150" t="s">
        <v>3538</v>
      </c>
      <c r="E12" s="150">
        <v>3</v>
      </c>
      <c r="F12" s="150" t="s">
        <v>3536</v>
      </c>
      <c r="G12" s="150"/>
      <c r="H12" s="150" t="s">
        <v>3536</v>
      </c>
      <c r="I12" s="150"/>
      <c r="J12" s="150" t="s">
        <v>3536</v>
      </c>
      <c r="K12" s="150"/>
      <c r="L12" s="150">
        <f>VLOOKUP(B12,道具总览!$D:$F,2,FALSE)*C12+VLOOKUP(D12,道具总览!$D:$F,2,FALSE)*E12+VLOOKUP(H12,道具总览!$D:$F,2,FALSE)*I12+VLOOKUP(F12,道具总览!$D:$F,2,FALSE)*G12+VLOOKUP(J12,道具总览!$D:$F,2,FALSE)*K12</f>
        <v>660</v>
      </c>
      <c r="M12" s="154">
        <f>SUM(L$11:L12)/A12</f>
        <v>1.375</v>
      </c>
      <c r="N12" s="154">
        <f>L12/(A12-A11)</f>
        <v>1.65</v>
      </c>
      <c r="O12" s="79">
        <v>1</v>
      </c>
    </row>
    <row r="13" spans="1:15" x14ac:dyDescent="0.35">
      <c r="A13" s="150">
        <v>1500</v>
      </c>
      <c r="B13" s="150" t="s">
        <v>3543</v>
      </c>
      <c r="C13" s="150">
        <v>45</v>
      </c>
      <c r="D13" s="150" t="s">
        <v>3539</v>
      </c>
      <c r="E13" s="150">
        <v>4</v>
      </c>
      <c r="F13" s="150" t="s">
        <v>3535</v>
      </c>
      <c r="G13" s="150">
        <v>10</v>
      </c>
      <c r="H13" s="150" t="s">
        <v>3536</v>
      </c>
      <c r="I13" s="150"/>
      <c r="J13" s="150" t="s">
        <v>3536</v>
      </c>
      <c r="K13" s="150"/>
      <c r="L13" s="150">
        <f>VLOOKUP(B13,道具总览!$D:$F,2,FALSE)*C13+VLOOKUP(D13,道具总览!$D:$F,2,FALSE)*E13+VLOOKUP(H13,道具总览!$D:$F,2,FALSE)*I13+VLOOKUP(F13,道具总览!$D:$F,2,FALSE)*G13+VLOOKUP(J13,道具总览!$D:$F,2,FALSE)*K13</f>
        <v>1030</v>
      </c>
      <c r="M13" s="154">
        <f>SUM(L$11:L13)/A13</f>
        <v>1.42</v>
      </c>
      <c r="N13" s="154">
        <f t="shared" ref="N13:N18" si="0">L13/(A13-A12)</f>
        <v>1.4714285714285715</v>
      </c>
      <c r="O13" s="79">
        <v>1</v>
      </c>
    </row>
    <row r="14" spans="1:15" x14ac:dyDescent="0.35">
      <c r="A14" s="150">
        <v>3500</v>
      </c>
      <c r="B14" s="150" t="s">
        <v>3543</v>
      </c>
      <c r="C14" s="150">
        <v>60</v>
      </c>
      <c r="D14" s="150" t="s">
        <v>3534</v>
      </c>
      <c r="E14" s="150">
        <v>5</v>
      </c>
      <c r="F14" s="150" t="s">
        <v>3535</v>
      </c>
      <c r="G14" s="150">
        <v>20</v>
      </c>
      <c r="H14" s="150" t="s">
        <v>3536</v>
      </c>
      <c r="I14" s="150"/>
      <c r="J14" s="150" t="s">
        <v>3536</v>
      </c>
      <c r="K14" s="150"/>
      <c r="L14" s="150">
        <f>VLOOKUP(B14,道具总览!$D:$F,2,FALSE)*C14+VLOOKUP(D14,道具总览!$D:$F,2,FALSE)*E14+VLOOKUP(H14,道具总览!$D:$F,2,FALSE)*I14+VLOOKUP(F14,道具总览!$D:$F,2,FALSE)*G14+VLOOKUP(J14,道具总览!$D:$F,2,FALSE)*K14</f>
        <v>1400</v>
      </c>
      <c r="M14" s="154">
        <f>SUM(L$11:L14)/A14</f>
        <v>1.0085714285714287</v>
      </c>
      <c r="N14" s="154">
        <f t="shared" si="0"/>
        <v>0.7</v>
      </c>
      <c r="O14" s="79">
        <v>1</v>
      </c>
    </row>
    <row r="15" spans="1:15" x14ac:dyDescent="0.35">
      <c r="A15" s="150">
        <v>8000</v>
      </c>
      <c r="B15" s="150" t="s">
        <v>3544</v>
      </c>
      <c r="C15" s="150">
        <v>1</v>
      </c>
      <c r="D15" s="150" t="s">
        <v>3543</v>
      </c>
      <c r="E15" s="150">
        <v>80</v>
      </c>
      <c r="F15" s="150" t="s">
        <v>3538</v>
      </c>
      <c r="G15" s="150">
        <v>6</v>
      </c>
      <c r="H15" s="150" t="s">
        <v>3545</v>
      </c>
      <c r="I15" s="150">
        <v>30</v>
      </c>
      <c r="J15" s="150" t="s">
        <v>3536</v>
      </c>
      <c r="K15" s="150"/>
      <c r="L15" s="150">
        <f>VLOOKUP(B15,道具总览!$D:$F,2,FALSE)*C15+VLOOKUP(D15,道具总览!$D:$F,2,FALSE)*E15+VLOOKUP(H15,道具总览!$D:$F,2,FALSE)*I15+VLOOKUP(F15,道具总览!$D:$F,2,FALSE)*G15+VLOOKUP(J15,道具总览!$D:$F,2,FALSE)*K15</f>
        <v>2287</v>
      </c>
      <c r="M15" s="154">
        <f>SUM(L$11:L15)/A15</f>
        <v>0.72712500000000002</v>
      </c>
      <c r="N15" s="154">
        <f t="shared" si="0"/>
        <v>0.50822222222222224</v>
      </c>
      <c r="O15" s="79">
        <v>1</v>
      </c>
    </row>
    <row r="16" spans="1:15" x14ac:dyDescent="0.35">
      <c r="A16" s="150">
        <v>15000</v>
      </c>
      <c r="B16" s="150" t="s">
        <v>3544</v>
      </c>
      <c r="C16" s="150">
        <v>2</v>
      </c>
      <c r="D16" s="150" t="s">
        <v>3543</v>
      </c>
      <c r="E16" s="150">
        <v>100</v>
      </c>
      <c r="F16" s="150" t="s">
        <v>3539</v>
      </c>
      <c r="G16" s="150">
        <v>7</v>
      </c>
      <c r="H16" s="150" t="s">
        <v>3545</v>
      </c>
      <c r="I16" s="150">
        <v>40</v>
      </c>
      <c r="J16" s="150" t="s">
        <v>3536</v>
      </c>
      <c r="K16" s="150"/>
      <c r="L16" s="150">
        <f>VLOOKUP(B16,道具总览!$D:$F,2,FALSE)*C16+VLOOKUP(D16,道具总览!$D:$F,2,FALSE)*E16+VLOOKUP(H16,道具总览!$D:$F,2,FALSE)*I16+VLOOKUP(F16,道具总览!$D:$F,2,FALSE)*G16+VLOOKUP(J16,道具总览!$D:$F,2,FALSE)*K16</f>
        <v>3174</v>
      </c>
      <c r="M16" s="154">
        <f>SUM(L$11:L16)/A16</f>
        <v>0.59940000000000004</v>
      </c>
      <c r="N16" s="154">
        <f t="shared" si="0"/>
        <v>0.4534285714285714</v>
      </c>
      <c r="O16" s="79">
        <v>1</v>
      </c>
    </row>
    <row r="17" spans="1:15" x14ac:dyDescent="0.35">
      <c r="A17" s="150">
        <v>30000</v>
      </c>
      <c r="B17" s="150" t="s">
        <v>3546</v>
      </c>
      <c r="C17" s="150">
        <v>1</v>
      </c>
      <c r="D17" s="150" t="s">
        <v>3541</v>
      </c>
      <c r="E17" s="150">
        <v>100</v>
      </c>
      <c r="F17" s="150" t="s">
        <v>3543</v>
      </c>
      <c r="G17" s="150">
        <v>150</v>
      </c>
      <c r="H17" s="150" t="s">
        <v>3534</v>
      </c>
      <c r="I17" s="150">
        <v>8</v>
      </c>
      <c r="J17" s="150" t="s">
        <v>3545</v>
      </c>
      <c r="K17" s="150">
        <v>50</v>
      </c>
      <c r="L17" s="150">
        <f>VLOOKUP(B17,道具总览!$D:$F,2,FALSE)*C17+VLOOKUP(D17,道具总览!$D:$F,2,FALSE)*E17+VLOOKUP(H17,道具总览!$D:$F,2,FALSE)*I17+VLOOKUP(F17,道具总览!$D:$F,2,FALSE)*G17+VLOOKUP(J17,道具总览!$D:$F,2,FALSE)*K17</f>
        <v>30522</v>
      </c>
      <c r="M17" s="154">
        <f>SUM(L$11:L17)/A17</f>
        <v>1.3170999999999999</v>
      </c>
      <c r="N17" s="154">
        <f t="shared" si="0"/>
        <v>2.0348000000000002</v>
      </c>
      <c r="O17" s="79">
        <v>1</v>
      </c>
    </row>
    <row r="18" spans="1:15" x14ac:dyDescent="0.35">
      <c r="A18" s="150">
        <v>50000</v>
      </c>
      <c r="B18" s="150" t="s">
        <v>3546</v>
      </c>
      <c r="C18" s="150">
        <v>2</v>
      </c>
      <c r="D18" s="150" t="s">
        <v>3544</v>
      </c>
      <c r="E18" s="150">
        <v>3</v>
      </c>
      <c r="F18" s="150" t="s">
        <v>3543</v>
      </c>
      <c r="G18" s="150">
        <v>200</v>
      </c>
      <c r="H18" s="150" t="s">
        <v>3538</v>
      </c>
      <c r="I18" s="150">
        <v>10</v>
      </c>
      <c r="J18" s="150" t="s">
        <v>3545</v>
      </c>
      <c r="K18" s="150">
        <v>60</v>
      </c>
      <c r="L18" s="150">
        <f>VLOOKUP(B18,道具总览!$D:$F,2,FALSE)*C18+VLOOKUP(D18,道具总览!$D:$F,2,FALSE)*E18+VLOOKUP(H18,道具总览!$D:$F,2,FALSE)*I18+VLOOKUP(F18,道具总览!$D:$F,2,FALSE)*G18+VLOOKUP(J18,道具总览!$D:$F,2,FALSE)*K18</f>
        <v>10325</v>
      </c>
      <c r="M18" s="154">
        <f>SUM(L$11:L18)/A18</f>
        <v>0.99675999999999998</v>
      </c>
      <c r="N18" s="154">
        <f t="shared" si="0"/>
        <v>0.51624999999999999</v>
      </c>
      <c r="O18" s="79">
        <v>1</v>
      </c>
    </row>
    <row r="21" spans="1:15" x14ac:dyDescent="0.35">
      <c r="A21" s="225" t="s">
        <v>3548</v>
      </c>
      <c r="B21" s="225"/>
      <c r="C21" s="225"/>
      <c r="D21" s="225"/>
      <c r="E21" s="225"/>
      <c r="F21" s="225"/>
      <c r="G21" s="225"/>
    </row>
    <row r="22" spans="1:15" x14ac:dyDescent="0.35">
      <c r="A22" s="109" t="s">
        <v>3227</v>
      </c>
      <c r="B22" s="110" t="s">
        <v>3324</v>
      </c>
      <c r="C22" s="110" t="s">
        <v>3155</v>
      </c>
      <c r="D22" s="111" t="s">
        <v>3212</v>
      </c>
      <c r="E22" s="111" t="s">
        <v>3141</v>
      </c>
      <c r="F22" s="111" t="s">
        <v>3214</v>
      </c>
      <c r="G22" s="110" t="s">
        <v>3504</v>
      </c>
    </row>
    <row r="23" spans="1:15" x14ac:dyDescent="0.35">
      <c r="A23" s="150">
        <v>1</v>
      </c>
      <c r="B23" s="150" t="s">
        <v>3543</v>
      </c>
      <c r="C23" s="150">
        <v>100</v>
      </c>
      <c r="D23" s="112">
        <f>VLOOKUP(B23,道具总览!$D:$E,2,FALSE)*C23</f>
        <v>1000</v>
      </c>
      <c r="E23" s="150">
        <v>0.7</v>
      </c>
      <c r="F23" s="112">
        <f>CEILING(D23*E23,2)</f>
        <v>700</v>
      </c>
      <c r="G23" s="108">
        <v>10</v>
      </c>
    </row>
    <row r="24" spans="1:15" x14ac:dyDescent="0.35">
      <c r="A24" s="150">
        <v>2</v>
      </c>
      <c r="B24" s="150" t="s">
        <v>3543</v>
      </c>
      <c r="C24" s="150">
        <v>50</v>
      </c>
      <c r="D24" s="112">
        <f>VLOOKUP(B24,道具总览!$D:$E,2,FALSE)*C24</f>
        <v>500</v>
      </c>
      <c r="E24" s="150">
        <v>0.7</v>
      </c>
      <c r="F24" s="112">
        <f t="shared" ref="F24:F28" si="1">CEILING(D24*E24,2)</f>
        <v>350</v>
      </c>
      <c r="G24" s="108">
        <v>10</v>
      </c>
    </row>
    <row r="25" spans="1:15" x14ac:dyDescent="0.35">
      <c r="A25" s="150">
        <v>3</v>
      </c>
      <c r="B25" s="166" t="s">
        <v>3550</v>
      </c>
      <c r="C25" s="150">
        <v>50</v>
      </c>
      <c r="D25" s="112">
        <f>VLOOKUP(B25,道具总览!$D:$E,2,FALSE)*C25</f>
        <v>1000</v>
      </c>
      <c r="E25" s="150">
        <v>0.7</v>
      </c>
      <c r="F25" s="112">
        <f t="shared" si="1"/>
        <v>700</v>
      </c>
      <c r="G25" s="108">
        <v>10</v>
      </c>
    </row>
    <row r="26" spans="1:15" x14ac:dyDescent="0.35">
      <c r="A26" s="150">
        <v>4</v>
      </c>
      <c r="B26" s="150" t="s">
        <v>3543</v>
      </c>
      <c r="C26" s="150">
        <v>100</v>
      </c>
      <c r="D26" s="112">
        <f>VLOOKUP(B26,道具总览!$D:$E,2,FALSE)*C26</f>
        <v>1000</v>
      </c>
      <c r="E26" s="150">
        <v>0.8</v>
      </c>
      <c r="F26" s="112">
        <f t="shared" si="1"/>
        <v>800</v>
      </c>
      <c r="G26" s="108">
        <v>10</v>
      </c>
    </row>
    <row r="27" spans="1:15" x14ac:dyDescent="0.35">
      <c r="A27" s="150">
        <v>5</v>
      </c>
      <c r="B27" s="150" t="s">
        <v>3543</v>
      </c>
      <c r="C27" s="150">
        <v>50</v>
      </c>
      <c r="D27" s="112">
        <f>VLOOKUP(B27,道具总览!$D:$E,2,FALSE)*C27</f>
        <v>500</v>
      </c>
      <c r="E27" s="150">
        <v>0.8</v>
      </c>
      <c r="F27" s="112">
        <f t="shared" si="1"/>
        <v>400</v>
      </c>
      <c r="G27" s="184">
        <v>10</v>
      </c>
    </row>
    <row r="28" spans="1:15" x14ac:dyDescent="0.35">
      <c r="A28" s="150">
        <v>6</v>
      </c>
      <c r="B28" s="166" t="s">
        <v>3550</v>
      </c>
      <c r="C28" s="150">
        <v>50</v>
      </c>
      <c r="D28" s="112">
        <f>VLOOKUP(B28,道具总览!$D:$E,2,FALSE)*C28</f>
        <v>1000</v>
      </c>
      <c r="E28" s="150">
        <v>0.8</v>
      </c>
      <c r="F28" s="112">
        <f t="shared" si="1"/>
        <v>800</v>
      </c>
      <c r="G28" s="184">
        <v>10</v>
      </c>
    </row>
    <row r="29" spans="1:15" x14ac:dyDescent="0.35">
      <c r="D29"/>
    </row>
    <row r="30" spans="1:15" x14ac:dyDescent="0.35">
      <c r="F30" s="167"/>
      <c r="G30" s="167"/>
    </row>
    <row r="31" spans="1:15" x14ac:dyDescent="0.35">
      <c r="A31" s="218" t="s">
        <v>3506</v>
      </c>
      <c r="B31" s="219"/>
      <c r="C31" s="219"/>
      <c r="D31" s="219"/>
      <c r="E31" s="219"/>
      <c r="F31" s="219"/>
      <c r="G31" s="219"/>
    </row>
    <row r="32" spans="1:15" x14ac:dyDescent="0.35">
      <c r="A32" s="109" t="s">
        <v>3227</v>
      </c>
      <c r="B32" s="110" t="s">
        <v>3324</v>
      </c>
      <c r="C32" s="110" t="s">
        <v>3507</v>
      </c>
      <c r="D32" s="160" t="s">
        <v>3508</v>
      </c>
      <c r="E32" s="161" t="s">
        <v>3509</v>
      </c>
      <c r="F32" s="149" t="s">
        <v>3152</v>
      </c>
      <c r="G32" s="149" t="s">
        <v>3153</v>
      </c>
    </row>
    <row r="33" spans="1:7" x14ac:dyDescent="0.35">
      <c r="A33" s="112">
        <v>1</v>
      </c>
      <c r="B33" s="113" t="s">
        <v>2633</v>
      </c>
      <c r="C33" s="112">
        <v>50</v>
      </c>
      <c r="D33" s="112">
        <v>0.06</v>
      </c>
      <c r="E33" s="112">
        <f>CEILING(C33*D33,1)</f>
        <v>3</v>
      </c>
      <c r="F33" s="154">
        <f>SUM(E33:E33)/C33</f>
        <v>0.06</v>
      </c>
      <c r="G33" s="154">
        <f>E33/C33</f>
        <v>0.06</v>
      </c>
    </row>
    <row r="34" spans="1:7" x14ac:dyDescent="0.35">
      <c r="A34" s="112">
        <v>2</v>
      </c>
      <c r="B34" s="113" t="s">
        <v>2633</v>
      </c>
      <c r="C34" s="112">
        <v>100</v>
      </c>
      <c r="D34" s="112">
        <v>0.06</v>
      </c>
      <c r="E34" s="112">
        <f t="shared" ref="E34:E40" si="2">CEILING(C34*D34,1)</f>
        <v>6</v>
      </c>
      <c r="F34" s="154">
        <f>SUM(E33:E34)/C34</f>
        <v>0.09</v>
      </c>
      <c r="G34" s="154">
        <f>E34/(C34-C33)</f>
        <v>0.12</v>
      </c>
    </row>
    <row r="35" spans="1:7" x14ac:dyDescent="0.35">
      <c r="A35" s="112">
        <v>3</v>
      </c>
      <c r="B35" s="113" t="s">
        <v>2633</v>
      </c>
      <c r="C35" s="112">
        <v>200</v>
      </c>
      <c r="D35" s="112">
        <v>0.06</v>
      </c>
      <c r="E35" s="112">
        <f t="shared" si="2"/>
        <v>12</v>
      </c>
      <c r="F35" s="154">
        <f>SUM(E33:E35)/C35</f>
        <v>0.105</v>
      </c>
      <c r="G35" s="154">
        <f t="shared" ref="G35:G41" si="3">E35/(C35-C34)</f>
        <v>0.12</v>
      </c>
    </row>
    <row r="36" spans="1:7" x14ac:dyDescent="0.35">
      <c r="A36" s="112">
        <v>4</v>
      </c>
      <c r="B36" s="113" t="s">
        <v>2633</v>
      </c>
      <c r="C36" s="112">
        <v>500</v>
      </c>
      <c r="D36" s="112">
        <v>0.06</v>
      </c>
      <c r="E36" s="112">
        <f t="shared" si="2"/>
        <v>30</v>
      </c>
      <c r="F36" s="154">
        <f>SUM(E33:E36)/C36</f>
        <v>0.10199999999999999</v>
      </c>
      <c r="G36" s="154">
        <f t="shared" si="3"/>
        <v>0.1</v>
      </c>
    </row>
    <row r="37" spans="1:7" x14ac:dyDescent="0.35">
      <c r="A37" s="112">
        <v>5</v>
      </c>
      <c r="B37" s="101" t="s">
        <v>2633</v>
      </c>
      <c r="C37" s="112">
        <v>800</v>
      </c>
      <c r="D37" s="112">
        <v>0.06</v>
      </c>
      <c r="E37" s="112">
        <f t="shared" si="2"/>
        <v>48</v>
      </c>
      <c r="F37" s="154">
        <f>SUM(E33:E37)/C37</f>
        <v>0.12375</v>
      </c>
      <c r="G37" s="154">
        <f t="shared" si="3"/>
        <v>0.16</v>
      </c>
    </row>
    <row r="38" spans="1:7" x14ac:dyDescent="0.35">
      <c r="A38" s="112">
        <v>6</v>
      </c>
      <c r="B38" s="113" t="s">
        <v>2633</v>
      </c>
      <c r="C38" s="112">
        <v>1000</v>
      </c>
      <c r="D38" s="112">
        <v>0.06</v>
      </c>
      <c r="E38" s="112">
        <f t="shared" si="2"/>
        <v>60</v>
      </c>
      <c r="F38" s="154">
        <f>SUM(E33:E38)/C38</f>
        <v>0.159</v>
      </c>
      <c r="G38" s="154">
        <f t="shared" si="3"/>
        <v>0.3</v>
      </c>
    </row>
    <row r="39" spans="1:7" x14ac:dyDescent="0.35">
      <c r="A39" s="112">
        <v>7</v>
      </c>
      <c r="B39" s="113" t="s">
        <v>2633</v>
      </c>
      <c r="C39" s="112">
        <v>2000</v>
      </c>
      <c r="D39" s="112">
        <v>0.06</v>
      </c>
      <c r="E39" s="112">
        <f t="shared" si="2"/>
        <v>120</v>
      </c>
      <c r="F39" s="154">
        <f>SUM(E33:E39)/C39</f>
        <v>0.13950000000000001</v>
      </c>
      <c r="G39" s="154">
        <f t="shared" si="3"/>
        <v>0.12</v>
      </c>
    </row>
    <row r="40" spans="1:7" x14ac:dyDescent="0.35">
      <c r="A40" s="112">
        <v>8</v>
      </c>
      <c r="B40" s="113" t="s">
        <v>2633</v>
      </c>
      <c r="C40" s="112">
        <v>3000</v>
      </c>
      <c r="D40" s="112">
        <v>0.06</v>
      </c>
      <c r="E40" s="112">
        <f t="shared" si="2"/>
        <v>180</v>
      </c>
      <c r="F40" s="154">
        <f>SUM(E33:E40)/C40</f>
        <v>0.153</v>
      </c>
      <c r="G40" s="154">
        <f t="shared" si="3"/>
        <v>0.18</v>
      </c>
    </row>
    <row r="41" spans="1:7" x14ac:dyDescent="0.35">
      <c r="A41" s="112">
        <v>9</v>
      </c>
      <c r="B41" s="113" t="s">
        <v>2633</v>
      </c>
      <c r="C41" s="112">
        <v>5000</v>
      </c>
      <c r="D41" s="112">
        <v>0.06</v>
      </c>
      <c r="E41" s="112">
        <f>CEILING(C41*D41,1)</f>
        <v>300</v>
      </c>
      <c r="F41" s="154">
        <f>SUM(E33:E41)/C41</f>
        <v>0.15179999999999999</v>
      </c>
      <c r="G41" s="154">
        <f t="shared" si="3"/>
        <v>0.15</v>
      </c>
    </row>
    <row r="44" spans="1:7" x14ac:dyDescent="0.35">
      <c r="A44" s="219" t="s">
        <v>3647</v>
      </c>
      <c r="B44" s="219"/>
      <c r="C44" s="219"/>
      <c r="D44" s="219"/>
      <c r="E44" s="219"/>
      <c r="F44" s="219"/>
      <c r="G44" s="219"/>
    </row>
    <row r="45" spans="1:7" x14ac:dyDescent="0.35">
      <c r="A45" s="156" t="s">
        <v>3185</v>
      </c>
      <c r="B45" s="157" t="s">
        <v>3280</v>
      </c>
      <c r="C45" s="134" t="s">
        <v>3126</v>
      </c>
      <c r="D45" s="134" t="s">
        <v>3127</v>
      </c>
      <c r="E45" s="135" t="s">
        <v>3128</v>
      </c>
      <c r="F45" s="135" t="s">
        <v>3129</v>
      </c>
      <c r="G45" s="158" t="s">
        <v>3136</v>
      </c>
    </row>
    <row r="46" spans="1:7" x14ac:dyDescent="0.35">
      <c r="A46" s="159">
        <v>1</v>
      </c>
      <c r="B46" s="159">
        <v>30000</v>
      </c>
      <c r="C46" s="8" t="s">
        <v>2908</v>
      </c>
      <c r="D46" s="8">
        <v>3</v>
      </c>
      <c r="E46" s="113" t="s">
        <v>2608</v>
      </c>
      <c r="F46" s="8">
        <v>1</v>
      </c>
      <c r="G46" s="137">
        <f>VLOOKUP(C46,道具总览!$D:$F,2,FALSE)*D46+VLOOKUP(E46,道具总览!$D:$F,2,FALSE)*F46</f>
        <v>5862</v>
      </c>
    </row>
    <row r="47" spans="1:7" x14ac:dyDescent="0.35">
      <c r="A47" s="159">
        <v>2</v>
      </c>
      <c r="B47" s="159">
        <v>30000</v>
      </c>
      <c r="C47" s="8" t="s">
        <v>2908</v>
      </c>
      <c r="D47" s="8">
        <v>1</v>
      </c>
      <c r="E47" s="113" t="s">
        <v>2608</v>
      </c>
      <c r="F47" s="8">
        <v>1</v>
      </c>
      <c r="G47" s="137">
        <f>VLOOKUP(C47,道具总览!$D:$F,2,FALSE)*D47+VLOOKUP(E47,道具总览!$D:$F,2,FALSE)*F47</f>
        <v>3662</v>
      </c>
    </row>
    <row r="48" spans="1:7" x14ac:dyDescent="0.35">
      <c r="A48" s="159">
        <v>3</v>
      </c>
      <c r="B48" s="159">
        <v>30000</v>
      </c>
      <c r="C48" s="113" t="s">
        <v>2608</v>
      </c>
      <c r="D48" s="8">
        <v>1</v>
      </c>
      <c r="E48" s="137" t="s">
        <v>3551</v>
      </c>
      <c r="F48" s="8"/>
      <c r="G48" s="137">
        <f>VLOOKUP(C48,道具总览!$D:$F,2,FALSE)*D48+VLOOKUP(E48,道具总览!$D:$F,2,FALSE)*F48</f>
        <v>2562</v>
      </c>
    </row>
    <row r="51" spans="1:13" x14ac:dyDescent="0.35">
      <c r="A51" s="219" t="s">
        <v>3648</v>
      </c>
      <c r="B51" s="219"/>
      <c r="C51" s="219"/>
      <c r="D51" s="219"/>
      <c r="E51" s="219"/>
      <c r="F51" s="219"/>
      <c r="G51" s="219"/>
    </row>
    <row r="52" spans="1:13" x14ac:dyDescent="0.35">
      <c r="A52" s="156" t="s">
        <v>3185</v>
      </c>
      <c r="B52" s="157" t="s">
        <v>3280</v>
      </c>
      <c r="C52" s="134" t="s">
        <v>3126</v>
      </c>
      <c r="D52" s="134" t="s">
        <v>3127</v>
      </c>
      <c r="E52" s="135" t="s">
        <v>3128</v>
      </c>
      <c r="F52" s="135" t="s">
        <v>3129</v>
      </c>
      <c r="G52" s="158" t="s">
        <v>3136</v>
      </c>
    </row>
    <row r="53" spans="1:13" x14ac:dyDescent="0.35">
      <c r="A53" s="159">
        <v>1</v>
      </c>
      <c r="B53" s="159">
        <v>30000</v>
      </c>
      <c r="C53" s="8" t="s">
        <v>2908</v>
      </c>
      <c r="D53" s="8">
        <v>3</v>
      </c>
      <c r="E53" s="113" t="s">
        <v>2608</v>
      </c>
      <c r="F53" s="8">
        <v>1</v>
      </c>
      <c r="G53" s="137">
        <f>VLOOKUP(C53,道具总览!$D:$F,2,FALSE)*D53+VLOOKUP(E53,道具总览!$D:$F,2,FALSE)*F53</f>
        <v>5862</v>
      </c>
    </row>
    <row r="54" spans="1:13" x14ac:dyDescent="0.35">
      <c r="A54" s="159">
        <v>2</v>
      </c>
      <c r="B54" s="159">
        <v>30000</v>
      </c>
      <c r="C54" s="8" t="s">
        <v>2908</v>
      </c>
      <c r="D54" s="8">
        <v>1</v>
      </c>
      <c r="E54" s="113" t="s">
        <v>2608</v>
      </c>
      <c r="F54" s="8">
        <v>1</v>
      </c>
      <c r="G54" s="137">
        <f>VLOOKUP(C54,道具总览!$D:$F,2,FALSE)*D54+VLOOKUP(E54,道具总览!$D:$F,2,FALSE)*F54</f>
        <v>3662</v>
      </c>
    </row>
    <row r="55" spans="1:13" x14ac:dyDescent="0.35">
      <c r="A55" s="159">
        <v>3</v>
      </c>
      <c r="B55" s="159">
        <v>30000</v>
      </c>
      <c r="C55" s="113" t="s">
        <v>2608</v>
      </c>
      <c r="D55" s="8">
        <v>1</v>
      </c>
      <c r="E55" s="137" t="s">
        <v>3551</v>
      </c>
      <c r="F55" s="8"/>
      <c r="G55" s="137">
        <f>VLOOKUP(C55,道具总览!$D:$F,2,FALSE)*D55+VLOOKUP(E55,道具总览!$D:$F,2,FALSE)*F55</f>
        <v>2562</v>
      </c>
    </row>
    <row r="58" spans="1:13" x14ac:dyDescent="0.35">
      <c r="A58" s="222" t="s">
        <v>3650</v>
      </c>
      <c r="B58" s="222"/>
      <c r="C58" s="222"/>
      <c r="D58" s="222"/>
      <c r="E58" s="222"/>
      <c r="F58" s="222"/>
      <c r="G58" s="222"/>
      <c r="H58" s="222"/>
      <c r="I58" s="222"/>
      <c r="J58" s="222"/>
      <c r="K58" s="222"/>
      <c r="L58" s="222"/>
      <c r="M58" s="222"/>
    </row>
    <row r="59" spans="1:13" x14ac:dyDescent="0.35">
      <c r="A59" s="50" t="s">
        <v>3151</v>
      </c>
      <c r="B59" s="3" t="s">
        <v>3126</v>
      </c>
      <c r="C59" s="3" t="s">
        <v>3127</v>
      </c>
      <c r="D59" s="4" t="s">
        <v>3128</v>
      </c>
      <c r="E59" s="4" t="s">
        <v>3129</v>
      </c>
      <c r="F59" s="3" t="s">
        <v>3130</v>
      </c>
      <c r="G59" s="3" t="s">
        <v>3131</v>
      </c>
      <c r="H59" s="4" t="s">
        <v>3132</v>
      </c>
      <c r="I59" s="4" t="s">
        <v>3133</v>
      </c>
      <c r="J59" s="3" t="s">
        <v>3134</v>
      </c>
      <c r="K59" s="3" t="s">
        <v>3135</v>
      </c>
      <c r="L59" s="51" t="s">
        <v>3136</v>
      </c>
      <c r="M59" s="51" t="s">
        <v>3231</v>
      </c>
    </row>
    <row r="60" spans="1:13" x14ac:dyDescent="0.35">
      <c r="A60" s="72">
        <v>2000</v>
      </c>
      <c r="B60" s="11" t="s">
        <v>2608</v>
      </c>
      <c r="C60" s="18">
        <v>1</v>
      </c>
      <c r="D60" s="18" t="s">
        <v>2558</v>
      </c>
      <c r="E60" s="9">
        <v>1</v>
      </c>
      <c r="F60" s="9" t="s">
        <v>2513</v>
      </c>
      <c r="G60" s="9">
        <v>5</v>
      </c>
      <c r="H60" s="9" t="s">
        <v>2633</v>
      </c>
      <c r="I60" s="9">
        <v>10</v>
      </c>
      <c r="J60" s="190" t="s">
        <v>3651</v>
      </c>
      <c r="K60" s="9">
        <v>1</v>
      </c>
      <c r="L60" s="11">
        <f>VLOOKUP(F60,道具总览!$D:$F,2,FALSE)*G60+VLOOKUP(H60,道具总览!$D:$F,2,FALSE)*I60+VLOOKUP(B60,道具总览!$D:$F,2,FALSE)*C60+VLOOKUP(D60,道具总览!$D:$F,2,FALSE)*E60+VLOOKUP(J60,道具总览!$D:$F,2,FALSE)*K60</f>
        <v>3349</v>
      </c>
      <c r="M60" s="71">
        <f>L60/A60</f>
        <v>1.6745000000000001</v>
      </c>
    </row>
  </sheetData>
  <mergeCells count="9">
    <mergeCell ref="B2:C2"/>
    <mergeCell ref="B3:C3"/>
    <mergeCell ref="B4:C4"/>
    <mergeCell ref="A51:G51"/>
    <mergeCell ref="A58:M58"/>
    <mergeCell ref="A9:O9"/>
    <mergeCell ref="A21:G21"/>
    <mergeCell ref="A31:G31"/>
    <mergeCell ref="A44:G44"/>
  </mergeCells>
  <phoneticPr fontId="33"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2" tint="-0.499984740745262"/>
  </sheetPr>
  <dimension ref="A1:AE49"/>
  <sheetViews>
    <sheetView topLeftCell="A16" workbookViewId="0">
      <selection activeCell="C23" sqref="C23"/>
    </sheetView>
  </sheetViews>
  <sheetFormatPr defaultRowHeight="16.5" x14ac:dyDescent="0.35"/>
  <cols>
    <col min="1" max="1" width="8" style="76" bestFit="1" customWidth="1"/>
    <col min="2" max="2" width="15" style="76" bestFit="1" customWidth="1"/>
    <col min="3" max="3" width="11.375" style="76" bestFit="1" customWidth="1"/>
    <col min="4" max="4" width="9.625" style="76" bestFit="1" customWidth="1"/>
    <col min="5" max="5" width="10.625" style="76" bestFit="1" customWidth="1"/>
    <col min="6" max="7" width="9.625" style="76" bestFit="1" customWidth="1"/>
    <col min="8" max="8" width="11.375" style="76" bestFit="1" customWidth="1"/>
    <col min="9" max="9" width="8" style="76" bestFit="1" customWidth="1"/>
    <col min="10" max="10" width="11.375" style="76" bestFit="1" customWidth="1"/>
    <col min="11" max="11" width="10.5" style="76" bestFit="1" customWidth="1"/>
    <col min="12" max="13" width="11.25" style="76" bestFit="1" customWidth="1"/>
    <col min="14" max="14" width="8" style="76" bestFit="1" customWidth="1"/>
    <col min="15" max="15" width="9.625" style="76" bestFit="1" customWidth="1"/>
    <col min="16" max="16" width="9.875" style="76" customWidth="1"/>
    <col min="17" max="17" width="18.75" style="76" customWidth="1"/>
    <col min="18" max="18" width="10.5" style="76" bestFit="1" customWidth="1"/>
    <col min="19" max="20" width="7.5" style="76" bestFit="1" customWidth="1"/>
    <col min="21" max="21" width="9" style="76"/>
    <col min="22" max="22" width="11.25" style="76" bestFit="1" customWidth="1"/>
    <col min="23" max="23" width="5" style="76" bestFit="1" customWidth="1"/>
    <col min="24" max="24" width="11.25" style="76" bestFit="1" customWidth="1"/>
    <col min="25" max="25" width="9" style="76"/>
    <col min="26" max="26" width="17.625" style="76" bestFit="1" customWidth="1"/>
    <col min="27" max="29" width="11.25" style="76" bestFit="1" customWidth="1"/>
    <col min="30" max="30" width="7.5" style="76" bestFit="1" customWidth="1"/>
    <col min="31" max="31" width="11.25" style="76" bestFit="1" customWidth="1"/>
    <col min="32" max="16384" width="9" style="76"/>
  </cols>
  <sheetData>
    <row r="1" spans="1:31" customFormat="1" x14ac:dyDescent="0.15">
      <c r="A1" s="185" t="s">
        <v>3637</v>
      </c>
      <c r="B1" s="122" t="s">
        <v>3622</v>
      </c>
      <c r="C1" s="122" t="s">
        <v>3623</v>
      </c>
    </row>
    <row r="2" spans="1:31" customFormat="1" x14ac:dyDescent="0.15">
      <c r="A2" s="182">
        <v>1</v>
      </c>
      <c r="B2" s="220" t="s">
        <v>3625</v>
      </c>
      <c r="C2" s="221"/>
    </row>
    <row r="3" spans="1:31" customFormat="1" x14ac:dyDescent="0.15">
      <c r="A3" s="182">
        <v>2</v>
      </c>
      <c r="B3" s="220" t="s">
        <v>3634</v>
      </c>
      <c r="C3" s="221"/>
    </row>
    <row r="4" spans="1:31" customFormat="1" x14ac:dyDescent="0.15">
      <c r="A4" s="182">
        <v>3</v>
      </c>
      <c r="B4" s="220" t="s">
        <v>3635</v>
      </c>
      <c r="C4" s="221"/>
    </row>
    <row r="5" spans="1:31" customFormat="1" x14ac:dyDescent="0.15">
      <c r="A5" s="182">
        <v>4</v>
      </c>
      <c r="B5" s="220" t="s">
        <v>3636</v>
      </c>
      <c r="C5" s="221"/>
    </row>
    <row r="6" spans="1:31" customFormat="1" x14ac:dyDescent="0.15">
      <c r="A6" s="182">
        <v>5</v>
      </c>
      <c r="B6" s="186" t="s">
        <v>3645</v>
      </c>
      <c r="C6" s="186" t="s">
        <v>3646</v>
      </c>
    </row>
    <row r="7" spans="1:31" customFormat="1" ht="13.5" x14ac:dyDescent="0.15"/>
    <row r="8" spans="1:31" customFormat="1" ht="13.5" x14ac:dyDescent="0.15"/>
    <row r="9" spans="1:31" x14ac:dyDescent="0.35">
      <c r="A9" s="225" t="s">
        <v>3587</v>
      </c>
      <c r="B9" s="225"/>
      <c r="C9" s="225"/>
      <c r="D9" s="225"/>
      <c r="E9" s="225"/>
      <c r="F9" s="225"/>
      <c r="G9" s="225"/>
      <c r="H9" s="225"/>
      <c r="I9" s="225"/>
      <c r="J9" s="225"/>
      <c r="K9" s="225"/>
      <c r="L9" s="225"/>
      <c r="M9" s="225"/>
      <c r="N9" s="225"/>
      <c r="O9" s="225"/>
      <c r="Q9" s="226" t="s">
        <v>3640</v>
      </c>
      <c r="R9" s="226"/>
      <c r="S9" s="226"/>
      <c r="T9" s="226"/>
      <c r="U9" s="226"/>
      <c r="V9" s="13"/>
      <c r="W9" s="13"/>
      <c r="X9" s="13"/>
      <c r="Y9" s="13"/>
      <c r="Z9" s="226" t="s">
        <v>3124</v>
      </c>
      <c r="AA9" s="226"/>
      <c r="AB9" s="226"/>
      <c r="AC9" s="226"/>
      <c r="AD9" s="52"/>
      <c r="AE9" s="52"/>
    </row>
    <row r="10" spans="1:31" x14ac:dyDescent="0.35">
      <c r="A10" s="163" t="s">
        <v>3556</v>
      </c>
      <c r="B10" s="164" t="s">
        <v>3557</v>
      </c>
      <c r="C10" s="164" t="s">
        <v>3558</v>
      </c>
      <c r="D10" s="165" t="s">
        <v>3559</v>
      </c>
      <c r="E10" s="165" t="s">
        <v>3560</v>
      </c>
      <c r="F10" s="164" t="s">
        <v>3561</v>
      </c>
      <c r="G10" s="164" t="s">
        <v>3562</v>
      </c>
      <c r="H10" s="165" t="s">
        <v>3563</v>
      </c>
      <c r="I10" s="165" t="s">
        <v>3564</v>
      </c>
      <c r="J10" s="164" t="s">
        <v>3565</v>
      </c>
      <c r="K10" s="164" t="s">
        <v>3566</v>
      </c>
      <c r="L10" s="149" t="s">
        <v>3136</v>
      </c>
      <c r="M10" s="149" t="s">
        <v>3152</v>
      </c>
      <c r="N10" s="149" t="s">
        <v>3153</v>
      </c>
      <c r="O10" s="164" t="s">
        <v>3526</v>
      </c>
      <c r="Q10" s="50" t="s">
        <v>3137</v>
      </c>
      <c r="R10" s="3" t="s">
        <v>3138</v>
      </c>
      <c r="S10" s="3" t="s">
        <v>3139</v>
      </c>
      <c r="T10" s="3" t="s">
        <v>3140</v>
      </c>
      <c r="U10" s="51" t="s">
        <v>3141</v>
      </c>
      <c r="V10" s="26"/>
      <c r="W10" s="52"/>
      <c r="X10" s="52"/>
      <c r="Y10" s="52"/>
      <c r="Z10" s="50" t="s">
        <v>3142</v>
      </c>
      <c r="AA10" s="3" t="s">
        <v>3143</v>
      </c>
      <c r="AB10" s="3" t="s">
        <v>3144</v>
      </c>
      <c r="AC10" s="3" t="s">
        <v>3145</v>
      </c>
      <c r="AD10" s="52"/>
      <c r="AE10" s="52"/>
    </row>
    <row r="11" spans="1:31" x14ac:dyDescent="0.35">
      <c r="A11" s="150">
        <v>400</v>
      </c>
      <c r="B11" s="150" t="s">
        <v>3567</v>
      </c>
      <c r="C11" s="150">
        <v>5</v>
      </c>
      <c r="D11" s="150" t="s">
        <v>3568</v>
      </c>
      <c r="E11" s="150">
        <v>10</v>
      </c>
      <c r="F11" s="150" t="s">
        <v>3569</v>
      </c>
      <c r="G11" s="150">
        <v>5</v>
      </c>
      <c r="H11" s="150" t="s">
        <v>3570</v>
      </c>
      <c r="I11" s="150"/>
      <c r="J11" s="150" t="s">
        <v>3570</v>
      </c>
      <c r="K11" s="150"/>
      <c r="L11" s="150">
        <f>VLOOKUP(B11,道具总览!$D:$F,2,FALSE)*C11+VLOOKUP(D11,道具总览!$D:$F,2,FALSE)*E11+VLOOKUP(H11,道具总览!$D:$F,2,FALSE)*I11+VLOOKUP(F11,道具总览!$D:$F,2,FALSE)*G11+VLOOKUP(J11,道具总览!$D:$F,2,FALSE)*K11</f>
        <v>400</v>
      </c>
      <c r="M11" s="154">
        <f>SUM(L$11:L11)/A11</f>
        <v>1</v>
      </c>
      <c r="N11" s="154">
        <f>L11/A11</f>
        <v>1</v>
      </c>
      <c r="O11" s="79">
        <v>1</v>
      </c>
      <c r="Q11" s="6">
        <v>1</v>
      </c>
      <c r="R11" s="6">
        <v>20</v>
      </c>
      <c r="S11" s="6">
        <v>10</v>
      </c>
      <c r="T11" s="6">
        <v>0.2</v>
      </c>
      <c r="U11" s="6">
        <f>R11/Q11*10/100/2</f>
        <v>1</v>
      </c>
      <c r="V11" s="26"/>
      <c r="W11" s="52"/>
      <c r="X11" s="52"/>
      <c r="Y11" s="52"/>
      <c r="Z11" s="169" t="s">
        <v>2643</v>
      </c>
      <c r="AA11" s="169">
        <f>SUMIF(Q18:Q29,Z11,X18:X29)</f>
        <v>2.0060180541624874E-2</v>
      </c>
      <c r="AB11" s="169"/>
      <c r="AC11" s="169"/>
      <c r="AD11" s="52"/>
      <c r="AE11" s="52"/>
    </row>
    <row r="12" spans="1:31" x14ac:dyDescent="0.35">
      <c r="A12" s="150">
        <v>800</v>
      </c>
      <c r="B12" s="150" t="s">
        <v>3567</v>
      </c>
      <c r="C12" s="150">
        <v>8</v>
      </c>
      <c r="D12" s="150" t="s">
        <v>3568</v>
      </c>
      <c r="E12" s="150">
        <v>20</v>
      </c>
      <c r="F12" s="150" t="s">
        <v>3569</v>
      </c>
      <c r="G12" s="150">
        <v>8</v>
      </c>
      <c r="H12" s="150" t="s">
        <v>3570</v>
      </c>
      <c r="I12" s="150"/>
      <c r="J12" s="150" t="s">
        <v>3570</v>
      </c>
      <c r="K12" s="150"/>
      <c r="L12" s="150">
        <f>VLOOKUP(B12,道具总览!$D:$F,2,FALSE)*C12+VLOOKUP(D12,道具总览!$D:$F,2,FALSE)*E12+VLOOKUP(H12,道具总览!$D:$F,2,FALSE)*I12+VLOOKUP(F12,道具总览!$D:$F,2,FALSE)*G12+VLOOKUP(J12,道具总览!$D:$F,2,FALSE)*K12</f>
        <v>720</v>
      </c>
      <c r="M12" s="154">
        <f>SUM(L$11:L12)/A12</f>
        <v>1.4</v>
      </c>
      <c r="N12" s="154">
        <f>L12/(A12-A11)</f>
        <v>1.8</v>
      </c>
      <c r="O12" s="79">
        <v>1</v>
      </c>
      <c r="Q12" s="6">
        <v>10</v>
      </c>
      <c r="R12" s="6">
        <v>190</v>
      </c>
      <c r="S12" s="6">
        <v>100</v>
      </c>
      <c r="T12" s="6">
        <v>0.2</v>
      </c>
      <c r="U12" s="6">
        <f>R12/Q12*10/100/2</f>
        <v>0.95</v>
      </c>
      <c r="V12" s="26"/>
      <c r="W12" s="52"/>
      <c r="X12" s="52"/>
      <c r="Y12" s="52"/>
      <c r="Z12" s="169" t="s">
        <v>336</v>
      </c>
      <c r="AA12" s="169">
        <f>SUMIF(Q18:Q29,Z12,X18:X29)</f>
        <v>5.0150451354062184E-3</v>
      </c>
      <c r="AB12" s="169"/>
      <c r="AC12" s="169"/>
      <c r="AD12" s="52"/>
      <c r="AE12" s="52"/>
    </row>
    <row r="13" spans="1:31" x14ac:dyDescent="0.35">
      <c r="A13" s="150">
        <v>1500</v>
      </c>
      <c r="B13" s="150" t="s">
        <v>3567</v>
      </c>
      <c r="C13" s="150">
        <v>15</v>
      </c>
      <c r="D13" s="150" t="s">
        <v>3568</v>
      </c>
      <c r="E13" s="150">
        <v>30</v>
      </c>
      <c r="F13" s="150" t="s">
        <v>3569</v>
      </c>
      <c r="G13" s="150">
        <v>15</v>
      </c>
      <c r="H13" s="150" t="s">
        <v>3571</v>
      </c>
      <c r="I13" s="150">
        <v>2</v>
      </c>
      <c r="J13" s="150" t="s">
        <v>3570</v>
      </c>
      <c r="K13" s="150"/>
      <c r="L13" s="150">
        <f>VLOOKUP(B13,道具总览!$D:$F,2,FALSE)*C13+VLOOKUP(D13,道具总览!$D:$F,2,FALSE)*E13+VLOOKUP(H13,道具总览!$D:$F,2,FALSE)*I13+VLOOKUP(F13,道具总览!$D:$F,2,FALSE)*G13+VLOOKUP(J13,道具总览!$D:$F,2,FALSE)*K13</f>
        <v>1260</v>
      </c>
      <c r="M13" s="154">
        <f>SUM(L$11:L13)/A13</f>
        <v>1.5866666666666667</v>
      </c>
      <c r="N13" s="154">
        <f t="shared" ref="N13:N18" si="0">L13/(A13-A12)</f>
        <v>1.8</v>
      </c>
      <c r="O13" s="79">
        <v>1</v>
      </c>
      <c r="Q13" s="6">
        <v>50</v>
      </c>
      <c r="R13" s="6">
        <v>950</v>
      </c>
      <c r="S13" s="6">
        <v>500</v>
      </c>
      <c r="T13" s="6">
        <v>0.2</v>
      </c>
      <c r="U13" s="6">
        <f>R13/Q13*10/100/2</f>
        <v>0.95</v>
      </c>
      <c r="V13" s="26"/>
      <c r="W13" s="52"/>
      <c r="X13" s="52"/>
      <c r="Y13" s="52"/>
      <c r="Z13" s="177" t="s">
        <v>1377</v>
      </c>
      <c r="AA13" s="169">
        <f>SUMIF(Q18:Q29,Z13,X18:X29)</f>
        <v>3.4102306920762285E-2</v>
      </c>
      <c r="AB13" s="169">
        <f>100/AA13</f>
        <v>2932.3529411764707</v>
      </c>
      <c r="AC13" s="169">
        <f>AB13/Q13*R13</f>
        <v>55714.705882352944</v>
      </c>
      <c r="AD13" s="52"/>
      <c r="AE13" s="52"/>
    </row>
    <row r="14" spans="1:31" x14ac:dyDescent="0.35">
      <c r="A14" s="150">
        <v>3500</v>
      </c>
      <c r="B14" s="150" t="s">
        <v>3567</v>
      </c>
      <c r="C14" s="150">
        <v>30</v>
      </c>
      <c r="D14" s="150" t="s">
        <v>3568</v>
      </c>
      <c r="E14" s="150">
        <v>50</v>
      </c>
      <c r="F14" s="150" t="s">
        <v>304</v>
      </c>
      <c r="G14" s="150">
        <v>5</v>
      </c>
      <c r="H14" s="150" t="s">
        <v>3572</v>
      </c>
      <c r="I14" s="150">
        <v>2</v>
      </c>
      <c r="J14" s="150" t="s">
        <v>3570</v>
      </c>
      <c r="K14" s="150"/>
      <c r="L14" s="150">
        <f>VLOOKUP(B14,道具总览!$D:$F,2,FALSE)*C14+VLOOKUP(D14,道具总览!$D:$F,2,FALSE)*E14+VLOOKUP(H14,道具总览!$D:$F,2,FALSE)*I14+VLOOKUP(F14,道具总览!$D:$F,2,FALSE)*G14+VLOOKUP(J14,道具总览!$D:$F,2,FALSE)*K14</f>
        <v>2580</v>
      </c>
      <c r="M14" s="154">
        <f>SUM(L$11:L14)/A14</f>
        <v>1.417142857142857</v>
      </c>
      <c r="N14" s="154">
        <f t="shared" si="0"/>
        <v>1.29</v>
      </c>
      <c r="O14" s="79">
        <v>1</v>
      </c>
      <c r="Q14" s="26"/>
      <c r="R14" s="26"/>
      <c r="S14" s="26"/>
      <c r="T14" s="26"/>
      <c r="U14" s="26"/>
      <c r="V14" s="26"/>
      <c r="W14" s="52"/>
      <c r="X14" s="52"/>
      <c r="Y14" s="52"/>
      <c r="Z14" s="177" t="s">
        <v>1328</v>
      </c>
      <c r="AA14" s="169">
        <f>SUMIF(Q18:Q29,Z14,X18:X29)</f>
        <v>3.4102306920762285E-2</v>
      </c>
      <c r="AB14" s="169">
        <f>100/AA14</f>
        <v>2932.3529411764707</v>
      </c>
      <c r="AC14" s="169">
        <f>AB14/Q13*R13</f>
        <v>55714.705882352944</v>
      </c>
      <c r="AD14" s="52"/>
      <c r="AE14" s="52"/>
    </row>
    <row r="15" spans="1:31" x14ac:dyDescent="0.35">
      <c r="A15" s="150">
        <v>8000</v>
      </c>
      <c r="B15" s="150" t="s">
        <v>3567</v>
      </c>
      <c r="C15" s="150">
        <v>50</v>
      </c>
      <c r="D15" s="150" t="s">
        <v>3568</v>
      </c>
      <c r="E15" s="150">
        <v>100</v>
      </c>
      <c r="F15" s="150" t="s">
        <v>3573</v>
      </c>
      <c r="G15" s="150">
        <v>50</v>
      </c>
      <c r="H15" s="150" t="s">
        <v>3574</v>
      </c>
      <c r="I15" s="150">
        <v>2</v>
      </c>
      <c r="J15" s="150" t="s">
        <v>3570</v>
      </c>
      <c r="K15" s="150"/>
      <c r="L15" s="150">
        <f>VLOOKUP(B15,道具总览!$D:$F,2,FALSE)*C15+VLOOKUP(D15,道具总览!$D:$F,2,FALSE)*E15+VLOOKUP(H15,道具总览!$D:$F,2,FALSE)*I15+VLOOKUP(F15,道具总览!$D:$F,2,FALSE)*G15+VLOOKUP(J15,道具总览!$D:$F,2,FALSE)*K15</f>
        <v>4540</v>
      </c>
      <c r="M15" s="154">
        <f>SUM(L$11:L15)/A15</f>
        <v>1.1875</v>
      </c>
      <c r="N15" s="154">
        <f t="shared" si="0"/>
        <v>1.0088888888888889</v>
      </c>
      <c r="O15" s="79">
        <v>1</v>
      </c>
      <c r="Q15" s="53" t="s">
        <v>3146</v>
      </c>
      <c r="R15" s="13"/>
      <c r="S15" s="13"/>
      <c r="T15" s="13"/>
      <c r="U15" s="13"/>
      <c r="V15" s="13"/>
      <c r="W15" s="13"/>
      <c r="X15" s="13"/>
      <c r="Y15" s="52"/>
      <c r="Z15" s="13"/>
      <c r="AA15" s="13"/>
      <c r="AB15" s="13"/>
      <c r="AC15" s="13"/>
      <c r="AD15" s="13"/>
      <c r="AE15" s="13"/>
    </row>
    <row r="16" spans="1:31" x14ac:dyDescent="0.35">
      <c r="A16" s="150">
        <v>15000</v>
      </c>
      <c r="B16" s="150" t="s">
        <v>3567</v>
      </c>
      <c r="C16" s="150">
        <v>60</v>
      </c>
      <c r="D16" s="150" t="s">
        <v>3568</v>
      </c>
      <c r="E16" s="150">
        <v>200</v>
      </c>
      <c r="F16" s="150" t="s">
        <v>304</v>
      </c>
      <c r="G16" s="150">
        <v>10</v>
      </c>
      <c r="H16" s="150" t="s">
        <v>3575</v>
      </c>
      <c r="I16" s="150">
        <v>1</v>
      </c>
      <c r="J16" s="150" t="s">
        <v>3576</v>
      </c>
      <c r="K16" s="150">
        <v>10000</v>
      </c>
      <c r="L16" s="150">
        <f>VLOOKUP(B16,道具总览!$D:$F,2,FALSE)*C16+VLOOKUP(D16,道具总览!$D:$F,2,FALSE)*E16+VLOOKUP(H16,道具总览!$D:$F,2,FALSE)*I16+VLOOKUP(F16,道具总览!$D:$F,2,FALSE)*G16+VLOOKUP(J16,道具总览!$D:$F,2,FALSE)*K16</f>
        <v>8610</v>
      </c>
      <c r="M16" s="154">
        <f>SUM(L$11:L16)/A16</f>
        <v>1.2073333333333334</v>
      </c>
      <c r="N16" s="154">
        <f t="shared" si="0"/>
        <v>1.23</v>
      </c>
      <c r="O16" s="79">
        <v>1</v>
      </c>
      <c r="Q16" s="227" t="s">
        <v>3148</v>
      </c>
      <c r="R16" s="227"/>
      <c r="S16" s="227"/>
      <c r="T16" s="227"/>
      <c r="U16" s="227"/>
      <c r="V16" s="227"/>
      <c r="W16" s="227"/>
      <c r="X16" s="227"/>
      <c r="Y16" s="52"/>
      <c r="Z16" s="65" t="s">
        <v>3149</v>
      </c>
      <c r="AA16" s="65">
        <v>100000</v>
      </c>
      <c r="AB16" s="65" t="s">
        <v>3150</v>
      </c>
      <c r="AC16" s="65">
        <f>AA16/(R13/Q13)*S11</f>
        <v>52631.578947368427</v>
      </c>
      <c r="AD16" s="65" t="s">
        <v>3140</v>
      </c>
      <c r="AE16" s="65">
        <f>AC16*T11</f>
        <v>10526.315789473687</v>
      </c>
    </row>
    <row r="17" spans="1:31" x14ac:dyDescent="0.35">
      <c r="A17" s="150">
        <v>25000</v>
      </c>
      <c r="B17" s="150" t="s">
        <v>3567</v>
      </c>
      <c r="C17" s="150">
        <v>80</v>
      </c>
      <c r="D17" s="150" t="s">
        <v>3568</v>
      </c>
      <c r="E17" s="150">
        <v>300</v>
      </c>
      <c r="F17" s="150" t="s">
        <v>3573</v>
      </c>
      <c r="G17" s="150">
        <v>80</v>
      </c>
      <c r="H17" s="150" t="s">
        <v>3577</v>
      </c>
      <c r="I17" s="150">
        <v>1</v>
      </c>
      <c r="J17" s="150" t="s">
        <v>3576</v>
      </c>
      <c r="K17" s="150">
        <v>20000</v>
      </c>
      <c r="L17" s="150">
        <f>VLOOKUP(B17,道具总览!$D:$F,2,FALSE)*C17+VLOOKUP(D17,道具总览!$D:$F,2,FALSE)*E17+VLOOKUP(H17,道具总览!$D:$F,2,FALSE)*I17+VLOOKUP(F17,道具总览!$D:$F,2,FALSE)*G17+VLOOKUP(J17,道具总览!$D:$F,2,FALSE)*K17</f>
        <v>13630</v>
      </c>
      <c r="M17" s="154">
        <f>SUM(L$11:L17)/A17</f>
        <v>1.2696000000000001</v>
      </c>
      <c r="N17" s="154">
        <f t="shared" si="0"/>
        <v>1.363</v>
      </c>
      <c r="O17" s="79">
        <v>1</v>
      </c>
      <c r="Q17" s="50" t="s">
        <v>3142</v>
      </c>
      <c r="R17" s="3" t="s">
        <v>3155</v>
      </c>
      <c r="S17" s="3" t="s">
        <v>3156</v>
      </c>
      <c r="T17" s="3" t="s">
        <v>3157</v>
      </c>
      <c r="U17" s="3" t="s">
        <v>3158</v>
      </c>
      <c r="V17" s="3" t="s">
        <v>3156</v>
      </c>
      <c r="W17" s="3" t="s">
        <v>3159</v>
      </c>
      <c r="X17" s="3" t="s">
        <v>3160</v>
      </c>
      <c r="Y17" s="52"/>
      <c r="Z17" s="228" t="s">
        <v>3161</v>
      </c>
      <c r="AA17" s="226"/>
      <c r="AB17" s="226"/>
      <c r="AC17" s="226"/>
      <c r="AD17" s="226"/>
      <c r="AE17" s="226"/>
    </row>
    <row r="18" spans="1:31" x14ac:dyDescent="0.35">
      <c r="A18" s="150">
        <v>50000</v>
      </c>
      <c r="B18" s="150" t="s">
        <v>371</v>
      </c>
      <c r="C18" s="150">
        <v>1</v>
      </c>
      <c r="D18" s="150" t="s">
        <v>3568</v>
      </c>
      <c r="E18" s="150">
        <v>500</v>
      </c>
      <c r="F18" s="150" t="s">
        <v>304</v>
      </c>
      <c r="G18" s="150">
        <v>20</v>
      </c>
      <c r="H18" s="150" t="s">
        <v>3578</v>
      </c>
      <c r="I18" s="150">
        <v>1</v>
      </c>
      <c r="J18" s="150" t="s">
        <v>3576</v>
      </c>
      <c r="K18" s="150">
        <v>30000</v>
      </c>
      <c r="L18" s="150">
        <f>VLOOKUP(B18,道具总览!$D:$F,2,FALSE)*C18+VLOOKUP(D18,道具总览!$D:$F,2,FALSE)*E18+VLOOKUP(H18,道具总览!$D:$F,2,FALSE)*I18+VLOOKUP(F18,道具总览!$D:$F,2,FALSE)*G18+VLOOKUP(J18,道具总览!$D:$F,2,FALSE)*K18</f>
        <v>24852</v>
      </c>
      <c r="M18" s="154">
        <f>SUM(L$11:L18)/A18</f>
        <v>1.13184</v>
      </c>
      <c r="N18" s="154">
        <f t="shared" si="0"/>
        <v>0.99407999999999996</v>
      </c>
      <c r="O18" s="79">
        <v>1</v>
      </c>
      <c r="Q18" s="169" t="s">
        <v>372</v>
      </c>
      <c r="R18" s="6">
        <v>1</v>
      </c>
      <c r="S18" s="47">
        <f>VLOOKUP(Q18,道具总览!$D:$F,MATCH(道具总览!$E$1,道具总览!$D$1:$F$1,0),FALSE)</f>
        <v>10</v>
      </c>
      <c r="T18" s="6" t="s">
        <v>3162</v>
      </c>
      <c r="U18" s="54">
        <f>W18/SUM(W18:W29)</f>
        <v>0.20060180541624875</v>
      </c>
      <c r="V18" s="55">
        <f>U18*S18*R18</f>
        <v>2.0060180541624875</v>
      </c>
      <c r="W18" s="6">
        <v>2000</v>
      </c>
      <c r="X18" s="6">
        <f>U18*R18</f>
        <v>0.20060180541624875</v>
      </c>
      <c r="Y18" s="52"/>
      <c r="Z18" s="50" t="s">
        <v>3142</v>
      </c>
      <c r="AA18" s="3" t="s">
        <v>3163</v>
      </c>
      <c r="AB18" s="3" t="s">
        <v>3156</v>
      </c>
      <c r="AC18" s="52"/>
      <c r="AD18" s="52"/>
      <c r="AE18" s="52"/>
    </row>
    <row r="19" spans="1:31" x14ac:dyDescent="0.35">
      <c r="A19" s="167"/>
      <c r="B19" s="167"/>
      <c r="C19" s="167"/>
      <c r="D19" s="167"/>
      <c r="E19" s="167"/>
      <c r="F19" s="167"/>
      <c r="G19" s="167"/>
      <c r="H19" s="167"/>
      <c r="I19" s="167"/>
      <c r="J19" s="167"/>
      <c r="K19" s="167"/>
      <c r="L19" s="167"/>
      <c r="M19" s="174"/>
      <c r="N19" s="174"/>
      <c r="O19" s="172"/>
      <c r="P19" s="173"/>
      <c r="Q19" s="6" t="s">
        <v>670</v>
      </c>
      <c r="R19" s="6">
        <v>2</v>
      </c>
      <c r="S19" s="47">
        <f>VLOOKUP(Q19,道具总览!$D:$F,MATCH(道具总览!$E$1,道具总览!$D$1:$F$1,0),FALSE)</f>
        <v>10</v>
      </c>
      <c r="T19" s="6" t="s">
        <v>3162</v>
      </c>
      <c r="U19" s="54">
        <f>W19/SUM(W18:W29)</f>
        <v>0.20060180541624875</v>
      </c>
      <c r="V19" s="55">
        <f t="shared" ref="V19:V29" si="1">U19*S19*R19</f>
        <v>4.0120361083249749</v>
      </c>
      <c r="W19" s="6">
        <v>2000</v>
      </c>
      <c r="X19" s="6">
        <f t="shared" ref="X19:X29" si="2">U19*R19</f>
        <v>0.4012036108324975</v>
      </c>
      <c r="Y19" s="52"/>
      <c r="Z19" s="169" t="s">
        <v>372</v>
      </c>
      <c r="AA19" s="66">
        <f>AA16/(R13/Q13)*SUMIFS(X18:X29,Q18:Q29,Z19)</f>
        <v>1055.7989758749936</v>
      </c>
      <c r="AB19" s="46">
        <f>VLOOKUP(Z19,道具总览!$D:$F,MATCH(道具总览!$E$1,道具总览!$D$1:$F$1,0),FALSE)*AA19</f>
        <v>10557.989758749936</v>
      </c>
      <c r="AC19" s="52"/>
      <c r="AD19" s="52"/>
      <c r="AE19" s="52"/>
    </row>
    <row r="20" spans="1:31" x14ac:dyDescent="0.35">
      <c r="A20" s="171"/>
      <c r="B20" s="167"/>
      <c r="C20" s="167"/>
      <c r="D20" s="167"/>
      <c r="E20" s="167"/>
      <c r="F20" s="167"/>
      <c r="G20" s="167"/>
      <c r="H20" s="167"/>
      <c r="I20" s="167"/>
      <c r="J20" s="167"/>
      <c r="K20" s="167"/>
      <c r="L20" s="167"/>
      <c r="M20" s="167"/>
      <c r="N20" s="172"/>
      <c r="O20" s="167"/>
      <c r="Q20" s="169" t="s">
        <v>848</v>
      </c>
      <c r="R20" s="6">
        <v>2</v>
      </c>
      <c r="S20" s="47">
        <f>VLOOKUP(Q20,道具总览!$D:$F,MATCH(道具总览!$E$1,道具总览!$D$1:$F$1,0),FALSE)</f>
        <v>10</v>
      </c>
      <c r="T20" s="6" t="s">
        <v>3162</v>
      </c>
      <c r="U20" s="54">
        <f>W20/SUM(W18:W29)</f>
        <v>0.20060180541624875</v>
      </c>
      <c r="V20" s="55">
        <f t="shared" si="1"/>
        <v>4.0120361083249749</v>
      </c>
      <c r="W20" s="6">
        <v>2000</v>
      </c>
      <c r="X20" s="6">
        <f t="shared" si="2"/>
        <v>0.4012036108324975</v>
      </c>
      <c r="Y20" s="52"/>
      <c r="Z20" s="6" t="s">
        <v>670</v>
      </c>
      <c r="AA20" s="66">
        <f>AA16/(R13/Q13)*SUMIFS(X18:X29,Q18:Q29,Z20)</f>
        <v>2111.5979517499873</v>
      </c>
      <c r="AB20" s="46">
        <f>VLOOKUP(Z20,道具总览!$D:$F,MATCH(道具总览!$E$1,道具总览!$D$1:$F$1,0),FALSE)*AA20</f>
        <v>21115.979517499873</v>
      </c>
      <c r="AC20" s="52"/>
      <c r="AD20" s="52"/>
      <c r="AE20" s="52"/>
    </row>
    <row r="21" spans="1:31" x14ac:dyDescent="0.35">
      <c r="A21" s="225" t="s">
        <v>3652</v>
      </c>
      <c r="B21" s="225"/>
      <c r="C21" s="225"/>
      <c r="D21" s="225"/>
      <c r="E21" s="225"/>
      <c r="F21" s="225"/>
      <c r="G21" s="225"/>
      <c r="H21" s="187"/>
      <c r="I21" s="219" t="s">
        <v>3655</v>
      </c>
      <c r="J21" s="219"/>
      <c r="K21" s="219"/>
      <c r="L21" s="219"/>
      <c r="M21" s="219"/>
      <c r="N21" s="219"/>
      <c r="O21" s="219"/>
      <c r="Q21" s="11" t="s">
        <v>334</v>
      </c>
      <c r="R21" s="6">
        <v>1</v>
      </c>
      <c r="S21" s="47">
        <f>VLOOKUP(Q21,道具总览!$D:$F,MATCH(道具总览!$E$1,道具总览!$D$1:$F$1,0),FALSE)</f>
        <v>20</v>
      </c>
      <c r="T21" s="6" t="s">
        <v>3162</v>
      </c>
      <c r="U21" s="54">
        <f>W21/SUM(W18:W29)</f>
        <v>0.20060180541624875</v>
      </c>
      <c r="V21" s="55">
        <f t="shared" si="1"/>
        <v>4.0120361083249749</v>
      </c>
      <c r="W21" s="6">
        <v>2000</v>
      </c>
      <c r="X21" s="6">
        <f t="shared" si="2"/>
        <v>0.20060180541624875</v>
      </c>
      <c r="Y21" s="52"/>
      <c r="Z21" s="169" t="s">
        <v>848</v>
      </c>
      <c r="AA21" s="66">
        <f>AA16/(R13/Q13)*SUMIFS(X18:X29,Q18:Q29,Z21)</f>
        <v>2111.5979517499873</v>
      </c>
      <c r="AB21" s="46">
        <f>VLOOKUP(Z21,道具总览!$D:$F,MATCH(道具总览!$E$1,道具总览!$D$1:$F$1,0),FALSE)*AA21</f>
        <v>21115.979517499873</v>
      </c>
      <c r="AC21" s="52"/>
      <c r="AD21" s="52"/>
      <c r="AE21" s="52"/>
    </row>
    <row r="22" spans="1:31" x14ac:dyDescent="0.35">
      <c r="A22" s="163" t="s">
        <v>3589</v>
      </c>
      <c r="B22" s="157" t="s">
        <v>3280</v>
      </c>
      <c r="C22" s="134" t="s">
        <v>3126</v>
      </c>
      <c r="D22" s="134" t="s">
        <v>3127</v>
      </c>
      <c r="E22" s="135" t="s">
        <v>3128</v>
      </c>
      <c r="F22" s="135" t="s">
        <v>3129</v>
      </c>
      <c r="G22" s="158" t="s">
        <v>3136</v>
      </c>
      <c r="I22" s="156" t="s">
        <v>3185</v>
      </c>
      <c r="J22" s="157" t="s">
        <v>3280</v>
      </c>
      <c r="K22" s="134" t="s">
        <v>3126</v>
      </c>
      <c r="L22" s="134" t="s">
        <v>3127</v>
      </c>
      <c r="M22" s="135" t="s">
        <v>3128</v>
      </c>
      <c r="N22" s="135" t="s">
        <v>3129</v>
      </c>
      <c r="O22" s="158" t="s">
        <v>3136</v>
      </c>
      <c r="Q22" s="8" t="s">
        <v>2643</v>
      </c>
      <c r="R22" s="28">
        <v>1</v>
      </c>
      <c r="S22" s="56">
        <f>VLOOKUP(Q22,道具总览!$D:$F,MATCH(道具总览!$E$1,道具总览!$D$1:$F$1,0),FALSE)</f>
        <v>10</v>
      </c>
      <c r="T22" s="28" t="s">
        <v>197</v>
      </c>
      <c r="U22" s="57">
        <f>W22/SUM(W18:W29)</f>
        <v>2.0060180541624874E-2</v>
      </c>
      <c r="V22" s="28">
        <f t="shared" si="1"/>
        <v>0.20060180541624872</v>
      </c>
      <c r="W22" s="28">
        <v>200</v>
      </c>
      <c r="X22" s="28">
        <f t="shared" si="2"/>
        <v>2.0060180541624874E-2</v>
      </c>
      <c r="Y22" s="52"/>
      <c r="Z22" s="11" t="s">
        <v>334</v>
      </c>
      <c r="AA22" s="66">
        <f>AA16/(R13/Q13)*SUMIFS(X18:X29,Q18:Q29,Z22)</f>
        <v>1055.7989758749936</v>
      </c>
      <c r="AB22" s="46">
        <f>VLOOKUP(Z22,道具总览!$D:$F,MATCH(道具总览!$E$1,道具总览!$D$1:$F$1,0),FALSE)*AA22</f>
        <v>21115.979517499873</v>
      </c>
      <c r="AC22" s="52"/>
      <c r="AD22" s="52"/>
      <c r="AE22" s="52"/>
    </row>
    <row r="23" spans="1:31" x14ac:dyDescent="0.35">
      <c r="A23" s="79">
        <v>1</v>
      </c>
      <c r="B23" s="159">
        <v>30000</v>
      </c>
      <c r="C23" s="178" t="s">
        <v>3657</v>
      </c>
      <c r="D23" s="8">
        <v>30</v>
      </c>
      <c r="E23" s="137" t="s">
        <v>3549</v>
      </c>
      <c r="F23" s="8"/>
      <c r="G23" s="137" t="e">
        <f>VLOOKUP(C23,道具总览!$D:$F,2,FALSE)*D23+VLOOKUP(E23,道具总览!$D:$F,2,FALSE)*F23</f>
        <v>#N/A</v>
      </c>
      <c r="I23" s="159">
        <v>1</v>
      </c>
      <c r="J23" s="159">
        <v>30000</v>
      </c>
      <c r="K23" s="178" t="s">
        <v>3654</v>
      </c>
      <c r="L23" s="8">
        <v>30</v>
      </c>
      <c r="M23" s="137" t="s">
        <v>3549</v>
      </c>
      <c r="N23" s="8"/>
      <c r="O23" s="137">
        <f>VLOOKUP(K23,道具总览!$D:$F,2,FALSE)*L23+VLOOKUP(M23,道具总览!$D:$F,2,FALSE)*N23</f>
        <v>7500</v>
      </c>
      <c r="Q23" s="11" t="s">
        <v>555</v>
      </c>
      <c r="R23" s="6">
        <v>1</v>
      </c>
      <c r="S23" s="47">
        <f>VLOOKUP(Q23,道具总览!$D:$F,MATCH(道具总览!$E$1,道具总览!$D$1:$F$1,0),FALSE)</f>
        <v>30</v>
      </c>
      <c r="T23" s="6" t="s">
        <v>3162</v>
      </c>
      <c r="U23" s="54">
        <f>W23/SUM(W18:W29)</f>
        <v>6.0180541624874621E-2</v>
      </c>
      <c r="V23" s="6">
        <f t="shared" si="1"/>
        <v>1.8054162487462386</v>
      </c>
      <c r="W23" s="6">
        <v>600</v>
      </c>
      <c r="X23" s="6">
        <f t="shared" si="2"/>
        <v>6.0180541624874621E-2</v>
      </c>
      <c r="Y23" s="52"/>
      <c r="Z23" s="169" t="s">
        <v>2643</v>
      </c>
      <c r="AA23" s="66">
        <f>AA16/(R13/Q13)*SUMIFS(X18:X29,Q18:Q29,Z23)</f>
        <v>105.57989758749935</v>
      </c>
      <c r="AB23" s="46">
        <f>VLOOKUP(Z23,道具总览!$D:$F,MATCH(道具总览!$E$1,道具总览!$D$1:$F$1,0),FALSE)*AA23</f>
        <v>1055.7989758749934</v>
      </c>
      <c r="AC23" s="52"/>
      <c r="AD23" s="52"/>
      <c r="AE23" s="52"/>
    </row>
    <row r="24" spans="1:31" x14ac:dyDescent="0.35">
      <c r="A24" s="79">
        <v>2</v>
      </c>
      <c r="B24" s="159">
        <v>30000</v>
      </c>
      <c r="C24" s="178" t="s">
        <v>3654</v>
      </c>
      <c r="D24" s="8">
        <v>20</v>
      </c>
      <c r="E24" s="137" t="s">
        <v>3549</v>
      </c>
      <c r="F24" s="8"/>
      <c r="G24" s="137">
        <f>VLOOKUP(C24,道具总览!$D:$F,2,FALSE)*D24+VLOOKUP(E24,道具总览!$D:$F,2,FALSE)*F24</f>
        <v>5000</v>
      </c>
      <c r="I24" s="159">
        <v>2</v>
      </c>
      <c r="J24" s="159">
        <v>30000</v>
      </c>
      <c r="K24" s="178" t="s">
        <v>3654</v>
      </c>
      <c r="L24" s="8">
        <v>20</v>
      </c>
      <c r="M24" s="137" t="s">
        <v>3549</v>
      </c>
      <c r="N24" s="8"/>
      <c r="O24" s="137">
        <f>VLOOKUP(K24,道具总览!$D:$F,2,FALSE)*L24+VLOOKUP(M24,道具总览!$D:$F,2,FALSE)*N24</f>
        <v>5000</v>
      </c>
      <c r="Q24" s="58" t="s">
        <v>336</v>
      </c>
      <c r="R24" s="59">
        <v>1</v>
      </c>
      <c r="S24" s="60">
        <f>VLOOKUP(Q24,道具总览!$D:$F,MATCH(道具总览!$E$1,道具总览!$D$1:$F$1,0),FALSE)</f>
        <v>467</v>
      </c>
      <c r="T24" s="59" t="s">
        <v>3164</v>
      </c>
      <c r="U24" s="61">
        <f>W24/SUM(W18:W29)</f>
        <v>5.0150451354062184E-3</v>
      </c>
      <c r="V24" s="59">
        <f t="shared" si="1"/>
        <v>2.3420260782347042</v>
      </c>
      <c r="W24" s="59">
        <v>50</v>
      </c>
      <c r="X24" s="59">
        <f t="shared" si="2"/>
        <v>5.0150451354062184E-3</v>
      </c>
      <c r="Y24" s="52"/>
      <c r="Z24" s="11" t="s">
        <v>555</v>
      </c>
      <c r="AA24" s="66">
        <f>AA16/(R13/Q13)*SUMIFS(X18:X29,Q18:Q29,Z24)</f>
        <v>316.73969276249801</v>
      </c>
      <c r="AB24" s="46">
        <f>VLOOKUP(Z24,道具总览!$D:$F,MATCH(道具总览!$E$1,道具总览!$D$1:$F$1,0),FALSE)*AA24</f>
        <v>9502.1907828749409</v>
      </c>
      <c r="AC24" s="52"/>
      <c r="AD24" s="52"/>
      <c r="AE24" s="52"/>
    </row>
    <row r="25" spans="1:31" x14ac:dyDescent="0.35">
      <c r="A25" s="79">
        <v>3</v>
      </c>
      <c r="B25" s="159">
        <v>30000</v>
      </c>
      <c r="C25" s="178" t="s">
        <v>3654</v>
      </c>
      <c r="D25" s="8">
        <v>10</v>
      </c>
      <c r="E25" s="137" t="s">
        <v>3549</v>
      </c>
      <c r="F25" s="8"/>
      <c r="G25" s="137">
        <f>VLOOKUP(C25,道具总览!$D:$F,2,FALSE)*D25+VLOOKUP(E25,道具总览!$D:$F,2,FALSE)*F25</f>
        <v>2500</v>
      </c>
      <c r="I25" s="159">
        <v>3</v>
      </c>
      <c r="J25" s="159">
        <v>30000</v>
      </c>
      <c r="K25" s="178" t="s">
        <v>3654</v>
      </c>
      <c r="L25" s="8">
        <v>10</v>
      </c>
      <c r="M25" s="137" t="s">
        <v>3549</v>
      </c>
      <c r="N25" s="8"/>
      <c r="O25" s="137">
        <f>VLOOKUP(K25,道具总览!$D:$F,2,FALSE)*L25+VLOOKUP(M25,道具总览!$D:$F,2,FALSE)*N25</f>
        <v>2500</v>
      </c>
      <c r="Q25" s="6" t="s">
        <v>339</v>
      </c>
      <c r="R25" s="6">
        <v>1</v>
      </c>
      <c r="S25" s="47">
        <f>VLOOKUP(Q25,道具总览!$D:$F,MATCH(道具总览!$E$1,道具总览!$D$1:$F$1,0),FALSE)</f>
        <v>30</v>
      </c>
      <c r="T25" s="6" t="s">
        <v>3162</v>
      </c>
      <c r="U25" s="54">
        <f>W25/SUM(W18:W29)</f>
        <v>6.0180541624874621E-2</v>
      </c>
      <c r="V25" s="169">
        <f t="shared" si="1"/>
        <v>1.8054162487462386</v>
      </c>
      <c r="W25" s="169">
        <v>600</v>
      </c>
      <c r="X25" s="6">
        <f t="shared" si="2"/>
        <v>6.0180541624874621E-2</v>
      </c>
      <c r="Y25" s="26"/>
      <c r="Z25" s="169" t="s">
        <v>336</v>
      </c>
      <c r="AA25" s="66">
        <f>AA16/(R13/Q13)*SUMIFS(X18:X29,Q18:Q29,Z25)</f>
        <v>26.394974396874836</v>
      </c>
      <c r="AB25" s="46">
        <f>VLOOKUP(Z25,道具总览!$D:$F,MATCH(道具总览!$E$1,道具总览!$D$1:$F$1,0),FALSE)*AA25</f>
        <v>12326.453043340549</v>
      </c>
      <c r="AC25" s="52"/>
      <c r="AD25" s="52"/>
      <c r="AE25" s="52"/>
    </row>
    <row r="26" spans="1:31" x14ac:dyDescent="0.35">
      <c r="Q26" s="176" t="s">
        <v>3592</v>
      </c>
      <c r="R26" s="59">
        <v>1</v>
      </c>
      <c r="S26" s="60">
        <f>VLOOKUP(Q26,道具总览!$D:$F,MATCH(道具总览!$E$1,道具总览!$D$1:$F$1,0),FALSE)</f>
        <v>120</v>
      </c>
      <c r="T26" s="59" t="s">
        <v>3164</v>
      </c>
      <c r="U26" s="61">
        <f>W26/SUM(W18:W29)</f>
        <v>2.4072216649949848E-2</v>
      </c>
      <c r="V26" s="58">
        <f t="shared" si="1"/>
        <v>2.8886659979939817</v>
      </c>
      <c r="W26" s="58">
        <v>240</v>
      </c>
      <c r="X26" s="59">
        <f t="shared" si="2"/>
        <v>2.4072216649949848E-2</v>
      </c>
      <c r="Y26" s="26"/>
      <c r="Z26" s="6" t="s">
        <v>339</v>
      </c>
      <c r="AA26" s="66">
        <f>AA16/(R13/Q13)*SUMIFS(X18:X29,Q18:Q29,Z26)</f>
        <v>316.73969276249801</v>
      </c>
      <c r="AB26" s="46">
        <f>VLOOKUP(Z26,道具总览!$D:$F,MATCH(道具总览!$E$1,道具总览!$D$1:$F$1,0),FALSE)*AA26</f>
        <v>9502.1907828749409</v>
      </c>
      <c r="AC26" s="52"/>
      <c r="AD26" s="52"/>
      <c r="AE26" s="52"/>
    </row>
    <row r="27" spans="1:31" x14ac:dyDescent="0.35">
      <c r="Q27" s="176" t="s">
        <v>3592</v>
      </c>
      <c r="R27" s="59">
        <v>5</v>
      </c>
      <c r="S27" s="60">
        <f>VLOOKUP(Q27,道具总览!$D:$F,MATCH(道具总览!$E$1,道具总览!$D$1:$F$1,0),FALSE)</f>
        <v>120</v>
      </c>
      <c r="T27" s="59" t="s">
        <v>3164</v>
      </c>
      <c r="U27" s="61">
        <f>W27/SUM(W18:W29)</f>
        <v>2.0060180541624875E-3</v>
      </c>
      <c r="V27" s="58">
        <f t="shared" si="1"/>
        <v>1.2036108324974923</v>
      </c>
      <c r="W27" s="58">
        <v>20</v>
      </c>
      <c r="X27" s="59">
        <f t="shared" si="2"/>
        <v>1.0030090270812437E-2</v>
      </c>
      <c r="Y27" s="52"/>
      <c r="Z27" s="177" t="s">
        <v>1377</v>
      </c>
      <c r="AA27" s="66">
        <f>AA16/(R13/Q13)*SUMIFS(X18:X29,Q18:Q29,Z27)</f>
        <v>179.48582589874889</v>
      </c>
      <c r="AB27" s="46">
        <f>VLOOKUP(Z27,道具总览!$D:$F,MATCH(道具总览!$E$1,道具总览!$D$1:$F$1,0),FALSE)*AA27</f>
        <v>21538.299107849867</v>
      </c>
      <c r="AC27" s="52"/>
      <c r="AD27" s="52"/>
      <c r="AE27" s="52"/>
    </row>
    <row r="28" spans="1:31" x14ac:dyDescent="0.35">
      <c r="A28" s="225" t="s">
        <v>3638</v>
      </c>
      <c r="B28" s="225"/>
      <c r="C28" s="225"/>
      <c r="D28" s="225"/>
      <c r="E28" s="225"/>
      <c r="F28" s="225"/>
      <c r="G28" s="225"/>
      <c r="H28" s="225"/>
      <c r="I28" s="225"/>
      <c r="J28" s="225"/>
      <c r="K28" s="225"/>
      <c r="L28" s="225"/>
      <c r="M28" s="225"/>
      <c r="Q28" s="176" t="s">
        <v>3593</v>
      </c>
      <c r="R28" s="59">
        <v>1</v>
      </c>
      <c r="S28" s="60">
        <f>VLOOKUP(Q28,道具总览!$D:$F,MATCH(道具总览!$E$1,道具总览!$D$1:$F$1,0),FALSE)</f>
        <v>100</v>
      </c>
      <c r="T28" s="59" t="s">
        <v>3164</v>
      </c>
      <c r="U28" s="61">
        <f>W28/SUM(W18:W29)</f>
        <v>2.4072216649949848E-2</v>
      </c>
      <c r="V28" s="58">
        <f t="shared" si="1"/>
        <v>2.4072216649949847</v>
      </c>
      <c r="W28" s="58">
        <v>240</v>
      </c>
      <c r="X28" s="59">
        <f t="shared" si="2"/>
        <v>2.4072216649949848E-2</v>
      </c>
      <c r="Y28" s="52"/>
      <c r="Z28" s="177" t="s">
        <v>1328</v>
      </c>
      <c r="AA28" s="66">
        <f>AA16/(R13/Q13)*SUMIFS(X18:X29,Q18:Q29,Z28)</f>
        <v>179.48582589874889</v>
      </c>
      <c r="AB28" s="46">
        <f>VLOOKUP(Z28,道具总览!$D:$F,MATCH(道具总览!$E$1,道具总览!$D$1:$F$1,0),FALSE)*AA28</f>
        <v>17948.582589874888</v>
      </c>
      <c r="AC28" s="52"/>
      <c r="AD28" s="52"/>
      <c r="AE28" s="52"/>
    </row>
    <row r="29" spans="1:31" x14ac:dyDescent="0.35">
      <c r="A29" s="163" t="s">
        <v>3580</v>
      </c>
      <c r="B29" s="1" t="s">
        <v>3125</v>
      </c>
      <c r="C29" s="164" t="s">
        <v>3557</v>
      </c>
      <c r="D29" s="164" t="s">
        <v>3558</v>
      </c>
      <c r="E29" s="165" t="s">
        <v>3559</v>
      </c>
      <c r="F29" s="165" t="s">
        <v>3560</v>
      </c>
      <c r="G29" s="164" t="s">
        <v>3561</v>
      </c>
      <c r="H29" s="164" t="s">
        <v>3562</v>
      </c>
      <c r="I29" s="165" t="s">
        <v>3563</v>
      </c>
      <c r="J29" s="165" t="s">
        <v>3564</v>
      </c>
      <c r="K29" s="164" t="s">
        <v>3565</v>
      </c>
      <c r="L29" s="164" t="s">
        <v>3566</v>
      </c>
      <c r="M29" s="15" t="s">
        <v>3136</v>
      </c>
      <c r="Q29" s="176" t="s">
        <v>3593</v>
      </c>
      <c r="R29" s="59">
        <v>5</v>
      </c>
      <c r="S29" s="60">
        <f>VLOOKUP(Q29,道具总览!$D:$F,MATCH(道具总览!$E$1,道具总览!$D$1:$F$1,0),FALSE)</f>
        <v>100</v>
      </c>
      <c r="T29" s="59" t="s">
        <v>3164</v>
      </c>
      <c r="U29" s="61">
        <f>W29/SUM(W18:W29)</f>
        <v>2.0060180541624875E-3</v>
      </c>
      <c r="V29" s="58">
        <f t="shared" si="1"/>
        <v>1.0030090270812437</v>
      </c>
      <c r="W29" s="58">
        <v>20</v>
      </c>
      <c r="X29" s="59">
        <f t="shared" si="2"/>
        <v>1.0030090270812437E-2</v>
      </c>
      <c r="Y29" s="52"/>
      <c r="Z29" s="52"/>
      <c r="AA29" s="52"/>
      <c r="AB29" s="67">
        <f>SUM(AB19:AB28)</f>
        <v>145779.44359393974</v>
      </c>
      <c r="AC29" s="52"/>
      <c r="AD29" s="52"/>
      <c r="AE29" s="52"/>
    </row>
    <row r="30" spans="1:31" x14ac:dyDescent="0.35">
      <c r="A30" s="150">
        <v>1</v>
      </c>
      <c r="B30" s="11">
        <v>1</v>
      </c>
      <c r="C30" s="150" t="s">
        <v>3568</v>
      </c>
      <c r="D30" s="150">
        <v>10</v>
      </c>
      <c r="E30" s="150" t="s">
        <v>3581</v>
      </c>
      <c r="F30" s="150">
        <v>1</v>
      </c>
      <c r="G30" s="150" t="s">
        <v>3582</v>
      </c>
      <c r="H30" s="150">
        <v>1</v>
      </c>
      <c r="I30" s="150" t="s">
        <v>3583</v>
      </c>
      <c r="J30" s="150">
        <v>500</v>
      </c>
      <c r="K30" s="150" t="s">
        <v>3576</v>
      </c>
      <c r="L30" s="150">
        <v>5000</v>
      </c>
      <c r="M30" s="47">
        <f>VLOOKUP(C30,道具总览!$D:$F,2,FALSE)*D30+VLOOKUP(E30,道具总览!$D:$F,2,FALSE)*F30+VLOOKUP(G30,道具总览!$D:$F,2,FALSE)*H30+VLOOKUP(I30,道具总览!$D:$F,2,FALSE)*J30+VLOOKUP(K30,道具总览!$D:$F,2,FALSE)*L30</f>
        <v>870</v>
      </c>
      <c r="Q30" s="26"/>
      <c r="R30" s="26"/>
      <c r="S30" s="26"/>
      <c r="T30" s="26"/>
      <c r="U30" s="38">
        <f t="shared" ref="U30:W30" si="3">SUM(U18:U29)</f>
        <v>0.99999999999999989</v>
      </c>
      <c r="V30" s="62">
        <f t="shared" si="3"/>
        <v>27.69809428284854</v>
      </c>
      <c r="W30" s="26">
        <f t="shared" si="3"/>
        <v>9970</v>
      </c>
      <c r="X30" s="26"/>
      <c r="Y30" s="52"/>
      <c r="Z30" s="51" t="s">
        <v>3170</v>
      </c>
      <c r="AA30" s="13"/>
      <c r="AB30" s="13"/>
      <c r="AC30" s="13"/>
      <c r="AD30" s="13"/>
      <c r="AE30" s="13"/>
    </row>
    <row r="31" spans="1:31" x14ac:dyDescent="0.35">
      <c r="A31" s="150">
        <v>2</v>
      </c>
      <c r="B31" s="11">
        <v>2</v>
      </c>
      <c r="C31" s="150" t="s">
        <v>3567</v>
      </c>
      <c r="D31" s="150">
        <v>5</v>
      </c>
      <c r="E31" s="150" t="s">
        <v>3584</v>
      </c>
      <c r="F31" s="150">
        <v>1</v>
      </c>
      <c r="G31" s="150" t="s">
        <v>3582</v>
      </c>
      <c r="H31" s="150">
        <v>2</v>
      </c>
      <c r="I31" s="150" t="s">
        <v>3583</v>
      </c>
      <c r="J31" s="150">
        <v>500</v>
      </c>
      <c r="K31" s="150" t="s">
        <v>3576</v>
      </c>
      <c r="L31" s="150">
        <v>5000</v>
      </c>
      <c r="M31" s="47">
        <f>VLOOKUP(C31,道具总览!$D:$F,2,FALSE)*D31+VLOOKUP(E31,道具总览!$D:$F,2,FALSE)*F31+VLOOKUP(G31,道具总览!$D:$F,2,FALSE)*H31+VLOOKUP(I31,道具总览!$D:$F,2,FALSE)*J31+VLOOKUP(K31,道具总览!$D:$F,2,FALSE)*L31</f>
        <v>920</v>
      </c>
      <c r="Q31" s="13"/>
      <c r="R31" s="13"/>
      <c r="S31" s="13"/>
      <c r="T31" s="13"/>
      <c r="U31" s="13"/>
      <c r="V31" s="52"/>
      <c r="W31" s="52"/>
      <c r="X31" s="52"/>
      <c r="Y31" s="52"/>
      <c r="Z31" s="68">
        <f>(V30+S11*T11)/(R13/Q13)</f>
        <v>1.5630575938341338</v>
      </c>
      <c r="AA31" s="13"/>
      <c r="AB31" s="13"/>
      <c r="AC31" s="13"/>
      <c r="AD31" s="13"/>
      <c r="AE31" s="13"/>
    </row>
    <row r="32" spans="1:31" x14ac:dyDescent="0.35">
      <c r="Q32" s="227" t="s">
        <v>3173</v>
      </c>
      <c r="R32" s="227"/>
      <c r="S32" s="227"/>
      <c r="T32" s="227"/>
      <c r="U32" s="227"/>
      <c r="V32" s="227"/>
      <c r="W32" s="52"/>
      <c r="X32" s="52"/>
      <c r="Y32" s="52"/>
      <c r="Z32" s="13"/>
      <c r="AA32" s="13"/>
      <c r="AB32" s="13"/>
      <c r="AC32" s="13"/>
      <c r="AD32" s="13"/>
      <c r="AE32" s="13"/>
    </row>
    <row r="33" spans="1:31" x14ac:dyDescent="0.35">
      <c r="Q33" s="50" t="s">
        <v>3174</v>
      </c>
      <c r="R33" s="3" t="s">
        <v>3155</v>
      </c>
      <c r="S33" s="3" t="s">
        <v>4</v>
      </c>
      <c r="T33" s="3" t="s">
        <v>3175</v>
      </c>
      <c r="U33" s="3" t="s">
        <v>3176</v>
      </c>
      <c r="V33" s="63" t="s">
        <v>3177</v>
      </c>
      <c r="W33" s="52"/>
      <c r="X33" s="52"/>
      <c r="Y33" s="52"/>
      <c r="Z33" s="13"/>
      <c r="AA33" s="13"/>
      <c r="AB33" s="13"/>
      <c r="AC33" s="13"/>
      <c r="AD33" s="13"/>
      <c r="AE33" s="13"/>
    </row>
    <row r="34" spans="1:31" x14ac:dyDescent="0.35">
      <c r="A34" s="229" t="s">
        <v>3639</v>
      </c>
      <c r="B34" s="229"/>
      <c r="C34" s="229"/>
      <c r="D34" s="229"/>
      <c r="E34" s="229"/>
      <c r="F34" s="229"/>
      <c r="G34" s="229"/>
      <c r="H34" s="229"/>
      <c r="I34" s="229"/>
      <c r="J34" s="229"/>
      <c r="K34" s="229"/>
      <c r="L34" s="229"/>
      <c r="M34" s="229"/>
      <c r="N34" s="229"/>
      <c r="O34" s="229"/>
      <c r="Q34" s="178" t="s">
        <v>3592</v>
      </c>
      <c r="R34" s="6">
        <v>1</v>
      </c>
      <c r="S34" s="46">
        <f>VLOOKUP(Q34,道具总览!$D:$F,MATCH(道具总览!$E$1,道具总览!$D$1:$F$1,0),FALSE)*R34</f>
        <v>120</v>
      </c>
      <c r="T34" s="6">
        <f>CEILING(S34/T11,V34)</f>
        <v>600</v>
      </c>
      <c r="U34" s="6">
        <v>30</v>
      </c>
      <c r="V34" s="6">
        <v>1</v>
      </c>
      <c r="W34" s="52"/>
      <c r="X34" s="52"/>
      <c r="Y34" s="52"/>
      <c r="Z34" s="13"/>
      <c r="AA34" s="13"/>
      <c r="AB34" s="13"/>
      <c r="AC34" s="13"/>
      <c r="AD34" s="13"/>
      <c r="AE34" s="13"/>
    </row>
    <row r="35" spans="1:31" x14ac:dyDescent="0.35">
      <c r="A35" s="163" t="s">
        <v>3588</v>
      </c>
      <c r="B35" s="134" t="s">
        <v>3470</v>
      </c>
      <c r="C35" s="134" t="s">
        <v>3127</v>
      </c>
      <c r="D35" s="135" t="s">
        <v>3471</v>
      </c>
      <c r="E35" s="135" t="s">
        <v>3129</v>
      </c>
      <c r="F35" s="134" t="s">
        <v>3472</v>
      </c>
      <c r="G35" s="134" t="s">
        <v>3131</v>
      </c>
      <c r="H35" s="135" t="s">
        <v>3473</v>
      </c>
      <c r="I35" s="135" t="s">
        <v>3133</v>
      </c>
      <c r="J35" s="141" t="s">
        <v>3474</v>
      </c>
      <c r="K35" s="141" t="s">
        <v>3475</v>
      </c>
      <c r="L35" s="136" t="s">
        <v>3476</v>
      </c>
      <c r="M35" s="136" t="s">
        <v>3477</v>
      </c>
      <c r="N35" s="136" t="s">
        <v>3478</v>
      </c>
      <c r="O35" s="134" t="s">
        <v>3479</v>
      </c>
      <c r="Q35" s="178" t="s">
        <v>3593</v>
      </c>
      <c r="R35" s="6">
        <v>1</v>
      </c>
      <c r="S35" s="46">
        <f>VLOOKUP(Q35,道具总览!$D:$F,MATCH(道具总览!$E$1,道具总览!$D$1:$F$1,0),FALSE)*R35</f>
        <v>100</v>
      </c>
      <c r="T35" s="169">
        <f>CEILING(S35/T11,V35)</f>
        <v>500</v>
      </c>
      <c r="U35" s="6">
        <v>30</v>
      </c>
      <c r="V35" s="6">
        <v>1</v>
      </c>
      <c r="W35" s="52"/>
      <c r="X35" s="52"/>
      <c r="Y35" s="52"/>
      <c r="Z35" s="13"/>
      <c r="AA35" s="13"/>
      <c r="AB35" s="13"/>
      <c r="AC35" s="13"/>
      <c r="AD35" s="13"/>
      <c r="AE35" s="13"/>
    </row>
    <row r="36" spans="1:31" x14ac:dyDescent="0.35">
      <c r="A36" s="170">
        <v>1</v>
      </c>
      <c r="B36" s="170" t="s">
        <v>3585</v>
      </c>
      <c r="C36" s="170">
        <v>100000</v>
      </c>
      <c r="D36" s="170" t="s">
        <v>3570</v>
      </c>
      <c r="E36" s="170"/>
      <c r="F36" s="138" t="s">
        <v>10</v>
      </c>
      <c r="G36" s="138"/>
      <c r="H36" s="138" t="s">
        <v>10</v>
      </c>
      <c r="I36" s="138"/>
      <c r="J36" s="170" t="s">
        <v>3569</v>
      </c>
      <c r="K36" s="170">
        <v>3</v>
      </c>
      <c r="L36" s="137">
        <f>VLOOKUP(B36,道具总览!$D:$F,2,FALSE)*C36+VLOOKUP(D36,道具总览!$D:$F,2,FALSE)*E36+VLOOKUP(F36,道具总览!$D:$F,2,FALSE)*G36+VLOOKUP(H36,道具总览!$D:$F,2,FALSE)*I36</f>
        <v>100</v>
      </c>
      <c r="M36" s="143">
        <f>VLOOKUP(J36,道具总览!$D:$F,2,FALSE)*K36</f>
        <v>30</v>
      </c>
      <c r="N36" s="140">
        <f>M36/L36</f>
        <v>0.3</v>
      </c>
      <c r="O36" s="139">
        <v>10</v>
      </c>
      <c r="Q36" s="11" t="s">
        <v>371</v>
      </c>
      <c r="R36" s="6">
        <v>1</v>
      </c>
      <c r="S36" s="46">
        <f>VLOOKUP(Q36,道具总览!$D:$F,MATCH(道具总览!$E$1,道具总览!$D$1:$F$1,0),FALSE)*R36</f>
        <v>2562</v>
      </c>
      <c r="T36" s="64">
        <f>FLOOR(S36/T11,V36)</f>
        <v>12800</v>
      </c>
      <c r="U36" s="6">
        <v>2</v>
      </c>
      <c r="V36" s="6">
        <v>100</v>
      </c>
      <c r="W36" s="52"/>
      <c r="X36" s="52"/>
      <c r="Y36" s="52"/>
      <c r="Z36" s="13"/>
      <c r="AA36" s="13"/>
      <c r="AB36" s="13"/>
      <c r="AC36" s="13"/>
      <c r="AD36" s="13"/>
      <c r="AE36" s="13"/>
    </row>
    <row r="37" spans="1:31" x14ac:dyDescent="0.35">
      <c r="A37" s="170">
        <v>2</v>
      </c>
      <c r="B37" s="170" t="s">
        <v>3585</v>
      </c>
      <c r="C37" s="170">
        <v>100000</v>
      </c>
      <c r="D37" s="170" t="s">
        <v>3583</v>
      </c>
      <c r="E37" s="170">
        <v>100</v>
      </c>
      <c r="F37" s="138" t="s">
        <v>10</v>
      </c>
      <c r="G37" s="138"/>
      <c r="H37" s="138" t="s">
        <v>10</v>
      </c>
      <c r="I37" s="138"/>
      <c r="J37" s="100" t="s">
        <v>3573</v>
      </c>
      <c r="K37" s="170">
        <v>1</v>
      </c>
      <c r="L37" s="137">
        <f>VLOOKUP(B37,道具总览!$D:$F,2,FALSE)*C37+VLOOKUP(D37,道具总览!$D:$F,2,FALSE)*E37+VLOOKUP(F37,道具总览!$D:$F,2,FALSE)*G37+VLOOKUP(H37,道具总览!$D:$F,2,FALSE)*I37</f>
        <v>110</v>
      </c>
      <c r="M37" s="143">
        <f>VLOOKUP(J37,道具总览!$D:$F,2,FALSE)*K37</f>
        <v>10</v>
      </c>
      <c r="N37" s="140">
        <f t="shared" ref="N37:N40" si="4">M37/L37</f>
        <v>9.0909090909090912E-2</v>
      </c>
      <c r="O37" s="139">
        <v>10</v>
      </c>
      <c r="Q37" s="169" t="s">
        <v>336</v>
      </c>
      <c r="R37" s="6">
        <v>1</v>
      </c>
      <c r="S37" s="46">
        <f>VLOOKUP(Q37,道具总览!$D:$F,MATCH(道具总览!$E$1,道具总览!$D$1:$F$1,0),FALSE)*R37</f>
        <v>467</v>
      </c>
      <c r="T37" s="169">
        <f>CEILING(S37/T11,V37)</f>
        <v>2400</v>
      </c>
      <c r="U37" s="6">
        <v>5</v>
      </c>
      <c r="V37" s="6">
        <v>100</v>
      </c>
      <c r="W37" s="52"/>
      <c r="X37" s="52"/>
      <c r="Y37" s="52"/>
      <c r="Z37" s="13"/>
      <c r="AA37" s="13"/>
      <c r="AB37" s="13"/>
      <c r="AC37" s="13"/>
      <c r="AD37" s="13"/>
      <c r="AE37" s="13"/>
    </row>
    <row r="38" spans="1:31" x14ac:dyDescent="0.35">
      <c r="A38" s="170">
        <v>3</v>
      </c>
      <c r="B38" s="170" t="s">
        <v>3585</v>
      </c>
      <c r="C38" s="170">
        <v>100000</v>
      </c>
      <c r="D38" s="170" t="s">
        <v>3570</v>
      </c>
      <c r="E38" s="170"/>
      <c r="F38" s="138" t="s">
        <v>10</v>
      </c>
      <c r="G38" s="138"/>
      <c r="H38" s="138" t="s">
        <v>10</v>
      </c>
      <c r="I38" s="138"/>
      <c r="J38" s="150" t="s">
        <v>3568</v>
      </c>
      <c r="K38" s="170">
        <v>1</v>
      </c>
      <c r="L38" s="137">
        <f>VLOOKUP(B38,道具总览!$D:$F,2,FALSE)*C38+VLOOKUP(D38,道具总览!$D:$F,2,FALSE)*E38+VLOOKUP(F38,道具总览!$D:$F,2,FALSE)*G38+VLOOKUP(H38,道具总览!$D:$F,2,FALSE)*I38</f>
        <v>100</v>
      </c>
      <c r="M38" s="143">
        <f>VLOOKUP(J38,道具总览!$D:$F,2,FALSE)*K38</f>
        <v>20</v>
      </c>
      <c r="N38" s="140">
        <f t="shared" si="4"/>
        <v>0.2</v>
      </c>
      <c r="O38" s="139">
        <v>10</v>
      </c>
      <c r="Q38" s="169" t="s">
        <v>670</v>
      </c>
      <c r="R38" s="6">
        <v>1</v>
      </c>
      <c r="S38" s="46">
        <f>VLOOKUP(Q38,道具总览!$D:$F,MATCH(道具总览!$E$1,道具总览!$D$1:$F$1,0),FALSE)*R38</f>
        <v>10</v>
      </c>
      <c r="T38" s="6">
        <f>CEILING(S38/T11,V38)</f>
        <v>50</v>
      </c>
      <c r="U38" s="6">
        <v>20</v>
      </c>
      <c r="V38" s="6">
        <v>1</v>
      </c>
      <c r="W38" s="52"/>
      <c r="X38" s="52"/>
      <c r="Y38" s="52"/>
      <c r="Z38" s="13"/>
      <c r="AA38" s="13"/>
      <c r="AB38" s="13"/>
      <c r="AC38" s="13"/>
      <c r="AD38" s="13"/>
      <c r="AE38" s="13"/>
    </row>
    <row r="39" spans="1:31" x14ac:dyDescent="0.35">
      <c r="A39" s="170">
        <v>4</v>
      </c>
      <c r="B39" s="170" t="s">
        <v>3585</v>
      </c>
      <c r="C39" s="170">
        <v>100000</v>
      </c>
      <c r="D39" s="170" t="s">
        <v>3583</v>
      </c>
      <c r="E39" s="170">
        <v>100</v>
      </c>
      <c r="F39" s="138" t="s">
        <v>10</v>
      </c>
      <c r="G39" s="138"/>
      <c r="H39" s="138" t="s">
        <v>10</v>
      </c>
      <c r="I39" s="138"/>
      <c r="J39" s="150" t="s">
        <v>3567</v>
      </c>
      <c r="K39" s="170">
        <v>1</v>
      </c>
      <c r="L39" s="137">
        <f>VLOOKUP(B39,道具总览!$D:$F,2,FALSE)*C39+VLOOKUP(D39,道具总览!$D:$F,2,FALSE)*E39+VLOOKUP(F39,道具总览!$D:$F,2,FALSE)*G39+VLOOKUP(H39,道具总览!$D:$F,2,FALSE)*I39</f>
        <v>110</v>
      </c>
      <c r="M39" s="143">
        <f>VLOOKUP(J39,道具总览!$D:$F,2,FALSE)*K39</f>
        <v>30</v>
      </c>
      <c r="N39" s="140">
        <f t="shared" si="4"/>
        <v>0.27272727272727271</v>
      </c>
      <c r="O39" s="139">
        <v>10</v>
      </c>
    </row>
    <row r="40" spans="1:31" x14ac:dyDescent="0.35">
      <c r="A40" s="170">
        <v>5</v>
      </c>
      <c r="B40" s="170" t="s">
        <v>3585</v>
      </c>
      <c r="C40" s="170">
        <v>100000</v>
      </c>
      <c r="D40" s="170" t="s">
        <v>3570</v>
      </c>
      <c r="E40" s="170"/>
      <c r="F40" s="138" t="s">
        <v>10</v>
      </c>
      <c r="G40" s="138"/>
      <c r="H40" s="138" t="s">
        <v>10</v>
      </c>
      <c r="I40" s="138"/>
      <c r="J40" s="170" t="s">
        <v>3579</v>
      </c>
      <c r="K40" s="170">
        <v>2</v>
      </c>
      <c r="L40" s="137">
        <f>VLOOKUP(B40,道具总览!$D:$F,2,FALSE)*C40+VLOOKUP(D40,道具总览!$D:$F,2,FALSE)*E40+VLOOKUP(F40,道具总览!$D:$F,2,FALSE)*G40+VLOOKUP(H40,道具总览!$D:$F,2,FALSE)*I40</f>
        <v>100</v>
      </c>
      <c r="M40" s="143">
        <f>VLOOKUP(J40,道具总览!$D:$F,2,FALSE)*K40</f>
        <v>20</v>
      </c>
      <c r="N40" s="140">
        <f t="shared" si="4"/>
        <v>0.2</v>
      </c>
      <c r="O40" s="139">
        <v>10</v>
      </c>
    </row>
    <row r="41" spans="1:31" x14ac:dyDescent="0.35">
      <c r="A41" s="170">
        <v>6</v>
      </c>
      <c r="B41" s="170" t="s">
        <v>3585</v>
      </c>
      <c r="C41" s="170">
        <v>100000</v>
      </c>
      <c r="D41" s="170" t="s">
        <v>3583</v>
      </c>
      <c r="E41" s="170">
        <v>100</v>
      </c>
      <c r="F41" s="138" t="s">
        <v>10</v>
      </c>
      <c r="G41" s="138"/>
      <c r="H41" s="138" t="s">
        <v>10</v>
      </c>
      <c r="I41" s="138"/>
      <c r="J41" s="150" t="s">
        <v>3586</v>
      </c>
      <c r="K41" s="170">
        <v>1</v>
      </c>
      <c r="L41" s="137">
        <f>VLOOKUP(B41,道具总览!$D:$F,2,FALSE)*C41+VLOOKUP(D41,道具总览!$D:$F,2,FALSE)*E41+VLOOKUP(F41,道具总览!$D:$F,2,FALSE)*G41+VLOOKUP(H41,道具总览!$D:$F,2,FALSE)*I41</f>
        <v>110</v>
      </c>
      <c r="M41" s="143">
        <f>VLOOKUP(J41,道具总览!$D:$F,2,FALSE)*K41</f>
        <v>50</v>
      </c>
      <c r="N41" s="140">
        <f t="shared" ref="N41" si="5">M41/L41</f>
        <v>0.45454545454545453</v>
      </c>
      <c r="O41" s="139">
        <v>10</v>
      </c>
      <c r="Q41" s="124"/>
    </row>
    <row r="42" spans="1:31" x14ac:dyDescent="0.35">
      <c r="Q42" s="124"/>
    </row>
    <row r="43" spans="1:31" x14ac:dyDescent="0.35">
      <c r="Q43" s="124"/>
    </row>
    <row r="44" spans="1:31" x14ac:dyDescent="0.35">
      <c r="Q44" s="124"/>
    </row>
    <row r="45" spans="1:31" x14ac:dyDescent="0.35">
      <c r="Q45" s="124"/>
    </row>
    <row r="46" spans="1:31" x14ac:dyDescent="0.35">
      <c r="Q46" s="124"/>
    </row>
    <row r="47" spans="1:31" x14ac:dyDescent="0.35">
      <c r="Q47" s="124"/>
    </row>
    <row r="48" spans="1:31" x14ac:dyDescent="0.35">
      <c r="Q48" s="124"/>
    </row>
    <row r="49" spans="17:17" x14ac:dyDescent="0.35">
      <c r="Q49" s="124"/>
    </row>
  </sheetData>
  <mergeCells count="14">
    <mergeCell ref="Z17:AE17"/>
    <mergeCell ref="Q32:V32"/>
    <mergeCell ref="A34:O34"/>
    <mergeCell ref="A21:G21"/>
    <mergeCell ref="I21:O21"/>
    <mergeCell ref="A28:M28"/>
    <mergeCell ref="B2:C2"/>
    <mergeCell ref="B3:C3"/>
    <mergeCell ref="B4:C4"/>
    <mergeCell ref="Z9:AC9"/>
    <mergeCell ref="Q16:X16"/>
    <mergeCell ref="A9:O9"/>
    <mergeCell ref="Q9:U9"/>
    <mergeCell ref="B5:C5"/>
  </mergeCells>
  <phoneticPr fontId="29" type="noConversion"/>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27</vt:i4>
      </vt:variant>
    </vt:vector>
  </HeadingPairs>
  <TitlesOfParts>
    <vt:vector size="27" baseType="lpstr">
      <vt:lpstr>道具总览</vt:lpstr>
      <vt:lpstr>外显投放</vt:lpstr>
      <vt:lpstr>开服活动</vt:lpstr>
      <vt:lpstr>老服活动周期</vt:lpstr>
      <vt:lpstr>血炼盛宴</vt:lpstr>
      <vt:lpstr>强化盛宴</vt:lpstr>
      <vt:lpstr>坐骑盛宴</vt:lpstr>
      <vt:lpstr>宠物盛宴</vt:lpstr>
      <vt:lpstr>剑侠庆典</vt:lpstr>
      <vt:lpstr>清明节活动</vt:lpstr>
      <vt:lpstr>公测活动</vt:lpstr>
      <vt:lpstr>五一活动</vt:lpstr>
      <vt:lpstr>多玩月末活动</vt:lpstr>
      <vt:lpstr>累计登录</vt:lpstr>
      <vt:lpstr>充值活动</vt:lpstr>
      <vt:lpstr>消费活动</vt:lpstr>
      <vt:lpstr>月卡</vt:lpstr>
      <vt:lpstr>大转盘</vt:lpstr>
      <vt:lpstr>大富翁(秘境探宝)</vt:lpstr>
      <vt:lpstr>大乐透</vt:lpstr>
      <vt:lpstr>天降红包</vt:lpstr>
      <vt:lpstr>活跃盛宴</vt:lpstr>
      <vt:lpstr>超值乐购</vt:lpstr>
      <vt:lpstr>折扣特卖</vt:lpstr>
      <vt:lpstr>进阶排行</vt:lpstr>
      <vt:lpstr>道具消耗排行</vt:lpstr>
      <vt:lpstr>消耗道具返还</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cp:lastModifiedBy>
  <dcterms:created xsi:type="dcterms:W3CDTF">2006-09-16T00:00:00Z</dcterms:created>
  <dcterms:modified xsi:type="dcterms:W3CDTF">2017-05-10T06:38:33Z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2052-10.1.0.6393</vt:lpwstr>
  </property>
</Properties>
</file>