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文档\剑侠\运营活动\活动设计\"/>
    </mc:Choice>
  </mc:AlternateContent>
  <bookViews>
    <workbookView xWindow="0" yWindow="0" windowWidth="22260" windowHeight="12645" tabRatio="856"/>
  </bookViews>
  <sheets>
    <sheet name="活动排期" sheetId="1" r:id="rId1"/>
    <sheet name="开启等级" sheetId="3" r:id="rId2"/>
    <sheet name="新服冲榜" sheetId="5" r:id="rId3"/>
    <sheet name="养成线进阶" sheetId="4" r:id="rId4"/>
    <sheet name="进阶线模版" sheetId="6" r:id="rId5"/>
    <sheet name="单日累冲" sheetId="16" r:id="rId6"/>
    <sheet name="消费冲榜" sheetId="22" r:id="rId7"/>
    <sheet name="首充" sheetId="17" r:id="rId8"/>
    <sheet name="道具基金" sheetId="9" r:id="rId9"/>
    <sheet name="百倍返利" sheetId="10" r:id="rId10"/>
    <sheet name="外显特卖" sheetId="21" r:id="rId11"/>
    <sheet name="投资计划" sheetId="11" r:id="rId12"/>
    <sheet name="折扣特卖" sheetId="12" r:id="rId13"/>
    <sheet name="7日登录" sheetId="13" r:id="rId14"/>
    <sheet name="掉落+兑换" sheetId="14" r:id="rId15"/>
    <sheet name="全民返利" sheetId="15" r:id="rId16"/>
    <sheet name="等级基金" sheetId="7" r:id="rId17"/>
    <sheet name="等级特卖" sheetId="8" r:id="rId18"/>
    <sheet name="其他" sheetId="18" r:id="rId19"/>
    <sheet name="物品ID表8-29" sheetId="19" r:id="rId20"/>
    <sheet name="Sheet1" sheetId="20" r:id="rId21"/>
  </sheets>
  <externalReferences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2" l="1"/>
  <c r="I22" i="22"/>
  <c r="I21" i="22"/>
  <c r="I20" i="22"/>
  <c r="I19" i="22"/>
  <c r="I18" i="22"/>
  <c r="I17" i="22"/>
  <c r="I16" i="22"/>
  <c r="I15" i="22"/>
  <c r="I14" i="22"/>
  <c r="I13" i="22"/>
  <c r="I12" i="22"/>
  <c r="I11" i="22" l="1"/>
  <c r="I4" i="22"/>
  <c r="I5" i="22"/>
  <c r="I6" i="22"/>
  <c r="I7" i="22"/>
  <c r="I8" i="22"/>
  <c r="I9" i="22"/>
  <c r="I10" i="22"/>
  <c r="I3" i="22"/>
  <c r="U3" i="16" l="1"/>
  <c r="V3" i="16"/>
  <c r="W3" i="16"/>
  <c r="X3" i="16"/>
  <c r="Y3" i="16"/>
  <c r="Z3" i="16"/>
  <c r="AA3" i="16"/>
  <c r="AB3" i="16"/>
  <c r="AC3" i="16"/>
  <c r="AD3" i="16"/>
  <c r="U4" i="16"/>
  <c r="V4" i="16"/>
  <c r="W4" i="16"/>
  <c r="X4" i="16"/>
  <c r="Y4" i="16"/>
  <c r="Z4" i="16"/>
  <c r="AA4" i="16"/>
  <c r="AB4" i="16"/>
  <c r="AC4" i="16"/>
  <c r="AD4" i="16"/>
  <c r="U5" i="16"/>
  <c r="V5" i="16"/>
  <c r="W5" i="16"/>
  <c r="X5" i="16"/>
  <c r="Y5" i="16"/>
  <c r="Z5" i="16"/>
  <c r="AA5" i="16"/>
  <c r="AB5" i="16"/>
  <c r="AC5" i="16"/>
  <c r="AD5" i="16"/>
  <c r="U6" i="16"/>
  <c r="V6" i="16"/>
  <c r="W6" i="16"/>
  <c r="X6" i="16"/>
  <c r="Y6" i="16"/>
  <c r="Z6" i="16"/>
  <c r="AA6" i="16"/>
  <c r="AB6" i="16"/>
  <c r="AC6" i="16"/>
  <c r="AD6" i="16"/>
  <c r="U7" i="16"/>
  <c r="V7" i="16"/>
  <c r="W7" i="16"/>
  <c r="X7" i="16"/>
  <c r="Y7" i="16"/>
  <c r="Z7" i="16"/>
  <c r="AA7" i="16"/>
  <c r="AB7" i="16"/>
  <c r="AC7" i="16"/>
  <c r="AD7" i="16"/>
  <c r="U8" i="16"/>
  <c r="V8" i="16"/>
  <c r="W8" i="16"/>
  <c r="X8" i="16"/>
  <c r="Y8" i="16"/>
  <c r="Z8" i="16"/>
  <c r="AA8" i="16"/>
  <c r="AB8" i="16"/>
  <c r="AC8" i="16"/>
  <c r="AD8" i="16"/>
  <c r="U9" i="16"/>
  <c r="V9" i="16"/>
  <c r="W9" i="16"/>
  <c r="X9" i="16"/>
  <c r="Y9" i="16"/>
  <c r="Z9" i="16"/>
  <c r="AA9" i="16"/>
  <c r="AB9" i="16"/>
  <c r="AC9" i="16"/>
  <c r="AD9" i="16"/>
  <c r="U10" i="16"/>
  <c r="V10" i="16"/>
  <c r="W10" i="16"/>
  <c r="X10" i="16"/>
  <c r="Y10" i="16"/>
  <c r="Z10" i="16"/>
  <c r="AA10" i="16"/>
  <c r="AB10" i="16"/>
  <c r="AC10" i="16"/>
  <c r="AD10" i="16"/>
  <c r="U11" i="16"/>
  <c r="V11" i="16"/>
  <c r="W11" i="16"/>
  <c r="X11" i="16"/>
  <c r="Y11" i="16"/>
  <c r="Z11" i="16"/>
  <c r="AA11" i="16"/>
  <c r="AB11" i="16"/>
  <c r="AC11" i="16"/>
  <c r="AD11" i="16"/>
  <c r="U12" i="16"/>
  <c r="V12" i="16"/>
  <c r="W12" i="16"/>
  <c r="X12" i="16"/>
  <c r="Y12" i="16"/>
  <c r="Z12" i="16"/>
  <c r="AA12" i="16"/>
  <c r="AB12" i="16"/>
  <c r="AC12" i="16"/>
  <c r="AD12" i="16"/>
  <c r="U13" i="16"/>
  <c r="V13" i="16"/>
  <c r="W13" i="16"/>
  <c r="X13" i="16"/>
  <c r="Y13" i="16"/>
  <c r="Z13" i="16"/>
  <c r="AA13" i="16"/>
  <c r="AB13" i="16"/>
  <c r="AC13" i="16"/>
  <c r="AD13" i="16"/>
  <c r="U14" i="16"/>
  <c r="V14" i="16"/>
  <c r="W14" i="16"/>
  <c r="X14" i="16"/>
  <c r="Y14" i="16"/>
  <c r="Z14" i="16"/>
  <c r="AA14" i="16"/>
  <c r="AB14" i="16"/>
  <c r="AC14" i="16"/>
  <c r="AD14" i="16"/>
  <c r="U15" i="16"/>
  <c r="V15" i="16"/>
  <c r="W15" i="16"/>
  <c r="X15" i="16"/>
  <c r="Y15" i="16"/>
  <c r="Z15" i="16"/>
  <c r="AA15" i="16"/>
  <c r="AB15" i="16"/>
  <c r="AC15" i="16"/>
  <c r="AD15" i="16"/>
  <c r="U16" i="16"/>
  <c r="V16" i="16"/>
  <c r="W16" i="16"/>
  <c r="X16" i="16"/>
  <c r="Y16" i="16"/>
  <c r="Z16" i="16"/>
  <c r="AA16" i="16"/>
  <c r="AB16" i="16"/>
  <c r="AC16" i="16"/>
  <c r="AD16" i="16"/>
  <c r="U17" i="16"/>
  <c r="V17" i="16"/>
  <c r="W17" i="16"/>
  <c r="X17" i="16"/>
  <c r="Y17" i="16"/>
  <c r="Z17" i="16"/>
  <c r="AA17" i="16"/>
  <c r="AB17" i="16"/>
  <c r="AC17" i="16"/>
  <c r="AD17" i="16"/>
  <c r="U18" i="16"/>
  <c r="V18" i="16"/>
  <c r="W18" i="16"/>
  <c r="X18" i="16"/>
  <c r="Y18" i="16"/>
  <c r="Z18" i="16"/>
  <c r="AA18" i="16"/>
  <c r="AB18" i="16"/>
  <c r="AC18" i="16"/>
  <c r="AD18" i="16"/>
  <c r="U19" i="16"/>
  <c r="V19" i="16"/>
  <c r="W19" i="16"/>
  <c r="X19" i="16"/>
  <c r="Y19" i="16"/>
  <c r="Z19" i="16"/>
  <c r="AA19" i="16"/>
  <c r="AB19" i="16"/>
  <c r="AC19" i="16"/>
  <c r="AD19" i="16"/>
  <c r="U20" i="16"/>
  <c r="V20" i="16"/>
  <c r="W20" i="16"/>
  <c r="X20" i="16"/>
  <c r="Y20" i="16"/>
  <c r="Z20" i="16"/>
  <c r="AA20" i="16"/>
  <c r="AB20" i="16"/>
  <c r="AC20" i="16"/>
  <c r="AD20" i="16"/>
  <c r="U21" i="16"/>
  <c r="V21" i="16"/>
  <c r="W21" i="16"/>
  <c r="X21" i="16"/>
  <c r="Y21" i="16"/>
  <c r="Z21" i="16"/>
  <c r="AA21" i="16"/>
  <c r="AB21" i="16"/>
  <c r="AC21" i="16"/>
  <c r="AD21" i="16"/>
  <c r="U22" i="16"/>
  <c r="V22" i="16"/>
  <c r="W22" i="16"/>
  <c r="X22" i="16"/>
  <c r="Y22" i="16"/>
  <c r="Z22" i="16"/>
  <c r="AA22" i="16"/>
  <c r="AB22" i="16"/>
  <c r="AC22" i="16"/>
  <c r="AD22" i="16"/>
  <c r="U23" i="16"/>
  <c r="V23" i="16"/>
  <c r="W23" i="16"/>
  <c r="X23" i="16"/>
  <c r="Y23" i="16"/>
  <c r="Z23" i="16"/>
  <c r="AA23" i="16"/>
  <c r="AB23" i="16"/>
  <c r="AC23" i="16"/>
  <c r="AD23" i="16"/>
  <c r="U24" i="16"/>
  <c r="V24" i="16"/>
  <c r="W24" i="16"/>
  <c r="X24" i="16"/>
  <c r="Y24" i="16"/>
  <c r="Z24" i="16"/>
  <c r="AA24" i="16"/>
  <c r="AB24" i="16"/>
  <c r="AC24" i="16"/>
  <c r="AD24" i="16"/>
  <c r="U25" i="16"/>
  <c r="V25" i="16"/>
  <c r="W25" i="16"/>
  <c r="X25" i="16"/>
  <c r="Y25" i="16"/>
  <c r="Z25" i="16"/>
  <c r="AA25" i="16"/>
  <c r="AB25" i="16"/>
  <c r="AC25" i="16"/>
  <c r="AD25" i="16"/>
  <c r="U26" i="16"/>
  <c r="V26" i="16"/>
  <c r="W26" i="16"/>
  <c r="X26" i="16"/>
  <c r="Y26" i="16"/>
  <c r="Z26" i="16"/>
  <c r="AA26" i="16"/>
  <c r="AB26" i="16"/>
  <c r="AC26" i="16"/>
  <c r="AD26" i="16"/>
  <c r="U27" i="16"/>
  <c r="V27" i="16"/>
  <c r="W27" i="16"/>
  <c r="X27" i="16"/>
  <c r="Y27" i="16"/>
  <c r="Z27" i="16"/>
  <c r="AA27" i="16"/>
  <c r="AB27" i="16"/>
  <c r="AC27" i="16"/>
  <c r="AD27" i="16"/>
  <c r="U28" i="16"/>
  <c r="V28" i="16"/>
  <c r="W28" i="16"/>
  <c r="X28" i="16"/>
  <c r="Y28" i="16"/>
  <c r="Z28" i="16"/>
  <c r="AA28" i="16"/>
  <c r="AB28" i="16"/>
  <c r="AC28" i="16"/>
  <c r="AD28" i="16"/>
  <c r="U29" i="16"/>
  <c r="V29" i="16"/>
  <c r="W29" i="16"/>
  <c r="X29" i="16"/>
  <c r="Y29" i="16"/>
  <c r="Z29" i="16"/>
  <c r="AA29" i="16"/>
  <c r="AB29" i="16"/>
  <c r="AC29" i="16"/>
  <c r="AD29" i="16"/>
  <c r="U30" i="16"/>
  <c r="V30" i="16"/>
  <c r="W30" i="16"/>
  <c r="X30" i="16"/>
  <c r="Y30" i="16"/>
  <c r="Z30" i="16"/>
  <c r="AA30" i="16"/>
  <c r="AB30" i="16"/>
  <c r="AC30" i="16"/>
  <c r="AD30" i="16"/>
  <c r="U31" i="16"/>
  <c r="V31" i="16"/>
  <c r="W31" i="16"/>
  <c r="X31" i="16"/>
  <c r="Y31" i="16"/>
  <c r="Z31" i="16"/>
  <c r="AA31" i="16"/>
  <c r="AB31" i="16"/>
  <c r="AC31" i="16"/>
  <c r="AD31" i="16"/>
  <c r="U32" i="16"/>
  <c r="V32" i="16"/>
  <c r="W32" i="16"/>
  <c r="X32" i="16"/>
  <c r="Y32" i="16"/>
  <c r="Z32" i="16"/>
  <c r="AA32" i="16"/>
  <c r="AB32" i="16"/>
  <c r="AC32" i="16"/>
  <c r="AD32" i="16"/>
  <c r="U33" i="16"/>
  <c r="V33" i="16"/>
  <c r="W33" i="16"/>
  <c r="X33" i="16"/>
  <c r="Y33" i="16"/>
  <c r="Z33" i="16"/>
  <c r="AA33" i="16"/>
  <c r="AB33" i="16"/>
  <c r="AC33" i="16"/>
  <c r="AD33" i="16"/>
  <c r="U34" i="16"/>
  <c r="V34" i="16"/>
  <c r="W34" i="16"/>
  <c r="X34" i="16"/>
  <c r="Y34" i="16"/>
  <c r="Z34" i="16"/>
  <c r="AA34" i="16"/>
  <c r="AB34" i="16"/>
  <c r="AC34" i="16"/>
  <c r="AD34" i="16"/>
  <c r="U35" i="16"/>
  <c r="V35" i="16"/>
  <c r="W35" i="16"/>
  <c r="X35" i="16"/>
  <c r="Y35" i="16"/>
  <c r="Z35" i="16"/>
  <c r="AA35" i="16"/>
  <c r="AB35" i="16"/>
  <c r="AC35" i="16"/>
  <c r="AD35" i="16"/>
  <c r="U36" i="16"/>
  <c r="V36" i="16"/>
  <c r="W36" i="16"/>
  <c r="X36" i="16"/>
  <c r="Y36" i="16"/>
  <c r="Z36" i="16"/>
  <c r="AA36" i="16"/>
  <c r="AB36" i="16"/>
  <c r="AC36" i="16"/>
  <c r="AD36" i="16"/>
  <c r="U37" i="16"/>
  <c r="V37" i="16"/>
  <c r="W37" i="16"/>
  <c r="X37" i="16"/>
  <c r="Y37" i="16"/>
  <c r="Z37" i="16"/>
  <c r="AA37" i="16"/>
  <c r="AB37" i="16"/>
  <c r="AC37" i="16"/>
  <c r="AD37" i="16"/>
  <c r="U38" i="16"/>
  <c r="V38" i="16"/>
  <c r="W38" i="16"/>
  <c r="X38" i="16"/>
  <c r="Y38" i="16"/>
  <c r="Z38" i="16"/>
  <c r="AA38" i="16"/>
  <c r="AB38" i="16"/>
  <c r="AC38" i="16"/>
  <c r="AD38" i="16"/>
  <c r="U39" i="16"/>
  <c r="V39" i="16"/>
  <c r="W39" i="16"/>
  <c r="X39" i="16"/>
  <c r="Y39" i="16"/>
  <c r="Z39" i="16"/>
  <c r="AA39" i="16"/>
  <c r="AB39" i="16"/>
  <c r="AC39" i="16"/>
  <c r="AD39" i="16"/>
  <c r="U40" i="16"/>
  <c r="V40" i="16"/>
  <c r="W40" i="16"/>
  <c r="X40" i="16"/>
  <c r="Y40" i="16"/>
  <c r="Z40" i="16"/>
  <c r="AA40" i="16"/>
  <c r="AB40" i="16"/>
  <c r="AC40" i="16"/>
  <c r="AD40" i="16"/>
  <c r="U41" i="16"/>
  <c r="V41" i="16"/>
  <c r="W41" i="16"/>
  <c r="X41" i="16"/>
  <c r="Y41" i="16"/>
  <c r="Z41" i="16"/>
  <c r="AA41" i="16"/>
  <c r="AB41" i="16"/>
  <c r="AC41" i="16"/>
  <c r="AD41" i="16"/>
  <c r="U42" i="16"/>
  <c r="V42" i="16"/>
  <c r="W42" i="16"/>
  <c r="X42" i="16"/>
  <c r="Y42" i="16"/>
  <c r="Z42" i="16"/>
  <c r="AA42" i="16"/>
  <c r="AB42" i="16"/>
  <c r="AC42" i="16"/>
  <c r="AD42" i="16"/>
  <c r="U43" i="16"/>
  <c r="V43" i="16"/>
  <c r="W43" i="16"/>
  <c r="X43" i="16"/>
  <c r="Y43" i="16"/>
  <c r="Z43" i="16"/>
  <c r="AA43" i="16"/>
  <c r="AB43" i="16"/>
  <c r="AC43" i="16"/>
  <c r="AD43" i="16"/>
  <c r="U44" i="16"/>
  <c r="V44" i="16"/>
  <c r="W44" i="16"/>
  <c r="X44" i="16"/>
  <c r="Y44" i="16"/>
  <c r="Z44" i="16"/>
  <c r="AA44" i="16"/>
  <c r="AB44" i="16"/>
  <c r="AC44" i="16"/>
  <c r="AD44" i="16"/>
  <c r="U45" i="16"/>
  <c r="V45" i="16"/>
  <c r="W45" i="16"/>
  <c r="X45" i="16"/>
  <c r="Y45" i="16"/>
  <c r="Z45" i="16"/>
  <c r="AA45" i="16"/>
  <c r="AB45" i="16"/>
  <c r="AC45" i="16"/>
  <c r="AD45" i="16"/>
  <c r="U46" i="16"/>
  <c r="V46" i="16"/>
  <c r="W46" i="16"/>
  <c r="X46" i="16"/>
  <c r="Y46" i="16"/>
  <c r="Z46" i="16"/>
  <c r="AA46" i="16"/>
  <c r="AB46" i="16"/>
  <c r="AC46" i="16"/>
  <c r="AD46" i="16"/>
  <c r="U47" i="16"/>
  <c r="V47" i="16"/>
  <c r="W47" i="16"/>
  <c r="X47" i="16"/>
  <c r="Y47" i="16"/>
  <c r="Z47" i="16"/>
  <c r="AA47" i="16"/>
  <c r="AB47" i="16"/>
  <c r="AC47" i="16"/>
  <c r="AD47" i="16"/>
  <c r="U48" i="16"/>
  <c r="V48" i="16"/>
  <c r="W48" i="16"/>
  <c r="X48" i="16"/>
  <c r="Y48" i="16"/>
  <c r="Z48" i="16"/>
  <c r="AA48" i="16"/>
  <c r="AB48" i="16"/>
  <c r="AC48" i="16"/>
  <c r="AD48" i="16"/>
  <c r="U49" i="16"/>
  <c r="V49" i="16"/>
  <c r="W49" i="16"/>
  <c r="X49" i="16"/>
  <c r="Y49" i="16"/>
  <c r="Z49" i="16"/>
  <c r="AA49" i="16"/>
  <c r="AB49" i="16"/>
  <c r="AC49" i="16"/>
  <c r="AD49" i="16"/>
  <c r="U50" i="16"/>
  <c r="V50" i="16"/>
  <c r="W50" i="16"/>
  <c r="X50" i="16"/>
  <c r="Y50" i="16"/>
  <c r="Z50" i="16"/>
  <c r="AA50" i="16"/>
  <c r="AB50" i="16"/>
  <c r="AC50" i="16"/>
  <c r="AD50" i="16"/>
  <c r="U51" i="16"/>
  <c r="V51" i="16"/>
  <c r="W51" i="16"/>
  <c r="X51" i="16"/>
  <c r="Y51" i="16"/>
  <c r="Z51" i="16"/>
  <c r="AA51" i="16"/>
  <c r="AB51" i="16"/>
  <c r="AC51" i="16"/>
  <c r="AD51" i="16"/>
  <c r="U52" i="16"/>
  <c r="V52" i="16"/>
  <c r="W52" i="16"/>
  <c r="X52" i="16"/>
  <c r="Y52" i="16"/>
  <c r="Z52" i="16"/>
  <c r="AA52" i="16"/>
  <c r="AB52" i="16"/>
  <c r="AC52" i="16"/>
  <c r="AD52" i="16"/>
  <c r="U53" i="16"/>
  <c r="V53" i="16"/>
  <c r="W53" i="16"/>
  <c r="X53" i="16"/>
  <c r="Y53" i="16"/>
  <c r="Z53" i="16"/>
  <c r="AA53" i="16"/>
  <c r="AB53" i="16"/>
  <c r="AC53" i="16"/>
  <c r="AD53" i="16"/>
  <c r="U54" i="16"/>
  <c r="V54" i="16"/>
  <c r="W54" i="16"/>
  <c r="X54" i="16"/>
  <c r="Y54" i="16"/>
  <c r="Z54" i="16"/>
  <c r="AA54" i="16"/>
  <c r="AB54" i="16"/>
  <c r="AC54" i="16"/>
  <c r="AD54" i="16"/>
  <c r="U55" i="16"/>
  <c r="V55" i="16"/>
  <c r="W55" i="16"/>
  <c r="X55" i="16"/>
  <c r="Y55" i="16"/>
  <c r="Z55" i="16"/>
  <c r="AA55" i="16"/>
  <c r="AB55" i="16"/>
  <c r="AC55" i="16"/>
  <c r="AD55" i="16"/>
  <c r="U56" i="16"/>
  <c r="V56" i="16"/>
  <c r="W56" i="16"/>
  <c r="X56" i="16"/>
  <c r="Y56" i="16"/>
  <c r="Z56" i="16"/>
  <c r="AA56" i="16"/>
  <c r="AB56" i="16"/>
  <c r="AC56" i="16"/>
  <c r="AD56" i="16"/>
  <c r="U57" i="16"/>
  <c r="V57" i="16"/>
  <c r="W57" i="16"/>
  <c r="X57" i="16"/>
  <c r="Y57" i="16"/>
  <c r="Z57" i="16"/>
  <c r="AA57" i="16"/>
  <c r="AB57" i="16"/>
  <c r="AC57" i="16"/>
  <c r="AD57" i="16"/>
  <c r="U58" i="16"/>
  <c r="V58" i="16"/>
  <c r="W58" i="16"/>
  <c r="X58" i="16"/>
  <c r="Y58" i="16"/>
  <c r="Z58" i="16"/>
  <c r="AA58" i="16"/>
  <c r="AB58" i="16"/>
  <c r="AC58" i="16"/>
  <c r="AD58" i="16"/>
  <c r="U59" i="16"/>
  <c r="V59" i="16"/>
  <c r="W59" i="16"/>
  <c r="X59" i="16"/>
  <c r="Y59" i="16"/>
  <c r="Z59" i="16"/>
  <c r="AA59" i="16"/>
  <c r="AB59" i="16"/>
  <c r="AC59" i="16"/>
  <c r="AD59" i="16"/>
  <c r="U60" i="16"/>
  <c r="V60" i="16"/>
  <c r="W60" i="16"/>
  <c r="X60" i="16"/>
  <c r="Y60" i="16"/>
  <c r="Z60" i="16"/>
  <c r="AA60" i="16"/>
  <c r="AB60" i="16"/>
  <c r="AC60" i="16"/>
  <c r="AD60" i="16"/>
  <c r="U61" i="16"/>
  <c r="V61" i="16"/>
  <c r="W61" i="16"/>
  <c r="X61" i="16"/>
  <c r="Y61" i="16"/>
  <c r="Z61" i="16"/>
  <c r="AA61" i="16"/>
  <c r="AB61" i="16"/>
  <c r="AC61" i="16"/>
  <c r="AD61" i="16"/>
  <c r="U62" i="16"/>
  <c r="V62" i="16"/>
  <c r="W62" i="16"/>
  <c r="X62" i="16"/>
  <c r="Y62" i="16"/>
  <c r="Z62" i="16"/>
  <c r="AA62" i="16"/>
  <c r="AB62" i="16"/>
  <c r="AC62" i="16"/>
  <c r="AD62" i="16"/>
  <c r="U63" i="16"/>
  <c r="V63" i="16"/>
  <c r="W63" i="16"/>
  <c r="X63" i="16"/>
  <c r="Y63" i="16"/>
  <c r="Z63" i="16"/>
  <c r="AA63" i="16"/>
  <c r="AB63" i="16"/>
  <c r="AC63" i="16"/>
  <c r="AD63" i="16"/>
  <c r="U64" i="16"/>
  <c r="V64" i="16"/>
  <c r="W64" i="16"/>
  <c r="X64" i="16"/>
  <c r="Y64" i="16"/>
  <c r="Z64" i="16"/>
  <c r="AA64" i="16"/>
  <c r="AB64" i="16"/>
  <c r="AC64" i="16"/>
  <c r="AD64" i="16"/>
  <c r="U65" i="16"/>
  <c r="V65" i="16"/>
  <c r="W65" i="16"/>
  <c r="X65" i="16"/>
  <c r="Y65" i="16"/>
  <c r="Z65" i="16"/>
  <c r="AA65" i="16"/>
  <c r="AB65" i="16"/>
  <c r="AC65" i="16"/>
  <c r="AD65" i="16"/>
  <c r="U66" i="16"/>
  <c r="V66" i="16"/>
  <c r="W66" i="16"/>
  <c r="X66" i="16"/>
  <c r="Y66" i="16"/>
  <c r="Z66" i="16"/>
  <c r="AA66" i="16"/>
  <c r="AB66" i="16"/>
  <c r="AC66" i="16"/>
  <c r="AD66" i="16"/>
  <c r="U67" i="16"/>
  <c r="V67" i="16"/>
  <c r="W67" i="16"/>
  <c r="X67" i="16"/>
  <c r="Y67" i="16"/>
  <c r="Z67" i="16"/>
  <c r="AA67" i="16"/>
  <c r="AB67" i="16"/>
  <c r="AC67" i="16"/>
  <c r="AD67" i="16"/>
  <c r="U68" i="16"/>
  <c r="V68" i="16"/>
  <c r="W68" i="16"/>
  <c r="X68" i="16"/>
  <c r="Y68" i="16"/>
  <c r="Z68" i="16"/>
  <c r="AA68" i="16"/>
  <c r="AB68" i="16"/>
  <c r="AC68" i="16"/>
  <c r="AD68" i="16"/>
  <c r="U69" i="16"/>
  <c r="V69" i="16"/>
  <c r="W69" i="16"/>
  <c r="X69" i="16"/>
  <c r="Y69" i="16"/>
  <c r="Z69" i="16"/>
  <c r="AA69" i="16"/>
  <c r="AB69" i="16"/>
  <c r="AC69" i="16"/>
  <c r="AD69" i="16"/>
  <c r="U70" i="16"/>
  <c r="V70" i="16"/>
  <c r="W70" i="16"/>
  <c r="X70" i="16"/>
  <c r="Y70" i="16"/>
  <c r="Z70" i="16"/>
  <c r="AA70" i="16"/>
  <c r="AB70" i="16"/>
  <c r="AC70" i="16"/>
  <c r="AD70" i="16"/>
  <c r="U71" i="16"/>
  <c r="V71" i="16"/>
  <c r="W71" i="16"/>
  <c r="X71" i="16"/>
  <c r="Y71" i="16"/>
  <c r="Z71" i="16"/>
  <c r="AA71" i="16"/>
  <c r="AB71" i="16"/>
  <c r="AC71" i="16"/>
  <c r="AD71" i="16"/>
  <c r="U72" i="16"/>
  <c r="V72" i="16"/>
  <c r="W72" i="16"/>
  <c r="X72" i="16"/>
  <c r="Y72" i="16"/>
  <c r="Z72" i="16"/>
  <c r="AA72" i="16"/>
  <c r="AB72" i="16"/>
  <c r="AC72" i="16"/>
  <c r="AD72" i="16"/>
  <c r="U73" i="16"/>
  <c r="V73" i="16"/>
  <c r="W73" i="16"/>
  <c r="X73" i="16"/>
  <c r="Y73" i="16"/>
  <c r="Z73" i="16"/>
  <c r="AA73" i="16"/>
  <c r="AB73" i="16"/>
  <c r="AC73" i="16"/>
  <c r="AD73" i="16"/>
  <c r="U74" i="16"/>
  <c r="V74" i="16"/>
  <c r="W74" i="16"/>
  <c r="X74" i="16"/>
  <c r="Y74" i="16"/>
  <c r="Z74" i="16"/>
  <c r="AA74" i="16"/>
  <c r="AB74" i="16"/>
  <c r="AC74" i="16"/>
  <c r="AD74" i="16"/>
  <c r="U75" i="16"/>
  <c r="V75" i="16"/>
  <c r="W75" i="16"/>
  <c r="X75" i="16"/>
  <c r="Y75" i="16"/>
  <c r="Z75" i="16"/>
  <c r="AA75" i="16"/>
  <c r="AB75" i="16"/>
  <c r="AC75" i="16"/>
  <c r="AD75" i="16"/>
  <c r="U76" i="16"/>
  <c r="V76" i="16"/>
  <c r="W76" i="16"/>
  <c r="X76" i="16"/>
  <c r="Y76" i="16"/>
  <c r="Z76" i="16"/>
  <c r="AA76" i="16"/>
  <c r="AB76" i="16"/>
  <c r="AC76" i="16"/>
  <c r="AD76" i="16"/>
  <c r="U77" i="16"/>
  <c r="V77" i="16"/>
  <c r="W77" i="16"/>
  <c r="X77" i="16"/>
  <c r="Y77" i="16"/>
  <c r="Z77" i="16"/>
  <c r="AA77" i="16"/>
  <c r="AB77" i="16"/>
  <c r="AC77" i="16"/>
  <c r="AD77" i="16"/>
  <c r="U78" i="16"/>
  <c r="V78" i="16"/>
  <c r="W78" i="16"/>
  <c r="X78" i="16"/>
  <c r="Y78" i="16"/>
  <c r="Z78" i="16"/>
  <c r="AA78" i="16"/>
  <c r="AB78" i="16"/>
  <c r="AC78" i="16"/>
  <c r="AD78" i="16"/>
  <c r="U79" i="16"/>
  <c r="V79" i="16"/>
  <c r="W79" i="16"/>
  <c r="X79" i="16"/>
  <c r="Y79" i="16"/>
  <c r="Z79" i="16"/>
  <c r="AA79" i="16"/>
  <c r="AB79" i="16"/>
  <c r="AC79" i="16"/>
  <c r="AD79" i="16"/>
  <c r="U80" i="16"/>
  <c r="V80" i="16"/>
  <c r="W80" i="16"/>
  <c r="X80" i="16"/>
  <c r="Y80" i="16"/>
  <c r="Z80" i="16"/>
  <c r="AA80" i="16"/>
  <c r="AB80" i="16"/>
  <c r="AC80" i="16"/>
  <c r="AD80" i="16"/>
  <c r="U81" i="16"/>
  <c r="V81" i="16"/>
  <c r="W81" i="16"/>
  <c r="X81" i="16"/>
  <c r="Y81" i="16"/>
  <c r="Z81" i="16"/>
  <c r="AA81" i="16"/>
  <c r="AB81" i="16"/>
  <c r="AC81" i="16"/>
  <c r="AD81" i="16"/>
  <c r="U82" i="16"/>
  <c r="V82" i="16"/>
  <c r="W82" i="16"/>
  <c r="X82" i="16"/>
  <c r="Y82" i="16"/>
  <c r="Z82" i="16"/>
  <c r="AA82" i="16"/>
  <c r="AB82" i="16"/>
  <c r="AC82" i="16"/>
  <c r="AD82" i="16"/>
  <c r="U83" i="16"/>
  <c r="V83" i="16"/>
  <c r="W83" i="16"/>
  <c r="X83" i="16"/>
  <c r="Y83" i="16"/>
  <c r="Z83" i="16"/>
  <c r="AA83" i="16"/>
  <c r="AB83" i="16"/>
  <c r="AC83" i="16"/>
  <c r="AD83" i="16"/>
  <c r="U84" i="16"/>
  <c r="V84" i="16"/>
  <c r="W84" i="16"/>
  <c r="X84" i="16"/>
  <c r="Y84" i="16"/>
  <c r="Z84" i="16"/>
  <c r="AA84" i="16"/>
  <c r="AB84" i="16"/>
  <c r="AC84" i="16"/>
  <c r="AD84" i="16"/>
  <c r="U85" i="16"/>
  <c r="V85" i="16"/>
  <c r="W85" i="16"/>
  <c r="X85" i="16"/>
  <c r="Y85" i="16"/>
  <c r="Z85" i="16"/>
  <c r="AA85" i="16"/>
  <c r="AB85" i="16"/>
  <c r="AC85" i="16"/>
  <c r="AD85" i="16"/>
  <c r="U86" i="16"/>
  <c r="V86" i="16"/>
  <c r="W86" i="16"/>
  <c r="X86" i="16"/>
  <c r="Y86" i="16"/>
  <c r="Z86" i="16"/>
  <c r="AA86" i="16"/>
  <c r="AB86" i="16"/>
  <c r="AC86" i="16"/>
  <c r="AD86" i="16"/>
  <c r="U87" i="16"/>
  <c r="V87" i="16"/>
  <c r="W87" i="16"/>
  <c r="X87" i="16"/>
  <c r="Y87" i="16"/>
  <c r="Z87" i="16"/>
  <c r="AA87" i="16"/>
  <c r="AB87" i="16"/>
  <c r="AC87" i="16"/>
  <c r="AD87" i="16"/>
  <c r="U88" i="16"/>
  <c r="V88" i="16"/>
  <c r="W88" i="16"/>
  <c r="X88" i="16"/>
  <c r="Y88" i="16"/>
  <c r="Z88" i="16"/>
  <c r="AA88" i="16"/>
  <c r="AB88" i="16"/>
  <c r="AC88" i="16"/>
  <c r="AD88" i="16"/>
  <c r="U89" i="16"/>
  <c r="V89" i="16"/>
  <c r="W89" i="16"/>
  <c r="X89" i="16"/>
  <c r="Y89" i="16"/>
  <c r="Z89" i="16"/>
  <c r="AA89" i="16"/>
  <c r="AB89" i="16"/>
  <c r="AC89" i="16"/>
  <c r="AD89" i="16"/>
  <c r="U90" i="16"/>
  <c r="V90" i="16"/>
  <c r="W90" i="16"/>
  <c r="X90" i="16"/>
  <c r="Y90" i="16"/>
  <c r="Z90" i="16"/>
  <c r="AA90" i="16"/>
  <c r="AB90" i="16"/>
  <c r="AC90" i="16"/>
  <c r="AD90" i="16"/>
  <c r="U91" i="16"/>
  <c r="V91" i="16"/>
  <c r="W91" i="16"/>
  <c r="X91" i="16"/>
  <c r="Y91" i="16"/>
  <c r="Z91" i="16"/>
  <c r="AA91" i="16"/>
  <c r="AB91" i="16"/>
  <c r="AC91" i="16"/>
  <c r="AD91" i="16"/>
  <c r="U92" i="16"/>
  <c r="V92" i="16"/>
  <c r="W92" i="16"/>
  <c r="X92" i="16"/>
  <c r="Y92" i="16"/>
  <c r="Z92" i="16"/>
  <c r="AA92" i="16"/>
  <c r="AB92" i="16"/>
  <c r="AC92" i="16"/>
  <c r="AD92" i="16"/>
  <c r="U93" i="16"/>
  <c r="V93" i="16"/>
  <c r="W93" i="16"/>
  <c r="X93" i="16"/>
  <c r="Y93" i="16"/>
  <c r="Z93" i="16"/>
  <c r="AA93" i="16"/>
  <c r="AB93" i="16"/>
  <c r="AC93" i="16"/>
  <c r="AD93" i="16"/>
  <c r="U94" i="16"/>
  <c r="V94" i="16"/>
  <c r="W94" i="16"/>
  <c r="X94" i="16"/>
  <c r="Y94" i="16"/>
  <c r="Z94" i="16"/>
  <c r="AA94" i="16"/>
  <c r="AB94" i="16"/>
  <c r="AC94" i="16"/>
  <c r="AD94" i="16"/>
  <c r="U95" i="16"/>
  <c r="V95" i="16"/>
  <c r="W95" i="16"/>
  <c r="X95" i="16"/>
  <c r="Y95" i="16"/>
  <c r="Z95" i="16"/>
  <c r="AA95" i="16"/>
  <c r="AB95" i="16"/>
  <c r="AC95" i="16"/>
  <c r="AD95" i="16"/>
  <c r="U96" i="16"/>
  <c r="V96" i="16"/>
  <c r="W96" i="16"/>
  <c r="X96" i="16"/>
  <c r="Y96" i="16"/>
  <c r="Z96" i="16"/>
  <c r="AA96" i="16"/>
  <c r="AB96" i="16"/>
  <c r="AC96" i="16"/>
  <c r="AD96" i="16"/>
  <c r="U97" i="16"/>
  <c r="V97" i="16"/>
  <c r="W97" i="16"/>
  <c r="X97" i="16"/>
  <c r="Y97" i="16"/>
  <c r="Z97" i="16"/>
  <c r="AA97" i="16"/>
  <c r="AB97" i="16"/>
  <c r="AC97" i="16"/>
  <c r="AD97" i="16"/>
  <c r="U98" i="16"/>
  <c r="V98" i="16"/>
  <c r="W98" i="16"/>
  <c r="X98" i="16"/>
  <c r="Y98" i="16"/>
  <c r="Z98" i="16"/>
  <c r="AA98" i="16"/>
  <c r="AB98" i="16"/>
  <c r="AC98" i="16"/>
  <c r="AD98" i="16"/>
  <c r="U99" i="16"/>
  <c r="V99" i="16"/>
  <c r="W99" i="16"/>
  <c r="X99" i="16"/>
  <c r="Y99" i="16"/>
  <c r="Z99" i="16"/>
  <c r="AA99" i="16"/>
  <c r="AB99" i="16"/>
  <c r="AC99" i="16"/>
  <c r="AD99" i="16"/>
  <c r="U100" i="16"/>
  <c r="V100" i="16"/>
  <c r="W100" i="16"/>
  <c r="X100" i="16"/>
  <c r="Y100" i="16"/>
  <c r="Z100" i="16"/>
  <c r="AA100" i="16"/>
  <c r="AB100" i="16"/>
  <c r="AC100" i="16"/>
  <c r="AD100" i="16"/>
  <c r="U101" i="16"/>
  <c r="V101" i="16"/>
  <c r="W101" i="16"/>
  <c r="X101" i="16"/>
  <c r="Y101" i="16"/>
  <c r="Z101" i="16"/>
  <c r="AA101" i="16"/>
  <c r="AB101" i="16"/>
  <c r="AC101" i="16"/>
  <c r="AD101" i="16"/>
  <c r="U102" i="16"/>
  <c r="V102" i="16"/>
  <c r="W102" i="16"/>
  <c r="X102" i="16"/>
  <c r="Y102" i="16"/>
  <c r="Z102" i="16"/>
  <c r="AA102" i="16"/>
  <c r="AB102" i="16"/>
  <c r="AC102" i="16"/>
  <c r="AD102" i="16"/>
  <c r="U103" i="16"/>
  <c r="V103" i="16"/>
  <c r="W103" i="16"/>
  <c r="X103" i="16"/>
  <c r="Y103" i="16"/>
  <c r="Z103" i="16"/>
  <c r="AA103" i="16"/>
  <c r="AB103" i="16"/>
  <c r="AC103" i="16"/>
  <c r="AD103" i="16"/>
  <c r="U104" i="16"/>
  <c r="V104" i="16"/>
  <c r="W104" i="16"/>
  <c r="X104" i="16"/>
  <c r="Y104" i="16"/>
  <c r="Z104" i="16"/>
  <c r="AA104" i="16"/>
  <c r="AB104" i="16"/>
  <c r="AC104" i="16"/>
  <c r="AD104" i="16"/>
  <c r="U105" i="16"/>
  <c r="V105" i="16"/>
  <c r="W105" i="16"/>
  <c r="X105" i="16"/>
  <c r="Y105" i="16"/>
  <c r="Z105" i="16"/>
  <c r="AA105" i="16"/>
  <c r="AB105" i="16"/>
  <c r="AC105" i="16"/>
  <c r="AD105" i="16"/>
  <c r="U106" i="16"/>
  <c r="V106" i="16"/>
  <c r="W106" i="16"/>
  <c r="X106" i="16"/>
  <c r="Y106" i="16"/>
  <c r="Z106" i="16"/>
  <c r="AA106" i="16"/>
  <c r="AB106" i="16"/>
  <c r="AC106" i="16"/>
  <c r="AD106" i="16"/>
  <c r="U107" i="16"/>
  <c r="V107" i="16"/>
  <c r="W107" i="16"/>
  <c r="X107" i="16"/>
  <c r="Y107" i="16"/>
  <c r="Z107" i="16"/>
  <c r="AA107" i="16"/>
  <c r="AB107" i="16"/>
  <c r="AC107" i="16"/>
  <c r="AD107" i="16"/>
  <c r="U108" i="16"/>
  <c r="V108" i="16"/>
  <c r="W108" i="16"/>
  <c r="X108" i="16"/>
  <c r="Y108" i="16"/>
  <c r="Z108" i="16"/>
  <c r="AA108" i="16"/>
  <c r="AB108" i="16"/>
  <c r="AC108" i="16"/>
  <c r="AD108" i="16"/>
  <c r="U109" i="16"/>
  <c r="V109" i="16"/>
  <c r="W109" i="16"/>
  <c r="X109" i="16"/>
  <c r="Y109" i="16"/>
  <c r="Z109" i="16"/>
  <c r="AA109" i="16"/>
  <c r="AB109" i="16"/>
  <c r="AC109" i="16"/>
  <c r="AD109" i="16"/>
  <c r="U110" i="16"/>
  <c r="V110" i="16"/>
  <c r="W110" i="16"/>
  <c r="X110" i="16"/>
  <c r="Y110" i="16"/>
  <c r="Z110" i="16"/>
  <c r="AA110" i="16"/>
  <c r="AB110" i="16"/>
  <c r="AC110" i="16"/>
  <c r="AD110" i="16"/>
  <c r="U111" i="16"/>
  <c r="V111" i="16"/>
  <c r="W111" i="16"/>
  <c r="X111" i="16"/>
  <c r="Y111" i="16"/>
  <c r="Z111" i="16"/>
  <c r="AA111" i="16"/>
  <c r="AB111" i="16"/>
  <c r="AC111" i="16"/>
  <c r="AD111" i="16"/>
  <c r="U112" i="16"/>
  <c r="V112" i="16"/>
  <c r="W112" i="16"/>
  <c r="X112" i="16"/>
  <c r="Y112" i="16"/>
  <c r="Z112" i="16"/>
  <c r="AA112" i="16"/>
  <c r="AB112" i="16"/>
  <c r="AC112" i="16"/>
  <c r="AD112" i="16"/>
  <c r="U113" i="16"/>
  <c r="V113" i="16"/>
  <c r="W113" i="16"/>
  <c r="X113" i="16"/>
  <c r="Y113" i="16"/>
  <c r="Z113" i="16"/>
  <c r="AA113" i="16"/>
  <c r="AB113" i="16"/>
  <c r="AC113" i="16"/>
  <c r="AD113" i="16"/>
  <c r="U114" i="16"/>
  <c r="V114" i="16"/>
  <c r="W114" i="16"/>
  <c r="X114" i="16"/>
  <c r="Y114" i="16"/>
  <c r="Z114" i="16"/>
  <c r="AA114" i="16"/>
  <c r="AB114" i="16"/>
  <c r="AC114" i="16"/>
  <c r="AD114" i="16"/>
  <c r="U115" i="16"/>
  <c r="V115" i="16"/>
  <c r="W115" i="16"/>
  <c r="X115" i="16"/>
  <c r="Y115" i="16"/>
  <c r="Z115" i="16"/>
  <c r="AA115" i="16"/>
  <c r="AB115" i="16"/>
  <c r="AC115" i="16"/>
  <c r="AD115" i="16"/>
  <c r="U116" i="16"/>
  <c r="V116" i="16"/>
  <c r="W116" i="16"/>
  <c r="X116" i="16"/>
  <c r="Y116" i="16"/>
  <c r="Z116" i="16"/>
  <c r="AA116" i="16"/>
  <c r="AB116" i="16"/>
  <c r="AC116" i="16"/>
  <c r="AD116" i="16"/>
  <c r="U117" i="16"/>
  <c r="V117" i="16"/>
  <c r="W117" i="16"/>
  <c r="X117" i="16"/>
  <c r="Y117" i="16"/>
  <c r="Z117" i="16"/>
  <c r="AA117" i="16"/>
  <c r="AB117" i="16"/>
  <c r="AC117" i="16"/>
  <c r="AD117" i="16"/>
  <c r="U118" i="16"/>
  <c r="V118" i="16"/>
  <c r="W118" i="16"/>
  <c r="X118" i="16"/>
  <c r="Y118" i="16"/>
  <c r="Z118" i="16"/>
  <c r="AA118" i="16"/>
  <c r="AB118" i="16"/>
  <c r="AC118" i="16"/>
  <c r="AD118" i="16"/>
  <c r="U119" i="16"/>
  <c r="V119" i="16"/>
  <c r="W119" i="16"/>
  <c r="X119" i="16"/>
  <c r="Y119" i="16"/>
  <c r="Z119" i="16"/>
  <c r="AA119" i="16"/>
  <c r="AB119" i="16"/>
  <c r="AC119" i="16"/>
  <c r="AD119" i="16"/>
  <c r="U120" i="16"/>
  <c r="V120" i="16"/>
  <c r="W120" i="16"/>
  <c r="X120" i="16"/>
  <c r="Y120" i="16"/>
  <c r="Z120" i="16"/>
  <c r="AA120" i="16"/>
  <c r="AB120" i="16"/>
  <c r="AC120" i="16"/>
  <c r="AD120" i="16"/>
  <c r="U143" i="16"/>
  <c r="V143" i="16"/>
  <c r="W143" i="16"/>
  <c r="X143" i="16"/>
  <c r="Y143" i="16"/>
  <c r="Z143" i="16"/>
  <c r="AA143" i="16"/>
  <c r="AB143" i="16"/>
  <c r="AC143" i="16"/>
  <c r="AD143" i="16"/>
  <c r="U144" i="16"/>
  <c r="V144" i="16"/>
  <c r="W144" i="16"/>
  <c r="X144" i="16"/>
  <c r="Y144" i="16"/>
  <c r="Z144" i="16"/>
  <c r="AA144" i="16"/>
  <c r="AB144" i="16"/>
  <c r="AC144" i="16"/>
  <c r="AD144" i="16"/>
  <c r="U145" i="16"/>
  <c r="V145" i="16"/>
  <c r="W145" i="16"/>
  <c r="X145" i="16"/>
  <c r="Y145" i="16"/>
  <c r="Z145" i="16"/>
  <c r="AA145" i="16"/>
  <c r="AB145" i="16"/>
  <c r="AC145" i="16"/>
  <c r="AD145" i="16"/>
  <c r="U146" i="16"/>
  <c r="V146" i="16"/>
  <c r="W146" i="16"/>
  <c r="X146" i="16"/>
  <c r="Y146" i="16"/>
  <c r="Z146" i="16"/>
  <c r="AA146" i="16"/>
  <c r="AB146" i="16"/>
  <c r="AC146" i="16"/>
  <c r="AD146" i="16"/>
  <c r="U147" i="16"/>
  <c r="V147" i="16"/>
  <c r="W147" i="16"/>
  <c r="X147" i="16"/>
  <c r="Y147" i="16"/>
  <c r="Z147" i="16"/>
  <c r="AA147" i="16"/>
  <c r="AB147" i="16"/>
  <c r="AC147" i="16"/>
  <c r="AD147" i="16"/>
  <c r="U148" i="16"/>
  <c r="V148" i="16"/>
  <c r="W148" i="16"/>
  <c r="X148" i="16"/>
  <c r="Y148" i="16"/>
  <c r="Z148" i="16"/>
  <c r="AA148" i="16"/>
  <c r="AB148" i="16"/>
  <c r="AC148" i="16"/>
  <c r="AD148" i="16"/>
  <c r="U149" i="16"/>
  <c r="V149" i="16"/>
  <c r="W149" i="16"/>
  <c r="X149" i="16"/>
  <c r="Y149" i="16"/>
  <c r="Z149" i="16"/>
  <c r="AA149" i="16"/>
  <c r="AB149" i="16"/>
  <c r="AC149" i="16"/>
  <c r="AD149" i="16"/>
  <c r="U150" i="16"/>
  <c r="V150" i="16"/>
  <c r="W150" i="16"/>
  <c r="X150" i="16"/>
  <c r="Y150" i="16"/>
  <c r="Z150" i="16"/>
  <c r="AA150" i="16"/>
  <c r="AB150" i="16"/>
  <c r="AC150" i="16"/>
  <c r="AD150" i="16"/>
  <c r="U151" i="16"/>
  <c r="V151" i="16"/>
  <c r="W151" i="16"/>
  <c r="X151" i="16"/>
  <c r="Y151" i="16"/>
  <c r="Z151" i="16"/>
  <c r="AA151" i="16"/>
  <c r="AB151" i="16"/>
  <c r="AC151" i="16"/>
  <c r="AD151" i="16"/>
  <c r="U152" i="16"/>
  <c r="V152" i="16"/>
  <c r="W152" i="16"/>
  <c r="X152" i="16"/>
  <c r="Y152" i="16"/>
  <c r="Z152" i="16"/>
  <c r="AA152" i="16"/>
  <c r="AB152" i="16"/>
  <c r="AC152" i="16"/>
  <c r="AD152" i="16"/>
  <c r="U153" i="16"/>
  <c r="V153" i="16"/>
  <c r="W153" i="16"/>
  <c r="X153" i="16"/>
  <c r="Y153" i="16"/>
  <c r="Z153" i="16"/>
  <c r="AA153" i="16"/>
  <c r="AB153" i="16"/>
  <c r="AC153" i="16"/>
  <c r="AD153" i="16"/>
  <c r="U154" i="16"/>
  <c r="V154" i="16"/>
  <c r="W154" i="16"/>
  <c r="X154" i="16"/>
  <c r="Y154" i="16"/>
  <c r="Z154" i="16"/>
  <c r="AA154" i="16"/>
  <c r="AB154" i="16"/>
  <c r="AC154" i="16"/>
  <c r="AD154" i="16"/>
  <c r="U155" i="16"/>
  <c r="V155" i="16"/>
  <c r="W155" i="16"/>
  <c r="X155" i="16"/>
  <c r="Y155" i="16"/>
  <c r="Z155" i="16"/>
  <c r="AA155" i="16"/>
  <c r="AB155" i="16"/>
  <c r="AC155" i="16"/>
  <c r="AD155" i="16"/>
  <c r="U156" i="16"/>
  <c r="V156" i="16"/>
  <c r="W156" i="16"/>
  <c r="X156" i="16"/>
  <c r="Y156" i="16"/>
  <c r="Z156" i="16"/>
  <c r="AA156" i="16"/>
  <c r="AB156" i="16"/>
  <c r="AC156" i="16"/>
  <c r="AD156" i="16"/>
  <c r="U157" i="16"/>
  <c r="V157" i="16"/>
  <c r="W157" i="16"/>
  <c r="X157" i="16"/>
  <c r="Y157" i="16"/>
  <c r="Z157" i="16"/>
  <c r="AA157" i="16"/>
  <c r="AB157" i="16"/>
  <c r="AC157" i="16"/>
  <c r="AD157" i="16"/>
  <c r="U158" i="16"/>
  <c r="V158" i="16"/>
  <c r="W158" i="16"/>
  <c r="X158" i="16"/>
  <c r="Y158" i="16"/>
  <c r="Z158" i="16"/>
  <c r="AA158" i="16"/>
  <c r="AB158" i="16"/>
  <c r="AC158" i="16"/>
  <c r="AD158" i="16"/>
  <c r="U159" i="16"/>
  <c r="V159" i="16"/>
  <c r="W159" i="16"/>
  <c r="X159" i="16"/>
  <c r="Y159" i="16"/>
  <c r="Z159" i="16"/>
  <c r="AA159" i="16"/>
  <c r="AB159" i="16"/>
  <c r="AC159" i="16"/>
  <c r="AD159" i="16"/>
  <c r="U160" i="16"/>
  <c r="V160" i="16"/>
  <c r="W160" i="16"/>
  <c r="X160" i="16"/>
  <c r="Y160" i="16"/>
  <c r="Z160" i="16"/>
  <c r="AA160" i="16"/>
  <c r="AB160" i="16"/>
  <c r="AC160" i="16"/>
  <c r="AD160" i="16"/>
  <c r="U161" i="16"/>
  <c r="V161" i="16"/>
  <c r="W161" i="16"/>
  <c r="X161" i="16"/>
  <c r="Y161" i="16"/>
  <c r="Z161" i="16"/>
  <c r="AA161" i="16"/>
  <c r="AB161" i="16"/>
  <c r="AC161" i="16"/>
  <c r="AD161" i="16"/>
  <c r="U162" i="16"/>
  <c r="V162" i="16"/>
  <c r="W162" i="16"/>
  <c r="X162" i="16"/>
  <c r="Y162" i="16"/>
  <c r="Z162" i="16"/>
  <c r="AA162" i="16"/>
  <c r="AB162" i="16"/>
  <c r="AC162" i="16"/>
  <c r="AD162" i="16"/>
  <c r="U163" i="16"/>
  <c r="V163" i="16"/>
  <c r="W163" i="16"/>
  <c r="X163" i="16"/>
  <c r="Y163" i="16"/>
  <c r="Z163" i="16"/>
  <c r="AA163" i="16"/>
  <c r="AB163" i="16"/>
  <c r="AC163" i="16"/>
  <c r="AD163" i="16"/>
  <c r="U164" i="16"/>
  <c r="V164" i="16"/>
  <c r="W164" i="16"/>
  <c r="X164" i="16"/>
  <c r="Y164" i="16"/>
  <c r="Z164" i="16"/>
  <c r="AA164" i="16"/>
  <c r="AB164" i="16"/>
  <c r="AC164" i="16"/>
  <c r="AD164" i="16"/>
  <c r="U165" i="16"/>
  <c r="V165" i="16"/>
  <c r="W165" i="16"/>
  <c r="X165" i="16"/>
  <c r="Y165" i="16"/>
  <c r="Z165" i="16"/>
  <c r="AA165" i="16"/>
  <c r="AB165" i="16"/>
  <c r="AC165" i="16"/>
  <c r="AD165" i="16"/>
  <c r="U166" i="16"/>
  <c r="V166" i="16"/>
  <c r="W166" i="16"/>
  <c r="X166" i="16"/>
  <c r="Y166" i="16"/>
  <c r="Z166" i="16"/>
  <c r="AA166" i="16"/>
  <c r="AB166" i="16"/>
  <c r="AC166" i="16"/>
  <c r="AD166" i="16"/>
  <c r="U167" i="16"/>
  <c r="V167" i="16"/>
  <c r="W167" i="16"/>
  <c r="X167" i="16"/>
  <c r="Y167" i="16"/>
  <c r="Z167" i="16"/>
  <c r="AA167" i="16"/>
  <c r="AB167" i="16"/>
  <c r="AC167" i="16"/>
  <c r="AD167" i="16"/>
  <c r="U168" i="16"/>
  <c r="V168" i="16"/>
  <c r="W168" i="16"/>
  <c r="X168" i="16"/>
  <c r="Y168" i="16"/>
  <c r="Z168" i="16"/>
  <c r="AA168" i="16"/>
  <c r="AB168" i="16"/>
  <c r="AC168" i="16"/>
  <c r="AD168" i="16"/>
  <c r="U169" i="16"/>
  <c r="V169" i="16"/>
  <c r="W169" i="16"/>
  <c r="X169" i="16"/>
  <c r="Y169" i="16"/>
  <c r="Z169" i="16"/>
  <c r="AA169" i="16"/>
  <c r="AB169" i="16"/>
  <c r="AC169" i="16"/>
  <c r="AD169" i="16"/>
  <c r="U170" i="16"/>
  <c r="V170" i="16"/>
  <c r="W170" i="16"/>
  <c r="X170" i="16"/>
  <c r="Y170" i="16"/>
  <c r="Z170" i="16"/>
  <c r="AA170" i="16"/>
  <c r="AB170" i="16"/>
  <c r="AC170" i="16"/>
  <c r="AD170" i="16"/>
  <c r="U171" i="16"/>
  <c r="V171" i="16"/>
  <c r="W171" i="16"/>
  <c r="X171" i="16"/>
  <c r="Y171" i="16"/>
  <c r="Z171" i="16"/>
  <c r="AA171" i="16"/>
  <c r="AB171" i="16"/>
  <c r="AC171" i="16"/>
  <c r="AD171" i="16"/>
  <c r="U172" i="16"/>
  <c r="V172" i="16"/>
  <c r="W172" i="16"/>
  <c r="X172" i="16"/>
  <c r="Y172" i="16"/>
  <c r="Z172" i="16"/>
  <c r="AA172" i="16"/>
  <c r="AB172" i="16"/>
  <c r="AC172" i="16"/>
  <c r="AD172" i="16"/>
  <c r="U173" i="16"/>
  <c r="V173" i="16"/>
  <c r="W173" i="16"/>
  <c r="X173" i="16"/>
  <c r="Y173" i="16"/>
  <c r="Z173" i="16"/>
  <c r="AA173" i="16"/>
  <c r="AB173" i="16"/>
  <c r="AC173" i="16"/>
  <c r="AD173" i="16"/>
  <c r="U174" i="16"/>
  <c r="V174" i="16"/>
  <c r="W174" i="16"/>
  <c r="X174" i="16"/>
  <c r="Y174" i="16"/>
  <c r="Z174" i="16"/>
  <c r="AA174" i="16"/>
  <c r="AB174" i="16"/>
  <c r="AC174" i="16"/>
  <c r="AD174" i="16"/>
  <c r="U175" i="16"/>
  <c r="V175" i="16"/>
  <c r="W175" i="16"/>
  <c r="X175" i="16"/>
  <c r="Y175" i="16"/>
  <c r="Z175" i="16"/>
  <c r="AA175" i="16"/>
  <c r="AB175" i="16"/>
  <c r="AC175" i="16"/>
  <c r="AD175" i="16"/>
  <c r="U176" i="16"/>
  <c r="V176" i="16"/>
  <c r="W176" i="16"/>
  <c r="X176" i="16"/>
  <c r="Y176" i="16"/>
  <c r="Z176" i="16"/>
  <c r="AA176" i="16"/>
  <c r="AB176" i="16"/>
  <c r="AC176" i="16"/>
  <c r="AD176" i="16"/>
  <c r="U177" i="16"/>
  <c r="V177" i="16"/>
  <c r="W177" i="16"/>
  <c r="X177" i="16"/>
  <c r="Y177" i="16"/>
  <c r="Z177" i="16"/>
  <c r="AA177" i="16"/>
  <c r="AB177" i="16"/>
  <c r="AC177" i="16"/>
  <c r="AD177" i="16"/>
  <c r="U178" i="16"/>
  <c r="V178" i="16"/>
  <c r="W178" i="16"/>
  <c r="X178" i="16"/>
  <c r="Y178" i="16"/>
  <c r="Z178" i="16"/>
  <c r="AA178" i="16"/>
  <c r="AB178" i="16"/>
  <c r="AC178" i="16"/>
  <c r="AD178" i="16"/>
  <c r="U179" i="16"/>
  <c r="V179" i="16"/>
  <c r="W179" i="16"/>
  <c r="X179" i="16"/>
  <c r="Y179" i="16"/>
  <c r="Z179" i="16"/>
  <c r="AA179" i="16"/>
  <c r="AB179" i="16"/>
  <c r="AC179" i="16"/>
  <c r="AD179" i="16"/>
  <c r="U180" i="16"/>
  <c r="V180" i="16"/>
  <c r="W180" i="16"/>
  <c r="X180" i="16"/>
  <c r="Y180" i="16"/>
  <c r="Z180" i="16"/>
  <c r="AA180" i="16"/>
  <c r="AB180" i="16"/>
  <c r="AC180" i="16"/>
  <c r="AD180" i="16"/>
  <c r="U181" i="16"/>
  <c r="V181" i="16"/>
  <c r="W181" i="16"/>
  <c r="X181" i="16"/>
  <c r="Y181" i="16"/>
  <c r="Z181" i="16"/>
  <c r="AA181" i="16"/>
  <c r="AB181" i="16"/>
  <c r="AC181" i="16"/>
  <c r="AD181" i="16"/>
  <c r="U182" i="16"/>
  <c r="V182" i="16"/>
  <c r="W182" i="16"/>
  <c r="X182" i="16"/>
  <c r="Y182" i="16"/>
  <c r="Z182" i="16"/>
  <c r="AA182" i="16"/>
  <c r="AB182" i="16"/>
  <c r="AC182" i="16"/>
  <c r="AD182" i="16"/>
  <c r="U183" i="16"/>
  <c r="V183" i="16"/>
  <c r="W183" i="16"/>
  <c r="X183" i="16"/>
  <c r="Y183" i="16"/>
  <c r="Z183" i="16"/>
  <c r="AA183" i="16"/>
  <c r="AB183" i="16"/>
  <c r="AC183" i="16"/>
  <c r="AD183" i="16"/>
  <c r="U184" i="16"/>
  <c r="V184" i="16"/>
  <c r="W184" i="16"/>
  <c r="X184" i="16"/>
  <c r="Y184" i="16"/>
  <c r="Z184" i="16"/>
  <c r="AA184" i="16"/>
  <c r="AB184" i="16"/>
  <c r="AC184" i="16"/>
  <c r="AD184" i="16"/>
  <c r="U185" i="16"/>
  <c r="V185" i="16"/>
  <c r="W185" i="16"/>
  <c r="X185" i="16"/>
  <c r="Y185" i="16"/>
  <c r="Z185" i="16"/>
  <c r="AA185" i="16"/>
  <c r="AB185" i="16"/>
  <c r="AC185" i="16"/>
  <c r="AD185" i="16"/>
  <c r="U186" i="16"/>
  <c r="V186" i="16"/>
  <c r="W186" i="16"/>
  <c r="X186" i="16"/>
  <c r="Y186" i="16"/>
  <c r="Z186" i="16"/>
  <c r="AA186" i="16"/>
  <c r="AB186" i="16"/>
  <c r="AC186" i="16"/>
  <c r="AD186" i="16"/>
  <c r="U187" i="16"/>
  <c r="V187" i="16"/>
  <c r="W187" i="16"/>
  <c r="X187" i="16"/>
  <c r="Y187" i="16"/>
  <c r="Z187" i="16"/>
  <c r="AA187" i="16"/>
  <c r="AB187" i="16"/>
  <c r="AC187" i="16"/>
  <c r="AD187" i="16"/>
  <c r="U188" i="16"/>
  <c r="V188" i="16"/>
  <c r="W188" i="16"/>
  <c r="X188" i="16"/>
  <c r="Y188" i="16"/>
  <c r="Z188" i="16"/>
  <c r="AA188" i="16"/>
  <c r="AB188" i="16"/>
  <c r="AC188" i="16"/>
  <c r="AD188" i="16"/>
  <c r="U189" i="16"/>
  <c r="V189" i="16"/>
  <c r="W189" i="16"/>
  <c r="X189" i="16"/>
  <c r="Y189" i="16"/>
  <c r="Z189" i="16"/>
  <c r="AA189" i="16"/>
  <c r="AB189" i="16"/>
  <c r="AC189" i="16"/>
  <c r="AD189" i="16"/>
  <c r="U190" i="16"/>
  <c r="V190" i="16"/>
  <c r="W190" i="16"/>
  <c r="X190" i="16"/>
  <c r="Y190" i="16"/>
  <c r="Z190" i="16"/>
  <c r="AA190" i="16"/>
  <c r="AB190" i="16"/>
  <c r="AC190" i="16"/>
  <c r="AD190" i="16"/>
  <c r="U191" i="16"/>
  <c r="V191" i="16"/>
  <c r="W191" i="16"/>
  <c r="X191" i="16"/>
  <c r="Y191" i="16"/>
  <c r="Z191" i="16"/>
  <c r="AA191" i="16"/>
  <c r="AB191" i="16"/>
  <c r="AC191" i="16"/>
  <c r="AD191" i="16"/>
  <c r="U192" i="16"/>
  <c r="V192" i="16"/>
  <c r="W192" i="16"/>
  <c r="X192" i="16"/>
  <c r="Y192" i="16"/>
  <c r="Z192" i="16"/>
  <c r="AA192" i="16"/>
  <c r="AB192" i="16"/>
  <c r="AC192" i="16"/>
  <c r="AD192" i="16"/>
  <c r="U193" i="16"/>
  <c r="V193" i="16"/>
  <c r="W193" i="16"/>
  <c r="X193" i="16"/>
  <c r="Y193" i="16"/>
  <c r="Z193" i="16"/>
  <c r="AA193" i="16"/>
  <c r="AB193" i="16"/>
  <c r="AC193" i="16"/>
  <c r="AD193" i="16"/>
  <c r="U194" i="16"/>
  <c r="V194" i="16"/>
  <c r="W194" i="16"/>
  <c r="X194" i="16"/>
  <c r="Y194" i="16"/>
  <c r="Z194" i="16"/>
  <c r="AA194" i="16"/>
  <c r="AB194" i="16"/>
  <c r="AC194" i="16"/>
  <c r="AD194" i="16"/>
  <c r="U195" i="16"/>
  <c r="V195" i="16"/>
  <c r="W195" i="16"/>
  <c r="X195" i="16"/>
  <c r="Y195" i="16"/>
  <c r="Z195" i="16"/>
  <c r="AA195" i="16"/>
  <c r="AB195" i="16"/>
  <c r="AC195" i="16"/>
  <c r="AD195" i="16"/>
  <c r="U196" i="16"/>
  <c r="V196" i="16"/>
  <c r="W196" i="16"/>
  <c r="X196" i="16"/>
  <c r="Y196" i="16"/>
  <c r="Z196" i="16"/>
  <c r="AA196" i="16"/>
  <c r="AB196" i="16"/>
  <c r="AC196" i="16"/>
  <c r="AD196" i="16"/>
  <c r="U197" i="16"/>
  <c r="V197" i="16"/>
  <c r="W197" i="16"/>
  <c r="X197" i="16"/>
  <c r="Y197" i="16"/>
  <c r="Z197" i="16"/>
  <c r="AA197" i="16"/>
  <c r="AB197" i="16"/>
  <c r="AC197" i="16"/>
  <c r="AD197" i="16"/>
  <c r="U198" i="16"/>
  <c r="V198" i="16"/>
  <c r="W198" i="16"/>
  <c r="X198" i="16"/>
  <c r="Y198" i="16"/>
  <c r="Z198" i="16"/>
  <c r="AA198" i="16"/>
  <c r="AB198" i="16"/>
  <c r="AC198" i="16"/>
  <c r="AD198" i="16"/>
  <c r="U199" i="16"/>
  <c r="V199" i="16"/>
  <c r="W199" i="16"/>
  <c r="X199" i="16"/>
  <c r="Y199" i="16"/>
  <c r="Z199" i="16"/>
  <c r="AA199" i="16"/>
  <c r="AB199" i="16"/>
  <c r="AC199" i="16"/>
  <c r="AD199" i="16"/>
  <c r="U200" i="16"/>
  <c r="V200" i="16"/>
  <c r="W200" i="16"/>
  <c r="X200" i="16"/>
  <c r="Y200" i="16"/>
  <c r="Z200" i="16"/>
  <c r="AA200" i="16"/>
  <c r="AB200" i="16"/>
  <c r="AC200" i="16"/>
  <c r="AD200" i="16"/>
  <c r="U201" i="16"/>
  <c r="V201" i="16"/>
  <c r="W201" i="16"/>
  <c r="X201" i="16"/>
  <c r="Y201" i="16"/>
  <c r="Z201" i="16"/>
  <c r="AA201" i="16"/>
  <c r="AB201" i="16"/>
  <c r="AC201" i="16"/>
  <c r="AD201" i="16"/>
  <c r="U202" i="16"/>
  <c r="V202" i="16"/>
  <c r="W202" i="16"/>
  <c r="X202" i="16"/>
  <c r="Y202" i="16"/>
  <c r="Z202" i="16"/>
  <c r="AA202" i="16"/>
  <c r="AB202" i="16"/>
  <c r="AC202" i="16"/>
  <c r="AD202" i="16"/>
  <c r="U203" i="16"/>
  <c r="V203" i="16"/>
  <c r="W203" i="16"/>
  <c r="X203" i="16"/>
  <c r="Y203" i="16"/>
  <c r="Z203" i="16"/>
  <c r="AA203" i="16"/>
  <c r="AB203" i="16"/>
  <c r="AC203" i="16"/>
  <c r="AD203" i="16"/>
  <c r="U204" i="16"/>
  <c r="V204" i="16"/>
  <c r="W204" i="16"/>
  <c r="X204" i="16"/>
  <c r="Y204" i="16"/>
  <c r="Z204" i="16"/>
  <c r="AA204" i="16"/>
  <c r="AB204" i="16"/>
  <c r="AC204" i="16"/>
  <c r="AD204" i="16"/>
  <c r="U205" i="16"/>
  <c r="V205" i="16"/>
  <c r="W205" i="16"/>
  <c r="X205" i="16"/>
  <c r="Y205" i="16"/>
  <c r="Z205" i="16"/>
  <c r="AA205" i="16"/>
  <c r="AB205" i="16"/>
  <c r="AC205" i="16"/>
  <c r="AD205" i="16"/>
  <c r="U206" i="16"/>
  <c r="V206" i="16"/>
  <c r="W206" i="16"/>
  <c r="X206" i="16"/>
  <c r="Y206" i="16"/>
  <c r="Z206" i="16"/>
  <c r="AA206" i="16"/>
  <c r="AB206" i="16"/>
  <c r="AC206" i="16"/>
  <c r="AD206" i="16"/>
  <c r="U207" i="16"/>
  <c r="V207" i="16"/>
  <c r="W207" i="16"/>
  <c r="X207" i="16"/>
  <c r="Y207" i="16"/>
  <c r="Z207" i="16"/>
  <c r="AA207" i="16"/>
  <c r="AB207" i="16"/>
  <c r="AC207" i="16"/>
  <c r="AD207" i="16"/>
  <c r="U208" i="16"/>
  <c r="V208" i="16"/>
  <c r="W208" i="16"/>
  <c r="X208" i="16"/>
  <c r="Y208" i="16"/>
  <c r="Z208" i="16"/>
  <c r="AA208" i="16"/>
  <c r="AB208" i="16"/>
  <c r="AC208" i="16"/>
  <c r="AD208" i="16"/>
  <c r="U209" i="16"/>
  <c r="V209" i="16"/>
  <c r="W209" i="16"/>
  <c r="X209" i="16"/>
  <c r="Y209" i="16"/>
  <c r="Z209" i="16"/>
  <c r="AA209" i="16"/>
  <c r="AB209" i="16"/>
  <c r="AC209" i="16"/>
  <c r="AD209" i="16"/>
  <c r="U210" i="16"/>
  <c r="V210" i="16"/>
  <c r="W210" i="16"/>
  <c r="X210" i="16"/>
  <c r="Y210" i="16"/>
  <c r="Z210" i="16"/>
  <c r="AA210" i="16"/>
  <c r="AB210" i="16"/>
  <c r="AC210" i="16"/>
  <c r="AD210" i="16"/>
  <c r="U211" i="16"/>
  <c r="V211" i="16"/>
  <c r="W211" i="16"/>
  <c r="X211" i="16"/>
  <c r="Y211" i="16"/>
  <c r="Z211" i="16"/>
  <c r="AA211" i="16"/>
  <c r="AB211" i="16"/>
  <c r="AC211" i="16"/>
  <c r="AD211" i="16"/>
  <c r="U212" i="16"/>
  <c r="V212" i="16"/>
  <c r="W212" i="16"/>
  <c r="X212" i="16"/>
  <c r="Y212" i="16"/>
  <c r="Z212" i="16"/>
  <c r="AA212" i="16"/>
  <c r="AB212" i="16"/>
  <c r="AC212" i="16"/>
  <c r="AD212" i="16"/>
  <c r="U213" i="16"/>
  <c r="V213" i="16"/>
  <c r="W213" i="16"/>
  <c r="X213" i="16"/>
  <c r="Y213" i="16"/>
  <c r="Z213" i="16"/>
  <c r="AA213" i="16"/>
  <c r="AB213" i="16"/>
  <c r="AC213" i="16"/>
  <c r="AD213" i="16"/>
  <c r="U214" i="16"/>
  <c r="V214" i="16"/>
  <c r="W214" i="16"/>
  <c r="X214" i="16"/>
  <c r="Y214" i="16"/>
  <c r="Z214" i="16"/>
  <c r="AA214" i="16"/>
  <c r="AB214" i="16"/>
  <c r="AC214" i="16"/>
  <c r="AD214" i="16"/>
  <c r="U215" i="16"/>
  <c r="V215" i="16"/>
  <c r="W215" i="16"/>
  <c r="X215" i="16"/>
  <c r="Y215" i="16"/>
  <c r="Z215" i="16"/>
  <c r="AA215" i="16"/>
  <c r="AB215" i="16"/>
  <c r="AC215" i="16"/>
  <c r="AD215" i="16"/>
  <c r="U216" i="16"/>
  <c r="V216" i="16"/>
  <c r="W216" i="16"/>
  <c r="X216" i="16"/>
  <c r="Y216" i="16"/>
  <c r="Z216" i="16"/>
  <c r="AA216" i="16"/>
  <c r="AB216" i="16"/>
  <c r="AC216" i="16"/>
  <c r="AD216" i="16"/>
  <c r="U217" i="16"/>
  <c r="V217" i="16"/>
  <c r="W217" i="16"/>
  <c r="X217" i="16"/>
  <c r="Y217" i="16"/>
  <c r="Z217" i="16"/>
  <c r="AA217" i="16"/>
  <c r="AB217" i="16"/>
  <c r="AC217" i="16"/>
  <c r="AD217" i="16"/>
  <c r="U218" i="16"/>
  <c r="V218" i="16"/>
  <c r="W218" i="16"/>
  <c r="X218" i="16"/>
  <c r="Y218" i="16"/>
  <c r="Z218" i="16"/>
  <c r="AA218" i="16"/>
  <c r="AB218" i="16"/>
  <c r="AC218" i="16"/>
  <c r="AD218" i="16"/>
  <c r="U219" i="16"/>
  <c r="V219" i="16"/>
  <c r="W219" i="16"/>
  <c r="X219" i="16"/>
  <c r="Y219" i="16"/>
  <c r="Z219" i="16"/>
  <c r="AA219" i="16"/>
  <c r="AB219" i="16"/>
  <c r="AC219" i="16"/>
  <c r="AD219" i="16"/>
  <c r="U220" i="16"/>
  <c r="V220" i="16"/>
  <c r="W220" i="16"/>
  <c r="X220" i="16"/>
  <c r="Y220" i="16"/>
  <c r="Z220" i="16"/>
  <c r="AA220" i="16"/>
  <c r="AB220" i="16"/>
  <c r="AC220" i="16"/>
  <c r="AD220" i="16"/>
  <c r="U221" i="16"/>
  <c r="V221" i="16"/>
  <c r="W221" i="16"/>
  <c r="X221" i="16"/>
  <c r="Y221" i="16"/>
  <c r="Z221" i="16"/>
  <c r="AA221" i="16"/>
  <c r="AB221" i="16"/>
  <c r="AC221" i="16"/>
  <c r="AD221" i="16"/>
  <c r="U222" i="16"/>
  <c r="V222" i="16"/>
  <c r="W222" i="16"/>
  <c r="X222" i="16"/>
  <c r="Y222" i="16"/>
  <c r="Z222" i="16"/>
  <c r="AA222" i="16"/>
  <c r="AB222" i="16"/>
  <c r="AC222" i="16"/>
  <c r="AD222" i="16"/>
  <c r="U223" i="16"/>
  <c r="V223" i="16"/>
  <c r="W223" i="16"/>
  <c r="X223" i="16"/>
  <c r="Y223" i="16"/>
  <c r="Z223" i="16"/>
  <c r="AA223" i="16"/>
  <c r="AB223" i="16"/>
  <c r="AC223" i="16"/>
  <c r="AD223" i="16"/>
  <c r="U224" i="16"/>
  <c r="V224" i="16"/>
  <c r="W224" i="16"/>
  <c r="X224" i="16"/>
  <c r="Y224" i="16"/>
  <c r="Z224" i="16"/>
  <c r="AA224" i="16"/>
  <c r="AB224" i="16"/>
  <c r="AC224" i="16"/>
  <c r="AD224" i="16"/>
  <c r="U225" i="16"/>
  <c r="V225" i="16"/>
  <c r="W225" i="16"/>
  <c r="X225" i="16"/>
  <c r="Y225" i="16"/>
  <c r="Z225" i="16"/>
  <c r="AA225" i="16"/>
  <c r="AB225" i="16"/>
  <c r="AC225" i="16"/>
  <c r="AD225" i="16"/>
  <c r="U226" i="16"/>
  <c r="V226" i="16"/>
  <c r="W226" i="16"/>
  <c r="X226" i="16"/>
  <c r="Y226" i="16"/>
  <c r="Z226" i="16"/>
  <c r="AA226" i="16"/>
  <c r="AB226" i="16"/>
  <c r="AC226" i="16"/>
  <c r="AD226" i="16"/>
  <c r="U227" i="16"/>
  <c r="V227" i="16"/>
  <c r="W227" i="16"/>
  <c r="X227" i="16"/>
  <c r="Y227" i="16"/>
  <c r="Z227" i="16"/>
  <c r="AA227" i="16"/>
  <c r="AB227" i="16"/>
  <c r="AC227" i="16"/>
  <c r="AD227" i="16"/>
  <c r="U228" i="16"/>
  <c r="V228" i="16"/>
  <c r="W228" i="16"/>
  <c r="X228" i="16"/>
  <c r="Y228" i="16"/>
  <c r="Z228" i="16"/>
  <c r="AA228" i="16"/>
  <c r="AB228" i="16"/>
  <c r="AC228" i="16"/>
  <c r="AD228" i="16"/>
  <c r="U229" i="16"/>
  <c r="V229" i="16"/>
  <c r="W229" i="16"/>
  <c r="X229" i="16"/>
  <c r="Y229" i="16"/>
  <c r="Z229" i="16"/>
  <c r="AA229" i="16"/>
  <c r="AB229" i="16"/>
  <c r="AC229" i="16"/>
  <c r="AD229" i="16"/>
  <c r="U230" i="16"/>
  <c r="V230" i="16"/>
  <c r="W230" i="16"/>
  <c r="X230" i="16"/>
  <c r="Y230" i="16"/>
  <c r="Z230" i="16"/>
  <c r="AA230" i="16"/>
  <c r="AB230" i="16"/>
  <c r="AC230" i="16"/>
  <c r="AD230" i="16"/>
  <c r="U231" i="16"/>
  <c r="V231" i="16"/>
  <c r="W231" i="16"/>
  <c r="X231" i="16"/>
  <c r="Y231" i="16"/>
  <c r="Z231" i="16"/>
  <c r="AA231" i="16"/>
  <c r="AB231" i="16"/>
  <c r="AC231" i="16"/>
  <c r="AD231" i="16"/>
  <c r="U232" i="16"/>
  <c r="V232" i="16"/>
  <c r="W232" i="16"/>
  <c r="X232" i="16"/>
  <c r="Y232" i="16"/>
  <c r="Z232" i="16"/>
  <c r="AA232" i="16"/>
  <c r="AB232" i="16"/>
  <c r="AC232" i="16"/>
  <c r="AD232" i="16"/>
  <c r="U233" i="16"/>
  <c r="V233" i="16"/>
  <c r="W233" i="16"/>
  <c r="X233" i="16"/>
  <c r="Y233" i="16"/>
  <c r="Z233" i="16"/>
  <c r="AA233" i="16"/>
  <c r="AB233" i="16"/>
  <c r="AC233" i="16"/>
  <c r="AD233" i="16"/>
  <c r="U234" i="16"/>
  <c r="V234" i="16"/>
  <c r="W234" i="16"/>
  <c r="X234" i="16"/>
  <c r="Y234" i="16"/>
  <c r="Z234" i="16"/>
  <c r="AA234" i="16"/>
  <c r="AB234" i="16"/>
  <c r="AC234" i="16"/>
  <c r="AD234" i="16"/>
  <c r="U235" i="16"/>
  <c r="V235" i="16"/>
  <c r="W235" i="16"/>
  <c r="X235" i="16"/>
  <c r="Y235" i="16"/>
  <c r="Z235" i="16"/>
  <c r="AA235" i="16"/>
  <c r="AB235" i="16"/>
  <c r="AC235" i="16"/>
  <c r="AD235" i="16"/>
  <c r="U236" i="16"/>
  <c r="V236" i="16"/>
  <c r="W236" i="16"/>
  <c r="X236" i="16"/>
  <c r="Y236" i="16"/>
  <c r="Z236" i="16"/>
  <c r="AA236" i="16"/>
  <c r="AB236" i="16"/>
  <c r="AC236" i="16"/>
  <c r="AD236" i="16"/>
  <c r="U237" i="16"/>
  <c r="V237" i="16"/>
  <c r="W237" i="16"/>
  <c r="X237" i="16"/>
  <c r="Y237" i="16"/>
  <c r="Z237" i="16"/>
  <c r="AA237" i="16"/>
  <c r="AB237" i="16"/>
  <c r="AC237" i="16"/>
  <c r="AD237" i="16"/>
  <c r="U238" i="16"/>
  <c r="V238" i="16"/>
  <c r="W238" i="16"/>
  <c r="X238" i="16"/>
  <c r="Y238" i="16"/>
  <c r="Z238" i="16"/>
  <c r="AA238" i="16"/>
  <c r="AB238" i="16"/>
  <c r="AC238" i="16"/>
  <c r="AD238" i="16"/>
  <c r="U239" i="16"/>
  <c r="V239" i="16"/>
  <c r="W239" i="16"/>
  <c r="X239" i="16"/>
  <c r="Y239" i="16"/>
  <c r="Z239" i="16"/>
  <c r="AA239" i="16"/>
  <c r="AB239" i="16"/>
  <c r="AC239" i="16"/>
  <c r="AD239" i="16"/>
  <c r="U240" i="16"/>
  <c r="V240" i="16"/>
  <c r="W240" i="16"/>
  <c r="X240" i="16"/>
  <c r="Y240" i="16"/>
  <c r="Z240" i="16"/>
  <c r="AA240" i="16"/>
  <c r="AB240" i="16"/>
  <c r="AC240" i="16"/>
  <c r="AD240" i="16"/>
  <c r="U241" i="16"/>
  <c r="V241" i="16"/>
  <c r="W241" i="16"/>
  <c r="X241" i="16"/>
  <c r="Y241" i="16"/>
  <c r="Z241" i="16"/>
  <c r="AA241" i="16"/>
  <c r="AB241" i="16"/>
  <c r="AC241" i="16"/>
  <c r="AD241" i="16"/>
  <c r="U242" i="16"/>
  <c r="V242" i="16"/>
  <c r="W242" i="16"/>
  <c r="X242" i="16"/>
  <c r="Y242" i="16"/>
  <c r="Z242" i="16"/>
  <c r="AA242" i="16"/>
  <c r="AB242" i="16"/>
  <c r="AC242" i="16"/>
  <c r="AD242" i="16"/>
  <c r="U243" i="16"/>
  <c r="V243" i="16"/>
  <c r="W243" i="16"/>
  <c r="X243" i="16"/>
  <c r="Y243" i="16"/>
  <c r="Z243" i="16"/>
  <c r="AA243" i="16"/>
  <c r="AB243" i="16"/>
  <c r="AC243" i="16"/>
  <c r="AD243" i="16"/>
  <c r="U244" i="16"/>
  <c r="V244" i="16"/>
  <c r="W244" i="16"/>
  <c r="X244" i="16"/>
  <c r="Y244" i="16"/>
  <c r="Z244" i="16"/>
  <c r="AA244" i="16"/>
  <c r="AB244" i="16"/>
  <c r="AC244" i="16"/>
  <c r="AD244" i="16"/>
  <c r="U245" i="16"/>
  <c r="V245" i="16"/>
  <c r="W245" i="16"/>
  <c r="X245" i="16"/>
  <c r="Y245" i="16"/>
  <c r="Z245" i="16"/>
  <c r="AA245" i="16"/>
  <c r="AB245" i="16"/>
  <c r="AC245" i="16"/>
  <c r="AD245" i="16"/>
  <c r="U246" i="16"/>
  <c r="V246" i="16"/>
  <c r="W246" i="16"/>
  <c r="X246" i="16"/>
  <c r="Y246" i="16"/>
  <c r="Z246" i="16"/>
  <c r="AA246" i="16"/>
  <c r="AB246" i="16"/>
  <c r="AC246" i="16"/>
  <c r="AD246" i="16"/>
  <c r="U247" i="16"/>
  <c r="V247" i="16"/>
  <c r="W247" i="16"/>
  <c r="X247" i="16"/>
  <c r="Y247" i="16"/>
  <c r="Z247" i="16"/>
  <c r="AA247" i="16"/>
  <c r="AB247" i="16"/>
  <c r="AC247" i="16"/>
  <c r="AD247" i="16"/>
  <c r="U248" i="16"/>
  <c r="V248" i="16"/>
  <c r="W248" i="16"/>
  <c r="X248" i="16"/>
  <c r="Y248" i="16"/>
  <c r="Z248" i="16"/>
  <c r="AA248" i="16"/>
  <c r="AB248" i="16"/>
  <c r="AC248" i="16"/>
  <c r="AD248" i="16"/>
  <c r="U249" i="16"/>
  <c r="V249" i="16"/>
  <c r="W249" i="16"/>
  <c r="X249" i="16"/>
  <c r="Y249" i="16"/>
  <c r="Z249" i="16"/>
  <c r="AA249" i="16"/>
  <c r="AB249" i="16"/>
  <c r="AC249" i="16"/>
  <c r="AD249" i="16"/>
  <c r="U250" i="16"/>
  <c r="V250" i="16"/>
  <c r="W250" i="16"/>
  <c r="X250" i="16"/>
  <c r="Y250" i="16"/>
  <c r="Z250" i="16"/>
  <c r="AA250" i="16"/>
  <c r="AB250" i="16"/>
  <c r="AC250" i="16"/>
  <c r="AD250" i="16"/>
  <c r="U251" i="16"/>
  <c r="V251" i="16"/>
  <c r="W251" i="16"/>
  <c r="X251" i="16"/>
  <c r="Y251" i="16"/>
  <c r="Z251" i="16"/>
  <c r="AA251" i="16"/>
  <c r="AB251" i="16"/>
  <c r="AC251" i="16"/>
  <c r="AD251" i="16"/>
  <c r="U252" i="16"/>
  <c r="V252" i="16"/>
  <c r="W252" i="16"/>
  <c r="X252" i="16"/>
  <c r="Y252" i="16"/>
  <c r="Z252" i="16"/>
  <c r="AA252" i="16"/>
  <c r="AB252" i="16"/>
  <c r="AC252" i="16"/>
  <c r="AD252" i="16"/>
  <c r="U253" i="16"/>
  <c r="V253" i="16"/>
  <c r="W253" i="16"/>
  <c r="X253" i="16"/>
  <c r="Y253" i="16"/>
  <c r="Z253" i="16"/>
  <c r="AA253" i="16"/>
  <c r="AB253" i="16"/>
  <c r="AC253" i="16"/>
  <c r="AD253" i="16"/>
  <c r="U254" i="16"/>
  <c r="V254" i="16"/>
  <c r="W254" i="16"/>
  <c r="X254" i="16"/>
  <c r="Y254" i="16"/>
  <c r="Z254" i="16"/>
  <c r="AA254" i="16"/>
  <c r="AB254" i="16"/>
  <c r="AC254" i="16"/>
  <c r="AD254" i="16"/>
  <c r="U255" i="16"/>
  <c r="V255" i="16"/>
  <c r="W255" i="16"/>
  <c r="X255" i="16"/>
  <c r="Y255" i="16"/>
  <c r="Z255" i="16"/>
  <c r="AA255" i="16"/>
  <c r="AB255" i="16"/>
  <c r="AC255" i="16"/>
  <c r="AD255" i="16"/>
  <c r="U256" i="16"/>
  <c r="V256" i="16"/>
  <c r="W256" i="16"/>
  <c r="X256" i="16"/>
  <c r="Y256" i="16"/>
  <c r="Z256" i="16"/>
  <c r="AA256" i="16"/>
  <c r="AB256" i="16"/>
  <c r="AC256" i="16"/>
  <c r="AD256" i="16"/>
  <c r="U257" i="16"/>
  <c r="V257" i="16"/>
  <c r="W257" i="16"/>
  <c r="X257" i="16"/>
  <c r="Y257" i="16"/>
  <c r="Z257" i="16"/>
  <c r="AA257" i="16"/>
  <c r="AB257" i="16"/>
  <c r="AC257" i="16"/>
  <c r="AD257" i="16"/>
  <c r="U258" i="16"/>
  <c r="V258" i="16"/>
  <c r="W258" i="16"/>
  <c r="X258" i="16"/>
  <c r="Y258" i="16"/>
  <c r="Z258" i="16"/>
  <c r="AA258" i="16"/>
  <c r="AB258" i="16"/>
  <c r="AC258" i="16"/>
  <c r="AD258" i="16"/>
  <c r="U259" i="16"/>
  <c r="V259" i="16"/>
  <c r="W259" i="16"/>
  <c r="X259" i="16"/>
  <c r="Y259" i="16"/>
  <c r="Z259" i="16"/>
  <c r="AA259" i="16"/>
  <c r="AB259" i="16"/>
  <c r="AC259" i="16"/>
  <c r="AD259" i="16"/>
  <c r="U260" i="16"/>
  <c r="V260" i="16"/>
  <c r="W260" i="16"/>
  <c r="X260" i="16"/>
  <c r="Y260" i="16"/>
  <c r="Z260" i="16"/>
  <c r="AA260" i="16"/>
  <c r="AB260" i="16"/>
  <c r="AC260" i="16"/>
  <c r="AD260" i="16"/>
  <c r="U261" i="16"/>
  <c r="V261" i="16"/>
  <c r="W261" i="16"/>
  <c r="X261" i="16"/>
  <c r="Y261" i="16"/>
  <c r="Z261" i="16"/>
  <c r="AA261" i="16"/>
  <c r="AB261" i="16"/>
  <c r="AC261" i="16"/>
  <c r="AD261" i="16"/>
  <c r="U262" i="16"/>
  <c r="V262" i="16"/>
  <c r="W262" i="16"/>
  <c r="X262" i="16"/>
  <c r="Y262" i="16"/>
  <c r="Z262" i="16"/>
  <c r="AA262" i="16"/>
  <c r="AB262" i="16"/>
  <c r="AC262" i="16"/>
  <c r="AD262" i="16"/>
  <c r="U263" i="16"/>
  <c r="V263" i="16"/>
  <c r="W263" i="16"/>
  <c r="X263" i="16"/>
  <c r="Y263" i="16"/>
  <c r="Z263" i="16"/>
  <c r="AA263" i="16"/>
  <c r="AB263" i="16"/>
  <c r="AC263" i="16"/>
  <c r="AD263" i="16"/>
  <c r="U264" i="16"/>
  <c r="V264" i="16"/>
  <c r="W264" i="16"/>
  <c r="X264" i="16"/>
  <c r="Y264" i="16"/>
  <c r="Z264" i="16"/>
  <c r="AA264" i="16"/>
  <c r="AB264" i="16"/>
  <c r="AC264" i="16"/>
  <c r="AD264" i="16"/>
  <c r="U265" i="16"/>
  <c r="V265" i="16"/>
  <c r="W265" i="16"/>
  <c r="X265" i="16"/>
  <c r="Y265" i="16"/>
  <c r="Z265" i="16"/>
  <c r="AA265" i="16"/>
  <c r="AB265" i="16"/>
  <c r="AC265" i="16"/>
  <c r="AD265" i="16"/>
  <c r="U266" i="16"/>
  <c r="V266" i="16"/>
  <c r="W266" i="16"/>
  <c r="X266" i="16"/>
  <c r="Y266" i="16"/>
  <c r="Z266" i="16"/>
  <c r="AA266" i="16"/>
  <c r="AB266" i="16"/>
  <c r="AC266" i="16"/>
  <c r="AD266" i="16"/>
  <c r="U267" i="16"/>
  <c r="V267" i="16"/>
  <c r="W267" i="16"/>
  <c r="X267" i="16"/>
  <c r="Y267" i="16"/>
  <c r="Z267" i="16"/>
  <c r="AA267" i="16"/>
  <c r="AB267" i="16"/>
  <c r="AC267" i="16"/>
  <c r="AD267" i="16"/>
  <c r="U268" i="16"/>
  <c r="V268" i="16"/>
  <c r="W268" i="16"/>
  <c r="X268" i="16"/>
  <c r="Y268" i="16"/>
  <c r="Z268" i="16"/>
  <c r="AA268" i="16"/>
  <c r="AB268" i="16"/>
  <c r="AC268" i="16"/>
  <c r="AD268" i="16"/>
  <c r="U269" i="16"/>
  <c r="V269" i="16"/>
  <c r="W269" i="16"/>
  <c r="X269" i="16"/>
  <c r="Y269" i="16"/>
  <c r="Z269" i="16"/>
  <c r="AA269" i="16"/>
  <c r="AB269" i="16"/>
  <c r="AC269" i="16"/>
  <c r="AD269" i="16"/>
  <c r="U270" i="16"/>
  <c r="V270" i="16"/>
  <c r="W270" i="16"/>
  <c r="X270" i="16"/>
  <c r="Y270" i="16"/>
  <c r="Z270" i="16"/>
  <c r="AA270" i="16"/>
  <c r="AB270" i="16"/>
  <c r="AC270" i="16"/>
  <c r="AD270" i="16"/>
  <c r="U271" i="16"/>
  <c r="V271" i="16"/>
  <c r="W271" i="16"/>
  <c r="X271" i="16"/>
  <c r="Y271" i="16"/>
  <c r="Z271" i="16"/>
  <c r="AA271" i="16"/>
  <c r="AB271" i="16"/>
  <c r="AC271" i="16"/>
  <c r="AD271" i="16"/>
  <c r="U272" i="16"/>
  <c r="V272" i="16"/>
  <c r="W272" i="16"/>
  <c r="X272" i="16"/>
  <c r="Y272" i="16"/>
  <c r="Z272" i="16"/>
  <c r="AA272" i="16"/>
  <c r="AB272" i="16"/>
  <c r="AC272" i="16"/>
  <c r="AD272" i="16"/>
  <c r="U273" i="16"/>
  <c r="V273" i="16"/>
  <c r="W273" i="16"/>
  <c r="X273" i="16"/>
  <c r="Y273" i="16"/>
  <c r="Z273" i="16"/>
  <c r="AA273" i="16"/>
  <c r="AB273" i="16"/>
  <c r="AC273" i="16"/>
  <c r="AD273" i="16"/>
  <c r="U274" i="16"/>
  <c r="V274" i="16"/>
  <c r="W274" i="16"/>
  <c r="X274" i="16"/>
  <c r="Y274" i="16"/>
  <c r="Z274" i="16"/>
  <c r="AA274" i="16"/>
  <c r="AB274" i="16"/>
  <c r="AC274" i="16"/>
  <c r="AD274" i="16"/>
  <c r="U275" i="16"/>
  <c r="V275" i="16"/>
  <c r="W275" i="16"/>
  <c r="X275" i="16"/>
  <c r="Y275" i="16"/>
  <c r="Z275" i="16"/>
  <c r="AA275" i="16"/>
  <c r="AB275" i="16"/>
  <c r="AC275" i="16"/>
  <c r="AD275" i="16"/>
  <c r="U276" i="16"/>
  <c r="V276" i="16"/>
  <c r="W276" i="16"/>
  <c r="X276" i="16"/>
  <c r="Y276" i="16"/>
  <c r="Z276" i="16"/>
  <c r="AA276" i="16"/>
  <c r="AB276" i="16"/>
  <c r="AC276" i="16"/>
  <c r="AD276" i="16"/>
  <c r="U277" i="16"/>
  <c r="V277" i="16"/>
  <c r="W277" i="16"/>
  <c r="X277" i="16"/>
  <c r="Y277" i="16"/>
  <c r="Z277" i="16"/>
  <c r="AA277" i="16"/>
  <c r="AB277" i="16"/>
  <c r="AC277" i="16"/>
  <c r="AD277" i="16"/>
  <c r="U278" i="16"/>
  <c r="V278" i="16"/>
  <c r="W278" i="16"/>
  <c r="X278" i="16"/>
  <c r="Y278" i="16"/>
  <c r="Z278" i="16"/>
  <c r="AA278" i="16"/>
  <c r="AB278" i="16"/>
  <c r="AC278" i="16"/>
  <c r="AD278" i="16"/>
  <c r="U279" i="16"/>
  <c r="V279" i="16"/>
  <c r="W279" i="16"/>
  <c r="X279" i="16"/>
  <c r="Y279" i="16"/>
  <c r="Z279" i="16"/>
  <c r="AA279" i="16"/>
  <c r="AB279" i="16"/>
  <c r="AC279" i="16"/>
  <c r="AD279" i="16"/>
  <c r="U280" i="16"/>
  <c r="V280" i="16"/>
  <c r="W280" i="16"/>
  <c r="X280" i="16"/>
  <c r="Y280" i="16"/>
  <c r="Z280" i="16"/>
  <c r="AA280" i="16"/>
  <c r="AB280" i="16"/>
  <c r="AC280" i="16"/>
  <c r="AD280" i="16"/>
  <c r="U281" i="16"/>
  <c r="V281" i="16"/>
  <c r="W281" i="16"/>
  <c r="X281" i="16"/>
  <c r="Y281" i="16"/>
  <c r="Z281" i="16"/>
  <c r="AA281" i="16"/>
  <c r="AB281" i="16"/>
  <c r="AC281" i="16"/>
  <c r="AD281" i="16"/>
  <c r="U282" i="16"/>
  <c r="V282" i="16"/>
  <c r="W282" i="16"/>
  <c r="X282" i="16"/>
  <c r="Y282" i="16"/>
  <c r="Z282" i="16"/>
  <c r="AA282" i="16"/>
  <c r="AB282" i="16"/>
  <c r="AC282" i="16"/>
  <c r="AD282" i="16"/>
  <c r="U283" i="16"/>
  <c r="V283" i="16"/>
  <c r="W283" i="16"/>
  <c r="X283" i="16"/>
  <c r="Y283" i="16"/>
  <c r="Z283" i="16"/>
  <c r="AA283" i="16"/>
  <c r="AB283" i="16"/>
  <c r="AC283" i="16"/>
  <c r="AD283" i="16"/>
  <c r="U284" i="16"/>
  <c r="V284" i="16"/>
  <c r="W284" i="16"/>
  <c r="X284" i="16"/>
  <c r="Y284" i="16"/>
  <c r="Z284" i="16"/>
  <c r="AA284" i="16"/>
  <c r="AB284" i="16"/>
  <c r="AC284" i="16"/>
  <c r="AD284" i="16"/>
  <c r="U285" i="16"/>
  <c r="V285" i="16"/>
  <c r="W285" i="16"/>
  <c r="X285" i="16"/>
  <c r="Y285" i="16"/>
  <c r="Z285" i="16"/>
  <c r="AA285" i="16"/>
  <c r="AB285" i="16"/>
  <c r="AC285" i="16"/>
  <c r="AD285" i="16"/>
  <c r="U286" i="16"/>
  <c r="V286" i="16"/>
  <c r="W286" i="16"/>
  <c r="X286" i="16"/>
  <c r="Y286" i="16"/>
  <c r="Z286" i="16"/>
  <c r="AA286" i="16"/>
  <c r="AB286" i="16"/>
  <c r="AC286" i="16"/>
  <c r="AD286" i="16"/>
  <c r="U287" i="16"/>
  <c r="V287" i="16"/>
  <c r="W287" i="16"/>
  <c r="X287" i="16"/>
  <c r="Y287" i="16"/>
  <c r="Z287" i="16"/>
  <c r="AA287" i="16"/>
  <c r="AB287" i="16"/>
  <c r="AC287" i="16"/>
  <c r="AD287" i="16"/>
  <c r="U288" i="16"/>
  <c r="V288" i="16"/>
  <c r="W288" i="16"/>
  <c r="X288" i="16"/>
  <c r="Y288" i="16"/>
  <c r="Z288" i="16"/>
  <c r="AA288" i="16"/>
  <c r="AB288" i="16"/>
  <c r="AC288" i="16"/>
  <c r="AD288" i="16"/>
  <c r="U289" i="16"/>
  <c r="V289" i="16"/>
  <c r="W289" i="16"/>
  <c r="X289" i="16"/>
  <c r="Y289" i="16"/>
  <c r="Z289" i="16"/>
  <c r="AA289" i="16"/>
  <c r="AB289" i="16"/>
  <c r="AC289" i="16"/>
  <c r="AD289" i="16"/>
  <c r="U290" i="16"/>
  <c r="V290" i="16"/>
  <c r="W290" i="16"/>
  <c r="X290" i="16"/>
  <c r="Y290" i="16"/>
  <c r="Z290" i="16"/>
  <c r="AA290" i="16"/>
  <c r="AB290" i="16"/>
  <c r="AC290" i="16"/>
  <c r="AD290" i="16"/>
  <c r="U291" i="16"/>
  <c r="V291" i="16"/>
  <c r="W291" i="16"/>
  <c r="X291" i="16"/>
  <c r="Y291" i="16"/>
  <c r="Z291" i="16"/>
  <c r="AA291" i="16"/>
  <c r="AB291" i="16"/>
  <c r="AC291" i="16"/>
  <c r="AD291" i="16"/>
  <c r="U292" i="16"/>
  <c r="V292" i="16"/>
  <c r="W292" i="16"/>
  <c r="X292" i="16"/>
  <c r="Y292" i="16"/>
  <c r="Z292" i="16"/>
  <c r="AA292" i="16"/>
  <c r="AB292" i="16"/>
  <c r="AC292" i="16"/>
  <c r="AD292" i="16"/>
  <c r="U123" i="16"/>
  <c r="V123" i="16"/>
  <c r="W123" i="16"/>
  <c r="X123" i="16"/>
  <c r="Y123" i="16"/>
  <c r="Z123" i="16"/>
  <c r="AA123" i="16"/>
  <c r="AB123" i="16"/>
  <c r="AC123" i="16"/>
  <c r="AD123" i="16"/>
  <c r="U133" i="16"/>
  <c r="V133" i="16"/>
  <c r="W133" i="16"/>
  <c r="X133" i="16"/>
  <c r="Y133" i="16"/>
  <c r="Z133" i="16"/>
  <c r="AA133" i="16"/>
  <c r="AB133" i="16"/>
  <c r="AC133" i="16"/>
  <c r="AD133" i="16"/>
  <c r="U134" i="16"/>
  <c r="V134" i="16"/>
  <c r="W134" i="16"/>
  <c r="X134" i="16"/>
  <c r="Y134" i="16"/>
  <c r="Z134" i="16"/>
  <c r="AA134" i="16"/>
  <c r="AB134" i="16"/>
  <c r="AC134" i="16"/>
  <c r="AD134" i="16"/>
  <c r="U135" i="16"/>
  <c r="V135" i="16"/>
  <c r="W135" i="16"/>
  <c r="X135" i="16"/>
  <c r="Y135" i="16"/>
  <c r="Z135" i="16"/>
  <c r="AA135" i="16"/>
  <c r="AB135" i="16"/>
  <c r="AC135" i="16"/>
  <c r="AD135" i="16"/>
  <c r="U136" i="16"/>
  <c r="V136" i="16"/>
  <c r="W136" i="16"/>
  <c r="X136" i="16"/>
  <c r="Y136" i="16"/>
  <c r="Z136" i="16"/>
  <c r="AA136" i="16"/>
  <c r="AB136" i="16"/>
  <c r="AC136" i="16"/>
  <c r="AD136" i="16"/>
  <c r="U137" i="16"/>
  <c r="V137" i="16"/>
  <c r="W137" i="16"/>
  <c r="X137" i="16"/>
  <c r="Y137" i="16"/>
  <c r="Z137" i="16"/>
  <c r="AA137" i="16"/>
  <c r="AB137" i="16"/>
  <c r="AC137" i="16"/>
  <c r="AD137" i="16"/>
  <c r="U138" i="16"/>
  <c r="V138" i="16"/>
  <c r="W138" i="16"/>
  <c r="X138" i="16"/>
  <c r="Y138" i="16"/>
  <c r="Z138" i="16"/>
  <c r="AA138" i="16"/>
  <c r="AB138" i="16"/>
  <c r="AC138" i="16"/>
  <c r="AD138" i="16"/>
  <c r="U139" i="16"/>
  <c r="V139" i="16"/>
  <c r="W139" i="16"/>
  <c r="X139" i="16"/>
  <c r="Y139" i="16"/>
  <c r="Z139" i="16"/>
  <c r="AA139" i="16"/>
  <c r="AB139" i="16"/>
  <c r="AC139" i="16"/>
  <c r="AD139" i="16"/>
  <c r="U140" i="16"/>
  <c r="V140" i="16"/>
  <c r="W140" i="16"/>
  <c r="X140" i="16"/>
  <c r="Y140" i="16"/>
  <c r="Z140" i="16"/>
  <c r="AA140" i="16"/>
  <c r="AB140" i="16"/>
  <c r="AC140" i="16"/>
  <c r="AD140" i="16"/>
  <c r="U124" i="16"/>
  <c r="V124" i="16"/>
  <c r="W124" i="16"/>
  <c r="X124" i="16"/>
  <c r="Y124" i="16"/>
  <c r="Z124" i="16"/>
  <c r="AA124" i="16"/>
  <c r="AB124" i="16"/>
  <c r="AC124" i="16"/>
  <c r="AD124" i="16"/>
  <c r="U125" i="16"/>
  <c r="V125" i="16"/>
  <c r="W125" i="16"/>
  <c r="X125" i="16"/>
  <c r="Y125" i="16"/>
  <c r="Z125" i="16"/>
  <c r="AA125" i="16"/>
  <c r="AB125" i="16"/>
  <c r="AC125" i="16"/>
  <c r="AD125" i="16"/>
  <c r="U126" i="16"/>
  <c r="V126" i="16"/>
  <c r="W126" i="16"/>
  <c r="X126" i="16"/>
  <c r="Y126" i="16"/>
  <c r="Z126" i="16"/>
  <c r="AA126" i="16"/>
  <c r="AB126" i="16"/>
  <c r="AC126" i="16"/>
  <c r="AD126" i="16"/>
  <c r="U127" i="16"/>
  <c r="V127" i="16"/>
  <c r="W127" i="16"/>
  <c r="X127" i="16"/>
  <c r="Y127" i="16"/>
  <c r="Z127" i="16"/>
  <c r="AA127" i="16"/>
  <c r="AB127" i="16"/>
  <c r="AC127" i="16"/>
  <c r="AD127" i="16"/>
  <c r="U128" i="16"/>
  <c r="V128" i="16"/>
  <c r="W128" i="16"/>
  <c r="X128" i="16"/>
  <c r="Y128" i="16"/>
  <c r="Z128" i="16"/>
  <c r="AA128" i="16"/>
  <c r="AB128" i="16"/>
  <c r="AC128" i="16"/>
  <c r="AD128" i="16"/>
  <c r="U129" i="16"/>
  <c r="V129" i="16"/>
  <c r="W129" i="16"/>
  <c r="X129" i="16"/>
  <c r="Y129" i="16"/>
  <c r="Z129" i="16"/>
  <c r="AA129" i="16"/>
  <c r="AB129" i="16"/>
  <c r="AC129" i="16"/>
  <c r="AD129" i="16"/>
  <c r="U130" i="16"/>
  <c r="V130" i="16"/>
  <c r="W130" i="16"/>
  <c r="X130" i="16"/>
  <c r="Y130" i="16"/>
  <c r="Z130" i="16"/>
  <c r="AA130" i="16"/>
  <c r="AB130" i="16"/>
  <c r="AC130" i="16"/>
  <c r="AD130" i="16"/>
  <c r="AD142" i="16" l="1"/>
  <c r="AC142" i="16"/>
  <c r="AB142" i="16"/>
  <c r="AA142" i="16"/>
  <c r="Z142" i="16"/>
  <c r="X142" i="16"/>
  <c r="V142" i="16"/>
  <c r="U142" i="16"/>
  <c r="AD141" i="16"/>
  <c r="AC141" i="16"/>
  <c r="AB141" i="16"/>
  <c r="AA141" i="16"/>
  <c r="Z141" i="16"/>
  <c r="X141" i="16"/>
  <c r="V141" i="16"/>
  <c r="U141" i="16"/>
  <c r="AD132" i="16"/>
  <c r="AC132" i="16"/>
  <c r="AB132" i="16"/>
  <c r="AA132" i="16"/>
  <c r="Z132" i="16"/>
  <c r="X132" i="16"/>
  <c r="V132" i="16"/>
  <c r="U132" i="16"/>
  <c r="AD131" i="16"/>
  <c r="AC131" i="16"/>
  <c r="AB131" i="16"/>
  <c r="AA131" i="16"/>
  <c r="Z131" i="16"/>
  <c r="X131" i="16"/>
  <c r="V131" i="16"/>
  <c r="U131" i="16"/>
  <c r="AD122" i="16"/>
  <c r="AC122" i="16"/>
  <c r="AB122" i="16"/>
  <c r="AA122" i="16"/>
  <c r="Z122" i="16"/>
  <c r="X122" i="16"/>
  <c r="V122" i="16"/>
  <c r="U122" i="16"/>
  <c r="AD121" i="16"/>
  <c r="AC121" i="16"/>
  <c r="AB121" i="16"/>
  <c r="AA121" i="16"/>
  <c r="Z121" i="16"/>
  <c r="X121" i="16"/>
  <c r="V121" i="16"/>
  <c r="U121" i="16"/>
  <c r="H292" i="16"/>
  <c r="F292" i="16"/>
  <c r="H291" i="16"/>
  <c r="F291" i="16"/>
  <c r="F290" i="16"/>
  <c r="D290" i="16"/>
  <c r="F289" i="16"/>
  <c r="D289" i="16"/>
  <c r="L288" i="16"/>
  <c r="F288" i="16"/>
  <c r="D288" i="16"/>
  <c r="F287" i="16"/>
  <c r="D287" i="16"/>
  <c r="F286" i="16"/>
  <c r="D286" i="16"/>
  <c r="F285" i="16"/>
  <c r="N285" i="16" s="1"/>
  <c r="O285" i="16" s="1"/>
  <c r="D285" i="16"/>
  <c r="F284" i="16"/>
  <c r="N284" i="16" s="1"/>
  <c r="O284" i="16" s="1"/>
  <c r="D284" i="16"/>
  <c r="D283" i="16"/>
  <c r="N283" i="16" s="1"/>
  <c r="O283" i="16" s="1"/>
  <c r="H282" i="16"/>
  <c r="F282" i="16"/>
  <c r="H281" i="16"/>
  <c r="F281" i="16"/>
  <c r="F280" i="16"/>
  <c r="D280" i="16"/>
  <c r="F279" i="16"/>
  <c r="D279" i="16"/>
  <c r="L278" i="16"/>
  <c r="F278" i="16"/>
  <c r="D278" i="16"/>
  <c r="N278" i="16" s="1"/>
  <c r="O278" i="16" s="1"/>
  <c r="F277" i="16"/>
  <c r="D277" i="16"/>
  <c r="F276" i="16"/>
  <c r="D276" i="16"/>
  <c r="F275" i="16"/>
  <c r="D275" i="16"/>
  <c r="F274" i="16"/>
  <c r="D274" i="16"/>
  <c r="D273" i="16"/>
  <c r="N273" i="16" s="1"/>
  <c r="O273" i="16" s="1"/>
  <c r="H272" i="16"/>
  <c r="F272" i="16"/>
  <c r="H271" i="16"/>
  <c r="F271" i="16"/>
  <c r="F270" i="16"/>
  <c r="D270" i="16"/>
  <c r="F269" i="16"/>
  <c r="D269" i="16"/>
  <c r="L268" i="16"/>
  <c r="F268" i="16"/>
  <c r="D268" i="16"/>
  <c r="F267" i="16"/>
  <c r="D267" i="16"/>
  <c r="N267" i="16" s="1"/>
  <c r="O267" i="16" s="1"/>
  <c r="F266" i="16"/>
  <c r="D266" i="16"/>
  <c r="N266" i="16" s="1"/>
  <c r="O266" i="16" s="1"/>
  <c r="F265" i="16"/>
  <c r="D265" i="16"/>
  <c r="N265" i="16" s="1"/>
  <c r="O265" i="16" s="1"/>
  <c r="F264" i="16"/>
  <c r="D264" i="16"/>
  <c r="N264" i="16" s="1"/>
  <c r="O264" i="16" s="1"/>
  <c r="D263" i="16"/>
  <c r="N263" i="16" s="1"/>
  <c r="O263" i="16" s="1"/>
  <c r="H262" i="16"/>
  <c r="F262" i="16"/>
  <c r="H261" i="16"/>
  <c r="F261" i="16"/>
  <c r="F260" i="16"/>
  <c r="D260" i="16"/>
  <c r="F259" i="16"/>
  <c r="D259" i="16"/>
  <c r="L258" i="16"/>
  <c r="F258" i="16"/>
  <c r="D258" i="16"/>
  <c r="N258" i="16" s="1"/>
  <c r="O258" i="16" s="1"/>
  <c r="F257" i="16"/>
  <c r="D257" i="16"/>
  <c r="F256" i="16"/>
  <c r="D256" i="16"/>
  <c r="N256" i="16" s="1"/>
  <c r="O256" i="16" s="1"/>
  <c r="F255" i="16"/>
  <c r="D255" i="16"/>
  <c r="F254" i="16"/>
  <c r="D254" i="16"/>
  <c r="N254" i="16" s="1"/>
  <c r="O254" i="16" s="1"/>
  <c r="D253" i="16"/>
  <c r="N253" i="16" s="1"/>
  <c r="O253" i="16" s="1"/>
  <c r="H252" i="16"/>
  <c r="F252" i="16"/>
  <c r="H251" i="16"/>
  <c r="F251" i="16"/>
  <c r="F250" i="16"/>
  <c r="D250" i="16"/>
  <c r="F249" i="16"/>
  <c r="D249" i="16"/>
  <c r="L248" i="16"/>
  <c r="F248" i="16"/>
  <c r="D248" i="16"/>
  <c r="F247" i="16"/>
  <c r="D247" i="16"/>
  <c r="N247" i="16" s="1"/>
  <c r="O247" i="16" s="1"/>
  <c r="F246" i="16"/>
  <c r="D246" i="16"/>
  <c r="F245" i="16"/>
  <c r="D245" i="16"/>
  <c r="F244" i="16"/>
  <c r="D244" i="16"/>
  <c r="D243" i="16"/>
  <c r="N243" i="16" s="1"/>
  <c r="O243" i="16" s="1"/>
  <c r="H242" i="16"/>
  <c r="F242" i="16"/>
  <c r="H241" i="16"/>
  <c r="F241" i="16"/>
  <c r="F240" i="16"/>
  <c r="D240" i="16"/>
  <c r="N240" i="16" s="1"/>
  <c r="O240" i="16" s="1"/>
  <c r="F239" i="16"/>
  <c r="D239" i="16"/>
  <c r="L238" i="16"/>
  <c r="F238" i="16"/>
  <c r="D238" i="16"/>
  <c r="F237" i="16"/>
  <c r="D237" i="16"/>
  <c r="F236" i="16"/>
  <c r="D236" i="16"/>
  <c r="F235" i="16"/>
  <c r="D235" i="16"/>
  <c r="F234" i="16"/>
  <c r="D234" i="16"/>
  <c r="D233" i="16"/>
  <c r="N233" i="16" s="1"/>
  <c r="O233" i="16" s="1"/>
  <c r="H232" i="16"/>
  <c r="F232" i="16"/>
  <c r="H231" i="16"/>
  <c r="F231" i="16"/>
  <c r="F230" i="16"/>
  <c r="D230" i="16"/>
  <c r="F229" i="16"/>
  <c r="D229" i="16"/>
  <c r="L228" i="16"/>
  <c r="N228" i="16" s="1"/>
  <c r="O228" i="16" s="1"/>
  <c r="F228" i="16"/>
  <c r="D228" i="16"/>
  <c r="F227" i="16"/>
  <c r="D227" i="16"/>
  <c r="N227" i="16" s="1"/>
  <c r="O227" i="16" s="1"/>
  <c r="F226" i="16"/>
  <c r="D226" i="16"/>
  <c r="N226" i="16" s="1"/>
  <c r="O226" i="16" s="1"/>
  <c r="F225" i="16"/>
  <c r="D225" i="16"/>
  <c r="N225" i="16" s="1"/>
  <c r="O225" i="16" s="1"/>
  <c r="F224" i="16"/>
  <c r="D224" i="16"/>
  <c r="N224" i="16" s="1"/>
  <c r="O224" i="16" s="1"/>
  <c r="D223" i="16"/>
  <c r="N223" i="16" s="1"/>
  <c r="O223" i="16" s="1"/>
  <c r="N221" i="16"/>
  <c r="O221" i="16" s="1"/>
  <c r="N222" i="16"/>
  <c r="O222" i="16" s="1"/>
  <c r="N220" i="16"/>
  <c r="O220" i="16" s="1"/>
  <c r="H212" i="16"/>
  <c r="F212" i="16"/>
  <c r="H211" i="16"/>
  <c r="F211" i="16"/>
  <c r="F210" i="16"/>
  <c r="D210" i="16"/>
  <c r="F209" i="16"/>
  <c r="D209" i="16"/>
  <c r="L208" i="16"/>
  <c r="F208" i="16"/>
  <c r="D208" i="16"/>
  <c r="F207" i="16"/>
  <c r="D207" i="16"/>
  <c r="F206" i="16"/>
  <c r="D206" i="16"/>
  <c r="F205" i="16"/>
  <c r="D205" i="16"/>
  <c r="F204" i="16"/>
  <c r="D204" i="16"/>
  <c r="D203" i="16"/>
  <c r="N203" i="16" s="1"/>
  <c r="O203" i="16" s="1"/>
  <c r="H202" i="16"/>
  <c r="F202" i="16"/>
  <c r="H201" i="16"/>
  <c r="F201" i="16"/>
  <c r="F200" i="16"/>
  <c r="D200" i="16"/>
  <c r="F199" i="16"/>
  <c r="D199" i="16"/>
  <c r="N199" i="16" s="1"/>
  <c r="O199" i="16" s="1"/>
  <c r="L198" i="16"/>
  <c r="F198" i="16"/>
  <c r="D198" i="16"/>
  <c r="F197" i="16"/>
  <c r="D197" i="16"/>
  <c r="F196" i="16"/>
  <c r="D196" i="16"/>
  <c r="F195" i="16"/>
  <c r="D195" i="16"/>
  <c r="F194" i="16"/>
  <c r="D194" i="16"/>
  <c r="D193" i="16"/>
  <c r="N193" i="16" s="1"/>
  <c r="O193" i="16" s="1"/>
  <c r="H192" i="16"/>
  <c r="F192" i="16"/>
  <c r="H191" i="16"/>
  <c r="F191" i="16"/>
  <c r="F190" i="16"/>
  <c r="D190" i="16"/>
  <c r="N190" i="16" s="1"/>
  <c r="O190" i="16" s="1"/>
  <c r="F189" i="16"/>
  <c r="D189" i="16"/>
  <c r="L188" i="16"/>
  <c r="F188" i="16"/>
  <c r="D188" i="16"/>
  <c r="F187" i="16"/>
  <c r="D187" i="16"/>
  <c r="F186" i="16"/>
  <c r="D186" i="16"/>
  <c r="F185" i="16"/>
  <c r="D185" i="16"/>
  <c r="F184" i="16"/>
  <c r="D184" i="16"/>
  <c r="D183" i="16"/>
  <c r="N183" i="16" s="1"/>
  <c r="O183" i="16" s="1"/>
  <c r="H182" i="16"/>
  <c r="F182" i="16"/>
  <c r="H181" i="16"/>
  <c r="F181" i="16"/>
  <c r="F180" i="16"/>
  <c r="D180" i="16"/>
  <c r="F179" i="16"/>
  <c r="D179" i="16"/>
  <c r="N179" i="16" s="1"/>
  <c r="O179" i="16" s="1"/>
  <c r="L178" i="16"/>
  <c r="F178" i="16"/>
  <c r="D178" i="16"/>
  <c r="F177" i="16"/>
  <c r="D177" i="16"/>
  <c r="F176" i="16"/>
  <c r="D176" i="16"/>
  <c r="F175" i="16"/>
  <c r="D175" i="16"/>
  <c r="F174" i="16"/>
  <c r="D174" i="16"/>
  <c r="D173" i="16"/>
  <c r="N173" i="16" s="1"/>
  <c r="O173" i="16" s="1"/>
  <c r="H172" i="16"/>
  <c r="F172" i="16"/>
  <c r="H171" i="16"/>
  <c r="F171" i="16"/>
  <c r="F170" i="16"/>
  <c r="D170" i="16"/>
  <c r="F169" i="16"/>
  <c r="D169" i="16"/>
  <c r="L168" i="16"/>
  <c r="F168" i="16"/>
  <c r="D168" i="16"/>
  <c r="F167" i="16"/>
  <c r="D167" i="16"/>
  <c r="F166" i="16"/>
  <c r="D166" i="16"/>
  <c r="F165" i="16"/>
  <c r="D165" i="16"/>
  <c r="F164" i="16"/>
  <c r="D164" i="16"/>
  <c r="D163" i="16"/>
  <c r="N163" i="16" s="1"/>
  <c r="O163" i="16" s="1"/>
  <c r="H162" i="16"/>
  <c r="F162" i="16"/>
  <c r="H161" i="16"/>
  <c r="F161" i="16"/>
  <c r="F160" i="16"/>
  <c r="D160" i="16"/>
  <c r="F159" i="16"/>
  <c r="D159" i="16"/>
  <c r="L158" i="16"/>
  <c r="F158" i="16"/>
  <c r="D158" i="16"/>
  <c r="F157" i="16"/>
  <c r="D157" i="16"/>
  <c r="F156" i="16"/>
  <c r="D156" i="16"/>
  <c r="F155" i="16"/>
  <c r="D155" i="16"/>
  <c r="F154" i="16"/>
  <c r="D154" i="16"/>
  <c r="D153" i="16"/>
  <c r="N153" i="16" s="1"/>
  <c r="O153" i="16" s="1"/>
  <c r="H152" i="16"/>
  <c r="F152" i="16"/>
  <c r="H151" i="16"/>
  <c r="F151" i="16"/>
  <c r="F150" i="16"/>
  <c r="D150" i="16"/>
  <c r="H142" i="16"/>
  <c r="N142" i="16" s="1"/>
  <c r="O142" i="16" s="1"/>
  <c r="F142" i="16"/>
  <c r="W142" i="16" s="1"/>
  <c r="N141" i="16"/>
  <c r="O141" i="16" s="1"/>
  <c r="H141" i="16"/>
  <c r="Y141" i="16" s="1"/>
  <c r="F141" i="16"/>
  <c r="W141" i="16" s="1"/>
  <c r="F140" i="16"/>
  <c r="D140" i="16"/>
  <c r="N140" i="16" s="1"/>
  <c r="O140" i="16" s="1"/>
  <c r="F139" i="16"/>
  <c r="D139" i="16"/>
  <c r="N139" i="16" s="1"/>
  <c r="O139" i="16" s="1"/>
  <c r="L138" i="16"/>
  <c r="F138" i="16"/>
  <c r="D138" i="16"/>
  <c r="F137" i="16"/>
  <c r="D137" i="16"/>
  <c r="F136" i="16"/>
  <c r="D136" i="16"/>
  <c r="F135" i="16"/>
  <c r="D135" i="16"/>
  <c r="F134" i="16"/>
  <c r="D134" i="16"/>
  <c r="D133" i="16"/>
  <c r="N133" i="16" s="1"/>
  <c r="O133" i="16" s="1"/>
  <c r="H132" i="16"/>
  <c r="Y132" i="16" s="1"/>
  <c r="F132" i="16"/>
  <c r="H131" i="16"/>
  <c r="Y131" i="16" s="1"/>
  <c r="F131" i="16"/>
  <c r="W131" i="16" s="1"/>
  <c r="F130" i="16"/>
  <c r="D130" i="16"/>
  <c r="F129" i="16"/>
  <c r="D129" i="16"/>
  <c r="L128" i="16"/>
  <c r="F128" i="16"/>
  <c r="D128" i="16"/>
  <c r="F127" i="16"/>
  <c r="D127" i="16"/>
  <c r="F126" i="16"/>
  <c r="D126" i="16"/>
  <c r="F125" i="16"/>
  <c r="D125" i="16"/>
  <c r="F124" i="16"/>
  <c r="D124" i="16"/>
  <c r="D123" i="16"/>
  <c r="N123" i="16" s="1"/>
  <c r="O123" i="16" s="1"/>
  <c r="H122" i="16"/>
  <c r="Y122" i="16" s="1"/>
  <c r="F122" i="16"/>
  <c r="H121" i="16"/>
  <c r="Y121" i="16" s="1"/>
  <c r="F121" i="16"/>
  <c r="F120" i="16"/>
  <c r="D120" i="16"/>
  <c r="N120" i="16" s="1"/>
  <c r="O120" i="16" s="1"/>
  <c r="F119" i="16"/>
  <c r="D119" i="16"/>
  <c r="L118" i="16"/>
  <c r="F118" i="16"/>
  <c r="D118" i="16"/>
  <c r="F117" i="16"/>
  <c r="D117" i="16"/>
  <c r="F116" i="16"/>
  <c r="D116" i="16"/>
  <c r="F115" i="16"/>
  <c r="D115" i="16"/>
  <c r="F114" i="16"/>
  <c r="D114" i="16"/>
  <c r="D113" i="16"/>
  <c r="N113" i="16" s="1"/>
  <c r="O113" i="16" s="1"/>
  <c r="H112" i="16"/>
  <c r="F112" i="16"/>
  <c r="H111" i="16"/>
  <c r="F111" i="16"/>
  <c r="F110" i="16"/>
  <c r="D110" i="16"/>
  <c r="F109" i="16"/>
  <c r="D109" i="16"/>
  <c r="L108" i="16"/>
  <c r="F108" i="16"/>
  <c r="D108" i="16"/>
  <c r="F107" i="16"/>
  <c r="D107" i="16"/>
  <c r="F106" i="16"/>
  <c r="D106" i="16"/>
  <c r="F105" i="16"/>
  <c r="D105" i="16"/>
  <c r="F104" i="16"/>
  <c r="D104" i="16"/>
  <c r="N104" i="16" s="1"/>
  <c r="O104" i="16" s="1"/>
  <c r="D103" i="16"/>
  <c r="N103" i="16" s="1"/>
  <c r="O103" i="16" s="1"/>
  <c r="H102" i="16"/>
  <c r="F102" i="16"/>
  <c r="H101" i="16"/>
  <c r="F101" i="16"/>
  <c r="F100" i="16"/>
  <c r="D100" i="16"/>
  <c r="N100" i="16" s="1"/>
  <c r="O100" i="16" s="1"/>
  <c r="F99" i="16"/>
  <c r="D99" i="16"/>
  <c r="L98" i="16"/>
  <c r="F98" i="16"/>
  <c r="D98" i="16"/>
  <c r="F97" i="16"/>
  <c r="D97" i="16"/>
  <c r="F96" i="16"/>
  <c r="D96" i="16"/>
  <c r="F95" i="16"/>
  <c r="D95" i="16"/>
  <c r="F94" i="16"/>
  <c r="D94" i="16"/>
  <c r="D93" i="16"/>
  <c r="N93" i="16" s="1"/>
  <c r="O93" i="16" s="1"/>
  <c r="H92" i="16"/>
  <c r="F92" i="16"/>
  <c r="H91" i="16"/>
  <c r="F91" i="16"/>
  <c r="F90" i="16"/>
  <c r="N90" i="16" s="1"/>
  <c r="O90" i="16" s="1"/>
  <c r="D90" i="16"/>
  <c r="F89" i="16"/>
  <c r="D89" i="16"/>
  <c r="L88" i="16"/>
  <c r="F88" i="16"/>
  <c r="D88" i="16"/>
  <c r="F87" i="16"/>
  <c r="D87" i="16"/>
  <c r="N87" i="16" s="1"/>
  <c r="O87" i="16" s="1"/>
  <c r="F86" i="16"/>
  <c r="D86" i="16"/>
  <c r="F85" i="16"/>
  <c r="D85" i="16"/>
  <c r="N85" i="16" s="1"/>
  <c r="O85" i="16" s="1"/>
  <c r="F84" i="16"/>
  <c r="D84" i="16"/>
  <c r="D83" i="16"/>
  <c r="N83" i="16" s="1"/>
  <c r="O83" i="16" s="1"/>
  <c r="D143" i="16"/>
  <c r="N143" i="16" s="1"/>
  <c r="O143" i="16" s="1"/>
  <c r="D144" i="16"/>
  <c r="F144" i="16"/>
  <c r="D145" i="16"/>
  <c r="F145" i="16"/>
  <c r="D146" i="16"/>
  <c r="F146" i="16"/>
  <c r="D147" i="16"/>
  <c r="F147" i="16"/>
  <c r="D148" i="16"/>
  <c r="F148" i="16"/>
  <c r="L148" i="16"/>
  <c r="D149" i="16"/>
  <c r="F149" i="16"/>
  <c r="H82" i="16"/>
  <c r="F82" i="16"/>
  <c r="H81" i="16"/>
  <c r="F81" i="16"/>
  <c r="F80" i="16"/>
  <c r="D80" i="16"/>
  <c r="H72" i="16"/>
  <c r="F72" i="16"/>
  <c r="H71" i="16"/>
  <c r="F71" i="16"/>
  <c r="F70" i="16"/>
  <c r="D70" i="16"/>
  <c r="N70" i="16" s="1"/>
  <c r="O70" i="16" s="1"/>
  <c r="F69" i="16"/>
  <c r="D69" i="16"/>
  <c r="L68" i="16"/>
  <c r="F68" i="16"/>
  <c r="D68" i="16"/>
  <c r="F67" i="16"/>
  <c r="D67" i="16"/>
  <c r="F66" i="16"/>
  <c r="D66" i="16"/>
  <c r="F65" i="16"/>
  <c r="D65" i="16"/>
  <c r="F64" i="16"/>
  <c r="D64" i="16"/>
  <c r="D63" i="16"/>
  <c r="N63" i="16" s="1"/>
  <c r="O63" i="16" s="1"/>
  <c r="H62" i="16"/>
  <c r="F62" i="16"/>
  <c r="H61" i="16"/>
  <c r="F61" i="16"/>
  <c r="F60" i="16"/>
  <c r="D60" i="16"/>
  <c r="F59" i="16"/>
  <c r="D59" i="16"/>
  <c r="L58" i="16"/>
  <c r="F58" i="16"/>
  <c r="D58" i="16"/>
  <c r="F57" i="16"/>
  <c r="D57" i="16"/>
  <c r="F56" i="16"/>
  <c r="N56" i="16" s="1"/>
  <c r="O56" i="16" s="1"/>
  <c r="D56" i="16"/>
  <c r="F55" i="16"/>
  <c r="N55" i="16" s="1"/>
  <c r="O55" i="16" s="1"/>
  <c r="D55" i="16"/>
  <c r="F54" i="16"/>
  <c r="D54" i="16"/>
  <c r="D53" i="16"/>
  <c r="N53" i="16" s="1"/>
  <c r="O53" i="16" s="1"/>
  <c r="H52" i="16"/>
  <c r="F52" i="16"/>
  <c r="H51" i="16"/>
  <c r="F51" i="16"/>
  <c r="F50" i="16"/>
  <c r="D50" i="16"/>
  <c r="F49" i="16"/>
  <c r="D49" i="16"/>
  <c r="L48" i="16"/>
  <c r="F48" i="16"/>
  <c r="D48" i="16"/>
  <c r="F47" i="16"/>
  <c r="D47" i="16"/>
  <c r="F46" i="16"/>
  <c r="D46" i="16"/>
  <c r="N45" i="16"/>
  <c r="O45" i="16" s="1"/>
  <c r="F45" i="16"/>
  <c r="D45" i="16"/>
  <c r="F44" i="16"/>
  <c r="D44" i="16"/>
  <c r="D43" i="16"/>
  <c r="N43" i="16" s="1"/>
  <c r="O43" i="16" s="1"/>
  <c r="H42" i="16"/>
  <c r="F42" i="16"/>
  <c r="H41" i="16"/>
  <c r="F41" i="16"/>
  <c r="F40" i="16"/>
  <c r="N40" i="16" s="1"/>
  <c r="O40" i="16" s="1"/>
  <c r="D40" i="16"/>
  <c r="F39" i="16"/>
  <c r="D39" i="16"/>
  <c r="L38" i="16"/>
  <c r="F38" i="16"/>
  <c r="D38" i="16"/>
  <c r="F37" i="16"/>
  <c r="D37" i="16"/>
  <c r="F36" i="16"/>
  <c r="D36" i="16"/>
  <c r="F35" i="16"/>
  <c r="D35" i="16"/>
  <c r="F34" i="16"/>
  <c r="N34" i="16" s="1"/>
  <c r="O34" i="16" s="1"/>
  <c r="D34" i="16"/>
  <c r="D33" i="16"/>
  <c r="N33" i="16" s="1"/>
  <c r="O33" i="16" s="1"/>
  <c r="H32" i="16"/>
  <c r="F32" i="16"/>
  <c r="H31" i="16"/>
  <c r="F31" i="16"/>
  <c r="F30" i="16"/>
  <c r="D30" i="16"/>
  <c r="F29" i="16"/>
  <c r="D29" i="16"/>
  <c r="L28" i="16"/>
  <c r="F28" i="16"/>
  <c r="D28" i="16"/>
  <c r="F27" i="16"/>
  <c r="D27" i="16"/>
  <c r="F26" i="16"/>
  <c r="N26" i="16" s="1"/>
  <c r="O26" i="16" s="1"/>
  <c r="D26" i="16"/>
  <c r="F25" i="16"/>
  <c r="D25" i="16"/>
  <c r="F24" i="16"/>
  <c r="D24" i="16"/>
  <c r="N23" i="16"/>
  <c r="O23" i="16" s="1"/>
  <c r="D23" i="16"/>
  <c r="H22" i="16"/>
  <c r="F22" i="16"/>
  <c r="H21" i="16"/>
  <c r="F21" i="16"/>
  <c r="F20" i="16"/>
  <c r="D20" i="16"/>
  <c r="F19" i="16"/>
  <c r="D19" i="16"/>
  <c r="L18" i="16"/>
  <c r="F18" i="16"/>
  <c r="D18" i="16"/>
  <c r="F17" i="16"/>
  <c r="D17" i="16"/>
  <c r="F16" i="16"/>
  <c r="D16" i="16"/>
  <c r="F15" i="16"/>
  <c r="D15" i="16"/>
  <c r="F14" i="16"/>
  <c r="D14" i="16"/>
  <c r="D13" i="16"/>
  <c r="N13" i="16" s="1"/>
  <c r="O13" i="16" s="1"/>
  <c r="N71" i="16" l="1"/>
  <c r="O71" i="16" s="1"/>
  <c r="N37" i="16"/>
  <c r="O37" i="16" s="1"/>
  <c r="N57" i="16"/>
  <c r="O57" i="16" s="1"/>
  <c r="N65" i="16"/>
  <c r="O65" i="16" s="1"/>
  <c r="N67" i="16"/>
  <c r="O67" i="16" s="1"/>
  <c r="N107" i="16"/>
  <c r="O107" i="16" s="1"/>
  <c r="N125" i="16"/>
  <c r="O125" i="16" s="1"/>
  <c r="N127" i="16"/>
  <c r="O127" i="16" s="1"/>
  <c r="N130" i="16"/>
  <c r="O130" i="16" s="1"/>
  <c r="N159" i="16"/>
  <c r="O159" i="16" s="1"/>
  <c r="N229" i="16"/>
  <c r="O229" i="16" s="1"/>
  <c r="N246" i="16"/>
  <c r="O246" i="16" s="1"/>
  <c r="N260" i="16"/>
  <c r="O260" i="16" s="1"/>
  <c r="N270" i="16"/>
  <c r="O270" i="16" s="1"/>
  <c r="N281" i="16"/>
  <c r="O281" i="16" s="1"/>
  <c r="N286" i="16"/>
  <c r="O286" i="16" s="1"/>
  <c r="N101" i="16"/>
  <c r="O101" i="16" s="1"/>
  <c r="N27" i="16"/>
  <c r="O27" i="16" s="1"/>
  <c r="N59" i="16"/>
  <c r="O59" i="16" s="1"/>
  <c r="N64" i="16"/>
  <c r="O64" i="16" s="1"/>
  <c r="N66" i="16"/>
  <c r="O66" i="16" s="1"/>
  <c r="N89" i="16"/>
  <c r="O89" i="16" s="1"/>
  <c r="N95" i="16"/>
  <c r="O95" i="16" s="1"/>
  <c r="N97" i="16"/>
  <c r="O97" i="16" s="1"/>
  <c r="N124" i="16"/>
  <c r="O124" i="16" s="1"/>
  <c r="N126" i="16"/>
  <c r="O126" i="16" s="1"/>
  <c r="N128" i="16"/>
  <c r="O128" i="16" s="1"/>
  <c r="N150" i="16"/>
  <c r="O150" i="16" s="1"/>
  <c r="N161" i="16"/>
  <c r="O161" i="16" s="1"/>
  <c r="N164" i="16"/>
  <c r="O164" i="16" s="1"/>
  <c r="N166" i="16"/>
  <c r="O166" i="16" s="1"/>
  <c r="N168" i="16"/>
  <c r="O168" i="16" s="1"/>
  <c r="N178" i="16"/>
  <c r="O178" i="16" s="1"/>
  <c r="N189" i="16"/>
  <c r="O189" i="16" s="1"/>
  <c r="N204" i="16"/>
  <c r="O204" i="16" s="1"/>
  <c r="N206" i="16"/>
  <c r="O206" i="16" s="1"/>
  <c r="N230" i="16"/>
  <c r="O230" i="16" s="1"/>
  <c r="N238" i="16"/>
  <c r="O238" i="16" s="1"/>
  <c r="N259" i="16"/>
  <c r="O259" i="16" s="1"/>
  <c r="N269" i="16"/>
  <c r="O269" i="16" s="1"/>
  <c r="N287" i="16"/>
  <c r="O287" i="16" s="1"/>
  <c r="N182" i="16"/>
  <c r="O182" i="16" s="1"/>
  <c r="N188" i="16"/>
  <c r="O188" i="16" s="1"/>
  <c r="N208" i="16"/>
  <c r="O208" i="16" s="1"/>
  <c r="N14" i="16"/>
  <c r="O14" i="16" s="1"/>
  <c r="N16" i="16"/>
  <c r="O16" i="16" s="1"/>
  <c r="N20" i="16"/>
  <c r="O20" i="16" s="1"/>
  <c r="N24" i="16"/>
  <c r="O24" i="16" s="1"/>
  <c r="N35" i="16"/>
  <c r="O35" i="16" s="1"/>
  <c r="N44" i="16"/>
  <c r="O44" i="16" s="1"/>
  <c r="N46" i="16"/>
  <c r="O46" i="16" s="1"/>
  <c r="N69" i="16"/>
  <c r="O69" i="16" s="1"/>
  <c r="N148" i="16"/>
  <c r="O148" i="16" s="1"/>
  <c r="N146" i="16"/>
  <c r="O146" i="16" s="1"/>
  <c r="N144" i="16"/>
  <c r="O144" i="16" s="1"/>
  <c r="N88" i="16"/>
  <c r="O88" i="16" s="1"/>
  <c r="N99" i="16"/>
  <c r="O99" i="16" s="1"/>
  <c r="N119" i="16"/>
  <c r="O119" i="16" s="1"/>
  <c r="N155" i="16"/>
  <c r="O155" i="16" s="1"/>
  <c r="N157" i="16"/>
  <c r="O157" i="16" s="1"/>
  <c r="N160" i="16"/>
  <c r="O160" i="16" s="1"/>
  <c r="N170" i="16"/>
  <c r="O170" i="16" s="1"/>
  <c r="N172" i="16"/>
  <c r="O172" i="16" s="1"/>
  <c r="N195" i="16"/>
  <c r="O195" i="16" s="1"/>
  <c r="N197" i="16"/>
  <c r="O197" i="16" s="1"/>
  <c r="N200" i="16"/>
  <c r="O200" i="16" s="1"/>
  <c r="N202" i="16"/>
  <c r="O202" i="16" s="1"/>
  <c r="N210" i="16"/>
  <c r="O210" i="16" s="1"/>
  <c r="N212" i="16"/>
  <c r="O212" i="16" s="1"/>
  <c r="N239" i="16"/>
  <c r="O239" i="16" s="1"/>
  <c r="N245" i="16"/>
  <c r="O245" i="16" s="1"/>
  <c r="N250" i="16"/>
  <c r="O250" i="16" s="1"/>
  <c r="N252" i="16"/>
  <c r="O252" i="16" s="1"/>
  <c r="N261" i="16"/>
  <c r="O261" i="16" s="1"/>
  <c r="N272" i="16"/>
  <c r="O272" i="16" s="1"/>
  <c r="N280" i="16"/>
  <c r="O280" i="16" s="1"/>
  <c r="Y142" i="16"/>
  <c r="N38" i="16"/>
  <c r="O38" i="16" s="1"/>
  <c r="N25" i="16"/>
  <c r="O25" i="16" s="1"/>
  <c r="N36" i="16"/>
  <c r="O36" i="16" s="1"/>
  <c r="N47" i="16"/>
  <c r="O47" i="16" s="1"/>
  <c r="N80" i="16"/>
  <c r="O80" i="16" s="1"/>
  <c r="N105" i="16"/>
  <c r="O105" i="16" s="1"/>
  <c r="N108" i="16"/>
  <c r="O108" i="16" s="1"/>
  <c r="N110" i="16"/>
  <c r="O110" i="16" s="1"/>
  <c r="N115" i="16"/>
  <c r="O115" i="16" s="1"/>
  <c r="N117" i="16"/>
  <c r="O117" i="16" s="1"/>
  <c r="N131" i="16"/>
  <c r="O131" i="16" s="1"/>
  <c r="N134" i="16"/>
  <c r="O134" i="16" s="1"/>
  <c r="N136" i="16"/>
  <c r="O136" i="16" s="1"/>
  <c r="N138" i="16"/>
  <c r="O138" i="16" s="1"/>
  <c r="N169" i="16"/>
  <c r="O169" i="16" s="1"/>
  <c r="N175" i="16"/>
  <c r="O175" i="16" s="1"/>
  <c r="N177" i="16"/>
  <c r="O177" i="16" s="1"/>
  <c r="N194" i="16"/>
  <c r="O194" i="16" s="1"/>
  <c r="N196" i="16"/>
  <c r="O196" i="16" s="1"/>
  <c r="N198" i="16"/>
  <c r="O198" i="16" s="1"/>
  <c r="N209" i="16"/>
  <c r="O209" i="16" s="1"/>
  <c r="N235" i="16"/>
  <c r="O235" i="16" s="1"/>
  <c r="N237" i="16"/>
  <c r="O237" i="16" s="1"/>
  <c r="N244" i="16"/>
  <c r="O244" i="16" s="1"/>
  <c r="N249" i="16"/>
  <c r="O249" i="16" s="1"/>
  <c r="N251" i="16"/>
  <c r="O251" i="16" s="1"/>
  <c r="N274" i="16"/>
  <c r="O274" i="16" s="1"/>
  <c r="N276" i="16"/>
  <c r="O276" i="16" s="1"/>
  <c r="N279" i="16"/>
  <c r="O279" i="16" s="1"/>
  <c r="N282" i="16"/>
  <c r="O282" i="16" s="1"/>
  <c r="N201" i="16"/>
  <c r="O201" i="16" s="1"/>
  <c r="N248" i="16"/>
  <c r="O248" i="16" s="1"/>
  <c r="N262" i="16"/>
  <c r="O262" i="16" s="1"/>
  <c r="N268" i="16"/>
  <c r="O268" i="16" s="1"/>
  <c r="N72" i="16"/>
  <c r="O72" i="16" s="1"/>
  <c r="N29" i="16"/>
  <c r="O29" i="16" s="1"/>
  <c r="N31" i="16"/>
  <c r="O31" i="16" s="1"/>
  <c r="N18" i="16"/>
  <c r="O18" i="16" s="1"/>
  <c r="N42" i="16"/>
  <c r="O42" i="16" s="1"/>
  <c r="N54" i="16"/>
  <c r="O54" i="16" s="1"/>
  <c r="N118" i="16"/>
  <c r="O118" i="16" s="1"/>
  <c r="W121" i="16"/>
  <c r="N121" i="16"/>
  <c r="O121" i="16" s="1"/>
  <c r="N129" i="16"/>
  <c r="O129" i="16" s="1"/>
  <c r="N132" i="16"/>
  <c r="O132" i="16" s="1"/>
  <c r="W132" i="16"/>
  <c r="N154" i="16"/>
  <c r="O154" i="16" s="1"/>
  <c r="N156" i="16"/>
  <c r="O156" i="16" s="1"/>
  <c r="N158" i="16"/>
  <c r="O158" i="16" s="1"/>
  <c r="N180" i="16"/>
  <c r="O180" i="16" s="1"/>
  <c r="N181" i="16"/>
  <c r="O181" i="16" s="1"/>
  <c r="N192" i="16"/>
  <c r="O192" i="16" s="1"/>
  <c r="N102" i="16"/>
  <c r="O102" i="16" s="1"/>
  <c r="N152" i="16"/>
  <c r="O152" i="16" s="1"/>
  <c r="N171" i="16"/>
  <c r="O171" i="16" s="1"/>
  <c r="N191" i="16"/>
  <c r="O191" i="16" s="1"/>
  <c r="N112" i="16"/>
  <c r="O112" i="16" s="1"/>
  <c r="N61" i="16"/>
  <c r="O61" i="16" s="1"/>
  <c r="N68" i="16"/>
  <c r="O68" i="16" s="1"/>
  <c r="N149" i="16"/>
  <c r="O149" i="16" s="1"/>
  <c r="N94" i="16"/>
  <c r="O94" i="16" s="1"/>
  <c r="N96" i="16"/>
  <c r="O96" i="16" s="1"/>
  <c r="N98" i="16"/>
  <c r="O98" i="16" s="1"/>
  <c r="N106" i="16"/>
  <c r="O106" i="16" s="1"/>
  <c r="N122" i="16"/>
  <c r="O122" i="16" s="1"/>
  <c r="W122" i="16"/>
  <c r="N211" i="16"/>
  <c r="O211" i="16" s="1"/>
  <c r="N232" i="16"/>
  <c r="O232" i="16" s="1"/>
  <c r="N242" i="16"/>
  <c r="O242" i="16" s="1"/>
  <c r="N22" i="16"/>
  <c r="O22" i="16" s="1"/>
  <c r="N91" i="16"/>
  <c r="O91" i="16" s="1"/>
  <c r="N48" i="16"/>
  <c r="O48" i="16" s="1"/>
  <c r="N50" i="16"/>
  <c r="O50" i="16" s="1"/>
  <c r="N52" i="16"/>
  <c r="O52" i="16" s="1"/>
  <c r="N82" i="16"/>
  <c r="O82" i="16" s="1"/>
  <c r="N92" i="16"/>
  <c r="O92" i="16" s="1"/>
  <c r="N162" i="16"/>
  <c r="O162" i="16" s="1"/>
  <c r="N231" i="16"/>
  <c r="O231" i="16" s="1"/>
  <c r="N185" i="16"/>
  <c r="O185" i="16" s="1"/>
  <c r="N187" i="16"/>
  <c r="O187" i="16" s="1"/>
  <c r="N109" i="16"/>
  <c r="O109" i="16" s="1"/>
  <c r="N111" i="16"/>
  <c r="O111" i="16" s="1"/>
  <c r="N271" i="16"/>
  <c r="O271" i="16" s="1"/>
  <c r="N39" i="16"/>
  <c r="O39" i="16" s="1"/>
  <c r="N41" i="16"/>
  <c r="O41" i="16" s="1"/>
  <c r="N58" i="16"/>
  <c r="O58" i="16" s="1"/>
  <c r="N60" i="16"/>
  <c r="O60" i="16" s="1"/>
  <c r="N62" i="16"/>
  <c r="O62" i="16" s="1"/>
  <c r="N147" i="16"/>
  <c r="O147" i="16" s="1"/>
  <c r="N145" i="16"/>
  <c r="O145" i="16" s="1"/>
  <c r="N174" i="16"/>
  <c r="O174" i="16" s="1"/>
  <c r="N176" i="16"/>
  <c r="O176" i="16" s="1"/>
  <c r="N15" i="16"/>
  <c r="O15" i="16" s="1"/>
  <c r="N17" i="16"/>
  <c r="O17" i="16" s="1"/>
  <c r="N19" i="16"/>
  <c r="O19" i="16" s="1"/>
  <c r="N21" i="16"/>
  <c r="O21" i="16" s="1"/>
  <c r="N28" i="16"/>
  <c r="O28" i="16" s="1"/>
  <c r="N30" i="16"/>
  <c r="O30" i="16" s="1"/>
  <c r="N32" i="16"/>
  <c r="O32" i="16" s="1"/>
  <c r="N49" i="16"/>
  <c r="O49" i="16" s="1"/>
  <c r="N51" i="16"/>
  <c r="O51" i="16" s="1"/>
  <c r="N81" i="16"/>
  <c r="O81" i="16" s="1"/>
  <c r="N84" i="16"/>
  <c r="O84" i="16" s="1"/>
  <c r="N86" i="16"/>
  <c r="O86" i="16" s="1"/>
  <c r="N114" i="16"/>
  <c r="O114" i="16" s="1"/>
  <c r="N116" i="16"/>
  <c r="O116" i="16" s="1"/>
  <c r="N135" i="16"/>
  <c r="O135" i="16" s="1"/>
  <c r="N137" i="16"/>
  <c r="O137" i="16" s="1"/>
  <c r="N151" i="16"/>
  <c r="O151" i="16" s="1"/>
  <c r="N165" i="16"/>
  <c r="O165" i="16" s="1"/>
  <c r="N167" i="16"/>
  <c r="O167" i="16" s="1"/>
  <c r="N184" i="16"/>
  <c r="O184" i="16" s="1"/>
  <c r="N186" i="16"/>
  <c r="O186" i="16" s="1"/>
  <c r="N205" i="16"/>
  <c r="O205" i="16" s="1"/>
  <c r="N207" i="16"/>
  <c r="O207" i="16" s="1"/>
  <c r="N234" i="16"/>
  <c r="O234" i="16" s="1"/>
  <c r="N236" i="16"/>
  <c r="O236" i="16" s="1"/>
  <c r="N241" i="16"/>
  <c r="O241" i="16" s="1"/>
  <c r="N255" i="16"/>
  <c r="O255" i="16" s="1"/>
  <c r="N257" i="16"/>
  <c r="O257" i="16" s="1"/>
  <c r="N275" i="16"/>
  <c r="O275" i="16" s="1"/>
  <c r="N277" i="16"/>
  <c r="O277" i="16" s="1"/>
  <c r="N289" i="16"/>
  <c r="O289" i="16" s="1"/>
  <c r="N291" i="16"/>
  <c r="O291" i="16" s="1"/>
  <c r="N288" i="16"/>
  <c r="O288" i="16" s="1"/>
  <c r="N290" i="16"/>
  <c r="O290" i="16" s="1"/>
  <c r="N292" i="16"/>
  <c r="O292" i="16" s="1"/>
  <c r="H12" i="16"/>
  <c r="H11" i="16"/>
  <c r="D73" i="16"/>
  <c r="D74" i="16"/>
  <c r="F74" i="16"/>
  <c r="D75" i="16"/>
  <c r="F75" i="16"/>
  <c r="D76" i="16"/>
  <c r="F76" i="16"/>
  <c r="D77" i="16"/>
  <c r="F77" i="16"/>
  <c r="D78" i="16"/>
  <c r="F78" i="16"/>
  <c r="L78" i="16"/>
  <c r="D79" i="16"/>
  <c r="F79" i="16"/>
  <c r="F12" i="16"/>
  <c r="F11" i="16"/>
  <c r="F10" i="16"/>
  <c r="D10" i="16"/>
  <c r="D3" i="16"/>
  <c r="S83" i="9" l="1"/>
  <c r="N83" i="9"/>
  <c r="I83" i="9"/>
  <c r="D83" i="9"/>
  <c r="S82" i="9"/>
  <c r="N82" i="9"/>
  <c r="I82" i="9"/>
  <c r="D82" i="9"/>
  <c r="S81" i="9"/>
  <c r="N81" i="9"/>
  <c r="I81" i="9"/>
  <c r="D81" i="9"/>
  <c r="S80" i="9"/>
  <c r="N80" i="9"/>
  <c r="I80" i="9"/>
  <c r="D80" i="9"/>
  <c r="S79" i="9"/>
  <c r="N79" i="9"/>
  <c r="I79" i="9"/>
  <c r="D79" i="9"/>
  <c r="S78" i="9"/>
  <c r="N78" i="9"/>
  <c r="I78" i="9"/>
  <c r="D78" i="9"/>
  <c r="S77" i="9"/>
  <c r="N77" i="9"/>
  <c r="I77" i="9"/>
  <c r="D77" i="9"/>
  <c r="S76" i="9"/>
  <c r="N76" i="9"/>
  <c r="I76" i="9"/>
  <c r="D76" i="9"/>
  <c r="S75" i="9"/>
  <c r="N75" i="9"/>
  <c r="I75" i="9"/>
  <c r="D75" i="9"/>
  <c r="S74" i="9"/>
  <c r="N74" i="9"/>
  <c r="I74" i="9"/>
  <c r="D74" i="9"/>
  <c r="S73" i="9"/>
  <c r="N73" i="9"/>
  <c r="I73" i="9"/>
  <c r="D73" i="9"/>
  <c r="S72" i="9"/>
  <c r="N72" i="9"/>
  <c r="I72" i="9"/>
  <c r="D72" i="9"/>
  <c r="S71" i="9"/>
  <c r="N71" i="9"/>
  <c r="I71" i="9"/>
  <c r="D71" i="9"/>
  <c r="S70" i="9"/>
  <c r="N70" i="9"/>
  <c r="I70" i="9"/>
  <c r="D70" i="9"/>
  <c r="S69" i="9"/>
  <c r="N69" i="9"/>
  <c r="I69" i="9"/>
  <c r="D69" i="9"/>
  <c r="S68" i="9"/>
  <c r="N68" i="9"/>
  <c r="I68" i="9"/>
  <c r="D68" i="9"/>
  <c r="S67" i="9"/>
  <c r="N67" i="9"/>
  <c r="I67" i="9"/>
  <c r="D67" i="9"/>
  <c r="S66" i="9"/>
  <c r="N66" i="9"/>
  <c r="I66" i="9"/>
  <c r="D66" i="9"/>
  <c r="S65" i="9"/>
  <c r="N65" i="9"/>
  <c r="I65" i="9"/>
  <c r="D65" i="9"/>
  <c r="S64" i="9"/>
  <c r="N64" i="9"/>
  <c r="I64" i="9"/>
  <c r="D64" i="9"/>
  <c r="P62" i="9"/>
  <c r="K62" i="9"/>
  <c r="F62" i="9"/>
  <c r="A62" i="9"/>
  <c r="R62" i="9" l="1"/>
  <c r="S62" i="9" s="1"/>
  <c r="M62" i="9"/>
  <c r="N62" i="9" s="1"/>
  <c r="H62" i="9"/>
  <c r="I62" i="9" s="1"/>
  <c r="C62" i="9"/>
  <c r="D62" i="9" s="1"/>
  <c r="W47" i="6"/>
  <c r="W48" i="6"/>
  <c r="W49" i="6"/>
  <c r="W50" i="6"/>
  <c r="W51" i="6"/>
  <c r="W52" i="6"/>
  <c r="W53" i="6"/>
  <c r="W46" i="6"/>
  <c r="Y53" i="6"/>
  <c r="Y52" i="6"/>
  <c r="Y51" i="6"/>
  <c r="Y50" i="6"/>
  <c r="Y49" i="6"/>
  <c r="Y48" i="6"/>
  <c r="Y47" i="6"/>
  <c r="Y46" i="6"/>
  <c r="Y45" i="6"/>
  <c r="X46" i="6" l="1"/>
  <c r="X48" i="6"/>
  <c r="X50" i="6"/>
  <c r="X52" i="6"/>
  <c r="X47" i="6"/>
  <c r="X49" i="6"/>
  <c r="X51" i="6"/>
  <c r="X53" i="6"/>
  <c r="Y54" i="6"/>
  <c r="U54" i="6"/>
  <c r="Y40" i="6"/>
  <c r="U40" i="6"/>
  <c r="W33" i="6"/>
  <c r="W34" i="6"/>
  <c r="W35" i="6"/>
  <c r="W36" i="6"/>
  <c r="W37" i="6"/>
  <c r="W38" i="6"/>
  <c r="W39" i="6"/>
  <c r="W32" i="6"/>
  <c r="U39" i="6"/>
  <c r="U38" i="6"/>
  <c r="U37" i="6"/>
  <c r="U36" i="6"/>
  <c r="U35" i="6"/>
  <c r="U34" i="6"/>
  <c r="U33" i="6"/>
  <c r="U32" i="6"/>
  <c r="U31" i="6"/>
  <c r="Y31" i="6" s="1"/>
  <c r="Y36" i="6" l="1"/>
  <c r="X32" i="6"/>
  <c r="X33" i="6"/>
  <c r="X34" i="6"/>
  <c r="X35" i="6"/>
  <c r="X36" i="6"/>
  <c r="X37" i="6"/>
  <c r="X38" i="6"/>
  <c r="X39" i="6"/>
  <c r="E77" i="12"/>
  <c r="G77" i="12" s="1"/>
  <c r="E71" i="12"/>
  <c r="G71" i="12" s="1"/>
  <c r="E65" i="12"/>
  <c r="G65" i="12" s="1"/>
  <c r="E76" i="12"/>
  <c r="G76" i="12" s="1"/>
  <c r="E70" i="12"/>
  <c r="G70" i="12" s="1"/>
  <c r="E64" i="12"/>
  <c r="G64" i="12" s="1"/>
  <c r="E75" i="12"/>
  <c r="G75" i="12" s="1"/>
  <c r="E69" i="12"/>
  <c r="G69" i="12" s="1"/>
  <c r="E63" i="12"/>
  <c r="G63" i="12" s="1"/>
  <c r="E59" i="12"/>
  <c r="G59" i="12" s="1"/>
  <c r="E53" i="12"/>
  <c r="G53" i="12" s="1"/>
  <c r="E58" i="12"/>
  <c r="G58" i="12" s="1"/>
  <c r="E52" i="12"/>
  <c r="G52" i="12" s="1"/>
  <c r="E57" i="12"/>
  <c r="G57" i="12" s="1"/>
  <c r="E51" i="12"/>
  <c r="G51" i="12" s="1"/>
  <c r="E79" i="12"/>
  <c r="G79" i="12" s="1"/>
  <c r="E78" i="12"/>
  <c r="G78" i="12" s="1"/>
  <c r="E74" i="12"/>
  <c r="G74" i="12" s="1"/>
  <c r="E73" i="12"/>
  <c r="G73" i="12" s="1"/>
  <c r="E72" i="12"/>
  <c r="G72" i="12" s="1"/>
  <c r="E68" i="12"/>
  <c r="G68" i="12" s="1"/>
  <c r="E67" i="12"/>
  <c r="G67" i="12" s="1"/>
  <c r="E66" i="12"/>
  <c r="G66" i="12" s="1"/>
  <c r="E62" i="12"/>
  <c r="G62" i="12" s="1"/>
  <c r="E61" i="12"/>
  <c r="G61" i="12" s="1"/>
  <c r="E60" i="12"/>
  <c r="G60" i="12" s="1"/>
  <c r="E56" i="12"/>
  <c r="G56" i="12" s="1"/>
  <c r="E55" i="12"/>
  <c r="G55" i="12" s="1"/>
  <c r="E54" i="12"/>
  <c r="G54" i="12" s="1"/>
  <c r="E50" i="12"/>
  <c r="G50" i="12" s="1"/>
  <c r="M15" i="10"/>
  <c r="N15" i="10" s="1"/>
  <c r="Y37" i="6" l="1"/>
  <c r="Y39" i="6"/>
  <c r="Y32" i="6"/>
  <c r="Y35" i="6"/>
  <c r="Y34" i="6"/>
  <c r="Y33" i="6"/>
  <c r="Y38" i="6"/>
  <c r="E49" i="12" l="1"/>
  <c r="G49" i="12" s="1"/>
  <c r="E48" i="12"/>
  <c r="G48" i="12" s="1"/>
  <c r="E47" i="12"/>
  <c r="G47" i="12" s="1"/>
  <c r="E46" i="12"/>
  <c r="G46" i="12" s="1"/>
  <c r="E45" i="12" l="1"/>
  <c r="G45" i="12" s="1"/>
  <c r="E44" i="12"/>
  <c r="G44" i="12" s="1"/>
  <c r="O224" i="4" l="1"/>
  <c r="O216" i="4"/>
  <c r="O208" i="4"/>
  <c r="O200" i="4"/>
  <c r="O192" i="4"/>
  <c r="O184" i="4"/>
  <c r="O176" i="4"/>
  <c r="O225" i="4"/>
  <c r="O223" i="4"/>
  <c r="O222" i="4"/>
  <c r="O221" i="4"/>
  <c r="O220" i="4"/>
  <c r="O219" i="4"/>
  <c r="O218" i="4"/>
  <c r="O217" i="4"/>
  <c r="O215" i="4"/>
  <c r="O214" i="4"/>
  <c r="O213" i="4"/>
  <c r="O212" i="4"/>
  <c r="O211" i="4"/>
  <c r="O210" i="4"/>
  <c r="O209" i="4"/>
  <c r="O207" i="4"/>
  <c r="O206" i="4"/>
  <c r="O205" i="4"/>
  <c r="O204" i="4"/>
  <c r="O203" i="4"/>
  <c r="O202" i="4"/>
  <c r="O201" i="4"/>
  <c r="O199" i="4"/>
  <c r="O198" i="4"/>
  <c r="O197" i="4"/>
  <c r="O196" i="4"/>
  <c r="O195" i="4"/>
  <c r="O194" i="4"/>
  <c r="O193" i="4"/>
  <c r="O191" i="4"/>
  <c r="O190" i="4"/>
  <c r="O189" i="4"/>
  <c r="O188" i="4"/>
  <c r="O187" i="4"/>
  <c r="O186" i="4"/>
  <c r="O185" i="4"/>
  <c r="O183" i="4"/>
  <c r="O182" i="4"/>
  <c r="O181" i="4"/>
  <c r="O180" i="4"/>
  <c r="O179" i="4"/>
  <c r="O178" i="4"/>
  <c r="O177" i="4"/>
  <c r="O175" i="4"/>
  <c r="O174" i="4"/>
  <c r="O173" i="4"/>
  <c r="O172" i="4"/>
  <c r="O171" i="4"/>
  <c r="O170" i="4"/>
  <c r="O168" i="4"/>
  <c r="O161" i="4"/>
  <c r="O154" i="4"/>
  <c r="O147" i="4"/>
  <c r="O133" i="4"/>
  <c r="O140" i="4"/>
  <c r="O126" i="4"/>
  <c r="O169" i="4"/>
  <c r="O167" i="4"/>
  <c r="O166" i="4"/>
  <c r="O165" i="4"/>
  <c r="O164" i="4"/>
  <c r="O163" i="4"/>
  <c r="O162" i="4"/>
  <c r="O160" i="4"/>
  <c r="O159" i="4"/>
  <c r="O158" i="4"/>
  <c r="O157" i="4"/>
  <c r="O156" i="4"/>
  <c r="O155" i="4"/>
  <c r="O153" i="4"/>
  <c r="O152" i="4"/>
  <c r="O151" i="4"/>
  <c r="O150" i="4"/>
  <c r="O149" i="4"/>
  <c r="O148" i="4"/>
  <c r="O146" i="4"/>
  <c r="O145" i="4"/>
  <c r="O144" i="4"/>
  <c r="O143" i="4"/>
  <c r="O142" i="4"/>
  <c r="O141" i="4"/>
  <c r="O139" i="4"/>
  <c r="O138" i="4"/>
  <c r="O137" i="4"/>
  <c r="O136" i="4"/>
  <c r="O135" i="4"/>
  <c r="O134" i="4"/>
  <c r="O132" i="4"/>
  <c r="O131" i="4"/>
  <c r="O130" i="4"/>
  <c r="O129" i="4"/>
  <c r="O128" i="4"/>
  <c r="O127" i="4"/>
  <c r="O125" i="4"/>
  <c r="O124" i="4"/>
  <c r="O123" i="4"/>
  <c r="O122" i="4"/>
  <c r="O121" i="4"/>
  <c r="H56" i="15" l="1"/>
  <c r="F56" i="15"/>
  <c r="N56" i="15" s="1"/>
  <c r="D56" i="15"/>
  <c r="H55" i="15"/>
  <c r="F55" i="15"/>
  <c r="D55" i="15"/>
  <c r="N55" i="15" s="1"/>
  <c r="F54" i="15"/>
  <c r="D54" i="15"/>
  <c r="F53" i="15"/>
  <c r="D53" i="15"/>
  <c r="F52" i="15"/>
  <c r="D52" i="15"/>
  <c r="D51" i="15"/>
  <c r="N51" i="15" s="1"/>
  <c r="H50" i="15"/>
  <c r="F50" i="15"/>
  <c r="D50" i="15"/>
  <c r="N50" i="15" s="1"/>
  <c r="H49" i="15"/>
  <c r="F49" i="15"/>
  <c r="D49" i="15"/>
  <c r="F48" i="15"/>
  <c r="D48" i="15"/>
  <c r="F47" i="15"/>
  <c r="D47" i="15"/>
  <c r="F46" i="15"/>
  <c r="N46" i="15" s="1"/>
  <c r="D46" i="15"/>
  <c r="D45" i="15"/>
  <c r="N45" i="15" s="1"/>
  <c r="H44" i="15"/>
  <c r="F44" i="15"/>
  <c r="N44" i="15" s="1"/>
  <c r="D44" i="15"/>
  <c r="H43" i="15"/>
  <c r="F43" i="15"/>
  <c r="D43" i="15"/>
  <c r="N43" i="15" s="1"/>
  <c r="F42" i="15"/>
  <c r="D42" i="15"/>
  <c r="F41" i="15"/>
  <c r="D41" i="15"/>
  <c r="N41" i="15" s="1"/>
  <c r="F40" i="15"/>
  <c r="D40" i="15"/>
  <c r="D39" i="15"/>
  <c r="H38" i="15"/>
  <c r="F38" i="15"/>
  <c r="D38" i="15"/>
  <c r="N38" i="15" s="1"/>
  <c r="H37" i="15"/>
  <c r="F37" i="15"/>
  <c r="D37" i="15"/>
  <c r="F36" i="15"/>
  <c r="D36" i="15"/>
  <c r="F35" i="15"/>
  <c r="D35" i="15"/>
  <c r="N35" i="15" s="1"/>
  <c r="F34" i="15"/>
  <c r="N34" i="15" s="1"/>
  <c r="D34" i="15"/>
  <c r="D33" i="15"/>
  <c r="H32" i="15"/>
  <c r="F32" i="15"/>
  <c r="D32" i="15"/>
  <c r="H31" i="15"/>
  <c r="F31" i="15"/>
  <c r="D31" i="15"/>
  <c r="N31" i="15" s="1"/>
  <c r="F30" i="15"/>
  <c r="D30" i="15"/>
  <c r="F29" i="15"/>
  <c r="D29" i="15"/>
  <c r="F28" i="15"/>
  <c r="D28" i="15"/>
  <c r="D27" i="15"/>
  <c r="N27" i="15" s="1"/>
  <c r="H26" i="15"/>
  <c r="F26" i="15"/>
  <c r="D26" i="15"/>
  <c r="H25" i="15"/>
  <c r="F25" i="15"/>
  <c r="D25" i="15"/>
  <c r="F24" i="15"/>
  <c r="D24" i="15"/>
  <c r="N24" i="15" s="1"/>
  <c r="F23" i="15"/>
  <c r="D23" i="15"/>
  <c r="F22" i="15"/>
  <c r="D22" i="15"/>
  <c r="N22" i="15" s="1"/>
  <c r="D21" i="15"/>
  <c r="H20" i="15"/>
  <c r="F20" i="15"/>
  <c r="D20" i="15"/>
  <c r="H19" i="15"/>
  <c r="F19" i="15"/>
  <c r="D19" i="15"/>
  <c r="N19" i="15" s="1"/>
  <c r="F18" i="15"/>
  <c r="D18" i="15"/>
  <c r="F17" i="15"/>
  <c r="D17" i="15"/>
  <c r="N17" i="15" s="1"/>
  <c r="F16" i="15"/>
  <c r="D16" i="15"/>
  <c r="D15" i="15"/>
  <c r="H14" i="15"/>
  <c r="F14" i="15"/>
  <c r="D14" i="15"/>
  <c r="H13" i="15"/>
  <c r="F13" i="15"/>
  <c r="D13" i="15"/>
  <c r="F12" i="15"/>
  <c r="D12" i="15"/>
  <c r="N12" i="15" s="1"/>
  <c r="F11" i="15"/>
  <c r="D11" i="15"/>
  <c r="F10" i="15"/>
  <c r="D10" i="15"/>
  <c r="D9" i="15"/>
  <c r="N47" i="15"/>
  <c r="N48" i="15"/>
  <c r="N49" i="15"/>
  <c r="N52" i="15"/>
  <c r="N53" i="15"/>
  <c r="N54" i="15"/>
  <c r="H8" i="15"/>
  <c r="H7" i="15"/>
  <c r="F8" i="15"/>
  <c r="F7" i="15"/>
  <c r="F6" i="15"/>
  <c r="F5" i="15"/>
  <c r="F4" i="15"/>
  <c r="D8" i="15"/>
  <c r="D7" i="15"/>
  <c r="D6" i="15"/>
  <c r="D5" i="15"/>
  <c r="D4" i="15"/>
  <c r="D3" i="15"/>
  <c r="N42" i="15"/>
  <c r="N40" i="15"/>
  <c r="N39" i="15"/>
  <c r="N37" i="15"/>
  <c r="N36" i="15"/>
  <c r="N33" i="15"/>
  <c r="N32" i="15"/>
  <c r="N30" i="15"/>
  <c r="N29" i="15"/>
  <c r="N28" i="15"/>
  <c r="N26" i="15"/>
  <c r="N25" i="15"/>
  <c r="N23" i="15"/>
  <c r="N21" i="15"/>
  <c r="N20" i="15"/>
  <c r="N18" i="15"/>
  <c r="N16" i="15"/>
  <c r="N15" i="15"/>
  <c r="N14" i="15"/>
  <c r="N13" i="15"/>
  <c r="N11" i="15"/>
  <c r="N10" i="15"/>
  <c r="N9" i="15"/>
  <c r="E43" i="12"/>
  <c r="G43" i="12" s="1"/>
  <c r="E37" i="12"/>
  <c r="G37" i="12" s="1"/>
  <c r="E31" i="12"/>
  <c r="G31" i="12" s="1"/>
  <c r="E25" i="12"/>
  <c r="G25" i="12" s="1"/>
  <c r="E19" i="12"/>
  <c r="G19" i="12" s="1"/>
  <c r="E13" i="12"/>
  <c r="G13" i="12" s="1"/>
  <c r="E41" i="12"/>
  <c r="G41" i="12" s="1"/>
  <c r="E40" i="12"/>
  <c r="G40" i="12" s="1"/>
  <c r="E35" i="12"/>
  <c r="G35" i="12" s="1"/>
  <c r="E34" i="12"/>
  <c r="G34" i="12" s="1"/>
  <c r="E29" i="12"/>
  <c r="G29" i="12" s="1"/>
  <c r="E28" i="12"/>
  <c r="G28" i="12" s="1"/>
  <c r="E23" i="12"/>
  <c r="G23" i="12" s="1"/>
  <c r="E22" i="12"/>
  <c r="G22" i="12" s="1"/>
  <c r="E17" i="12"/>
  <c r="G17" i="12" s="1"/>
  <c r="E16" i="12"/>
  <c r="G16" i="12" s="1"/>
  <c r="E11" i="12"/>
  <c r="G11" i="12" s="1"/>
  <c r="E10" i="12"/>
  <c r="G10" i="12" s="1"/>
  <c r="E4" i="12"/>
  <c r="G4" i="12" s="1"/>
  <c r="E5" i="12"/>
  <c r="G5" i="12" s="1"/>
  <c r="L8" i="16"/>
  <c r="F8" i="16"/>
  <c r="F7" i="16"/>
  <c r="F6" i="16"/>
  <c r="F5" i="16"/>
  <c r="F4" i="16"/>
  <c r="F9" i="16"/>
  <c r="D9" i="16"/>
  <c r="D8" i="16"/>
  <c r="D7" i="16"/>
  <c r="D6" i="16"/>
  <c r="D5" i="16"/>
  <c r="D4" i="16"/>
  <c r="M12" i="18"/>
  <c r="M11" i="18"/>
  <c r="M10" i="18"/>
  <c r="M9" i="18"/>
  <c r="M8" i="18"/>
  <c r="M7" i="18"/>
  <c r="M6" i="18"/>
  <c r="M5" i="18"/>
  <c r="M4" i="18"/>
  <c r="M3" i="1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N8" i="15"/>
  <c r="N7" i="15"/>
  <c r="N6" i="15"/>
  <c r="N5" i="15"/>
  <c r="N4" i="15"/>
  <c r="N3" i="15"/>
  <c r="O43" i="14"/>
  <c r="O42" i="14"/>
  <c r="O41" i="14"/>
  <c r="O40" i="14"/>
  <c r="O39" i="14"/>
  <c r="O38" i="14"/>
  <c r="O37" i="14"/>
  <c r="O20" i="14"/>
  <c r="O19" i="14"/>
  <c r="O18" i="14"/>
  <c r="O17" i="14"/>
  <c r="O16" i="14"/>
  <c r="O15" i="14"/>
  <c r="O14" i="14"/>
  <c r="K10" i="14"/>
  <c r="K9" i="14"/>
  <c r="K8" i="14"/>
  <c r="K7" i="14"/>
  <c r="K6" i="14"/>
  <c r="K5" i="14"/>
  <c r="K4" i="14"/>
  <c r="M26" i="13"/>
  <c r="M25" i="13"/>
  <c r="M24" i="13"/>
  <c r="M23" i="13"/>
  <c r="M22" i="13"/>
  <c r="M21" i="13"/>
  <c r="M20" i="13"/>
  <c r="M9" i="13"/>
  <c r="M8" i="13"/>
  <c r="M7" i="13"/>
  <c r="M6" i="13"/>
  <c r="M5" i="13"/>
  <c r="M4" i="13"/>
  <c r="M3" i="13"/>
  <c r="E42" i="12"/>
  <c r="G42" i="12" s="1"/>
  <c r="E39" i="12"/>
  <c r="G39" i="12" s="1"/>
  <c r="E38" i="12"/>
  <c r="G38" i="12" s="1"/>
  <c r="E36" i="12"/>
  <c r="G36" i="12" s="1"/>
  <c r="E33" i="12"/>
  <c r="G33" i="12" s="1"/>
  <c r="E32" i="12"/>
  <c r="G32" i="12" s="1"/>
  <c r="E30" i="12"/>
  <c r="G30" i="12" s="1"/>
  <c r="E27" i="12"/>
  <c r="G27" i="12" s="1"/>
  <c r="E26" i="12"/>
  <c r="G26" i="12" s="1"/>
  <c r="E24" i="12"/>
  <c r="G24" i="12" s="1"/>
  <c r="E21" i="12"/>
  <c r="G21" i="12" s="1"/>
  <c r="E20" i="12"/>
  <c r="G20" i="12" s="1"/>
  <c r="E18" i="12"/>
  <c r="G18" i="12" s="1"/>
  <c r="E15" i="12"/>
  <c r="G15" i="12" s="1"/>
  <c r="E14" i="12"/>
  <c r="G14" i="12" s="1"/>
  <c r="E12" i="12"/>
  <c r="G12" i="12" s="1"/>
  <c r="E9" i="12"/>
  <c r="G9" i="12" s="1"/>
  <c r="E8" i="12"/>
  <c r="G8" i="12" s="1"/>
  <c r="E7" i="12"/>
  <c r="G7" i="12" s="1"/>
  <c r="E6" i="12"/>
  <c r="G6" i="12" s="1"/>
  <c r="E3" i="12"/>
  <c r="G3" i="12" s="1"/>
  <c r="E2" i="12"/>
  <c r="G2" i="12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M8" i="10"/>
  <c r="N8" i="10" s="1"/>
  <c r="S55" i="9"/>
  <c r="N55" i="9"/>
  <c r="I55" i="9"/>
  <c r="D55" i="9"/>
  <c r="S54" i="9"/>
  <c r="N54" i="9"/>
  <c r="I54" i="9"/>
  <c r="D54" i="9"/>
  <c r="S53" i="9"/>
  <c r="N53" i="9"/>
  <c r="I53" i="9"/>
  <c r="D53" i="9"/>
  <c r="S52" i="9"/>
  <c r="N52" i="9"/>
  <c r="I52" i="9"/>
  <c r="D52" i="9"/>
  <c r="S51" i="9"/>
  <c r="N51" i="9"/>
  <c r="I51" i="9"/>
  <c r="D51" i="9"/>
  <c r="S50" i="9"/>
  <c r="N50" i="9"/>
  <c r="I50" i="9"/>
  <c r="D50" i="9"/>
  <c r="S49" i="9"/>
  <c r="N49" i="9"/>
  <c r="I49" i="9"/>
  <c r="D49" i="9"/>
  <c r="S48" i="9"/>
  <c r="N48" i="9"/>
  <c r="I48" i="9"/>
  <c r="D48" i="9"/>
  <c r="S47" i="9"/>
  <c r="N47" i="9"/>
  <c r="I47" i="9"/>
  <c r="D47" i="9"/>
  <c r="S46" i="9"/>
  <c r="N46" i="9"/>
  <c r="I46" i="9"/>
  <c r="D46" i="9"/>
  <c r="S45" i="9"/>
  <c r="N45" i="9"/>
  <c r="I45" i="9"/>
  <c r="D45" i="9"/>
  <c r="S44" i="9"/>
  <c r="N44" i="9"/>
  <c r="I44" i="9"/>
  <c r="D44" i="9"/>
  <c r="S43" i="9"/>
  <c r="N43" i="9"/>
  <c r="I43" i="9"/>
  <c r="D43" i="9"/>
  <c r="S42" i="9"/>
  <c r="N42" i="9"/>
  <c r="I42" i="9"/>
  <c r="D42" i="9"/>
  <c r="S41" i="9"/>
  <c r="N41" i="9"/>
  <c r="I41" i="9"/>
  <c r="D41" i="9"/>
  <c r="S40" i="9"/>
  <c r="N40" i="9"/>
  <c r="I40" i="9"/>
  <c r="D40" i="9"/>
  <c r="S39" i="9"/>
  <c r="N39" i="9"/>
  <c r="I39" i="9"/>
  <c r="D39" i="9"/>
  <c r="S38" i="9"/>
  <c r="N38" i="9"/>
  <c r="I38" i="9"/>
  <c r="D38" i="9"/>
  <c r="S37" i="9"/>
  <c r="N37" i="9"/>
  <c r="I37" i="9"/>
  <c r="D37" i="9"/>
  <c r="S36" i="9"/>
  <c r="N36" i="9"/>
  <c r="I36" i="9"/>
  <c r="D36" i="9"/>
  <c r="S26" i="9"/>
  <c r="N26" i="9"/>
  <c r="I26" i="9"/>
  <c r="D26" i="9"/>
  <c r="S25" i="9"/>
  <c r="N25" i="9"/>
  <c r="I25" i="9"/>
  <c r="D25" i="9"/>
  <c r="S24" i="9"/>
  <c r="N24" i="9"/>
  <c r="I24" i="9"/>
  <c r="D24" i="9"/>
  <c r="S23" i="9"/>
  <c r="N23" i="9"/>
  <c r="I23" i="9"/>
  <c r="D23" i="9"/>
  <c r="S22" i="9"/>
  <c r="N22" i="9"/>
  <c r="I22" i="9"/>
  <c r="D22" i="9"/>
  <c r="S21" i="9"/>
  <c r="N21" i="9"/>
  <c r="I21" i="9"/>
  <c r="D21" i="9"/>
  <c r="S20" i="9"/>
  <c r="N20" i="9"/>
  <c r="I20" i="9"/>
  <c r="D20" i="9"/>
  <c r="S19" i="9"/>
  <c r="N19" i="9"/>
  <c r="I19" i="9"/>
  <c r="D19" i="9"/>
  <c r="S18" i="9"/>
  <c r="N18" i="9"/>
  <c r="I18" i="9"/>
  <c r="D18" i="9"/>
  <c r="S17" i="9"/>
  <c r="N17" i="9"/>
  <c r="I17" i="9"/>
  <c r="D17" i="9"/>
  <c r="S16" i="9"/>
  <c r="N16" i="9"/>
  <c r="I16" i="9"/>
  <c r="D16" i="9"/>
  <c r="S15" i="9"/>
  <c r="N15" i="9"/>
  <c r="I15" i="9"/>
  <c r="D15" i="9"/>
  <c r="S14" i="9"/>
  <c r="N14" i="9"/>
  <c r="I14" i="9"/>
  <c r="D14" i="9"/>
  <c r="S13" i="9"/>
  <c r="N13" i="9"/>
  <c r="I13" i="9"/>
  <c r="D13" i="9"/>
  <c r="S12" i="9"/>
  <c r="N12" i="9"/>
  <c r="I12" i="9"/>
  <c r="D12" i="9"/>
  <c r="S11" i="9"/>
  <c r="N11" i="9"/>
  <c r="I11" i="9"/>
  <c r="D11" i="9"/>
  <c r="S10" i="9"/>
  <c r="N10" i="9"/>
  <c r="I10" i="9"/>
  <c r="D10" i="9"/>
  <c r="S9" i="9"/>
  <c r="N9" i="9"/>
  <c r="I9" i="9"/>
  <c r="D9" i="9"/>
  <c r="S8" i="9"/>
  <c r="N8" i="9"/>
  <c r="I8" i="9"/>
  <c r="D8" i="9"/>
  <c r="S7" i="9"/>
  <c r="N7" i="9"/>
  <c r="I7" i="9"/>
  <c r="D7" i="9"/>
  <c r="M11" i="17"/>
  <c r="M10" i="17"/>
  <c r="M9" i="17"/>
  <c r="M4" i="17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58" i="5"/>
  <c r="O59" i="5"/>
  <c r="O56" i="5"/>
  <c r="O55" i="5"/>
  <c r="O52" i="5"/>
  <c r="O51" i="5"/>
  <c r="O48" i="5"/>
  <c r="O47" i="5"/>
  <c r="O44" i="5"/>
  <c r="O43" i="5"/>
  <c r="O40" i="5"/>
  <c r="O39" i="5"/>
  <c r="O38" i="5"/>
  <c r="O36" i="5"/>
  <c r="O35" i="5"/>
  <c r="O34" i="5"/>
  <c r="O32" i="5"/>
  <c r="O31" i="5"/>
  <c r="O30" i="5"/>
  <c r="O28" i="5"/>
  <c r="O27" i="5"/>
  <c r="O26" i="5"/>
  <c r="O24" i="5"/>
  <c r="O23" i="5"/>
  <c r="O22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R5" i="5"/>
  <c r="N11" i="11" l="1"/>
  <c r="N4" i="11"/>
  <c r="O21" i="5"/>
  <c r="O25" i="5"/>
  <c r="O29" i="5"/>
  <c r="O33" i="5"/>
  <c r="O37" i="5"/>
  <c r="O41" i="5"/>
  <c r="O45" i="5"/>
  <c r="O49" i="5"/>
  <c r="O53" i="5"/>
  <c r="O57" i="5"/>
  <c r="O42" i="5"/>
  <c r="O46" i="5"/>
  <c r="O50" i="5"/>
  <c r="O54" i="5"/>
  <c r="N12" i="18"/>
  <c r="N11" i="18"/>
  <c r="N10" i="18"/>
  <c r="N9" i="18"/>
  <c r="N8" i="18"/>
  <c r="N7" i="18"/>
  <c r="N6" i="18"/>
  <c r="N5" i="18"/>
  <c r="N4" i="18"/>
  <c r="N3" i="18"/>
  <c r="T20" i="17"/>
  <c r="T19" i="17"/>
  <c r="T18" i="17"/>
  <c r="T17" i="17"/>
  <c r="T16" i="17"/>
  <c r="T15" i="17"/>
  <c r="T14" i="17"/>
  <c r="T13" i="17"/>
  <c r="N11" i="17"/>
  <c r="T10" i="17"/>
  <c r="N10" i="17"/>
  <c r="T9" i="17"/>
  <c r="N9" i="17"/>
  <c r="T8" i="17"/>
  <c r="T7" i="17"/>
  <c r="T6" i="17"/>
  <c r="T5" i="17"/>
  <c r="T4" i="17"/>
  <c r="N4" i="17"/>
  <c r="E53" i="14"/>
  <c r="F53" i="14" s="1"/>
  <c r="G53" i="14" s="1"/>
  <c r="C53" i="14"/>
  <c r="E52" i="14"/>
  <c r="F52" i="14" s="1"/>
  <c r="G52" i="14" s="1"/>
  <c r="C52" i="14"/>
  <c r="E51" i="14"/>
  <c r="F51" i="14" s="1"/>
  <c r="G51" i="14" s="1"/>
  <c r="C51" i="14"/>
  <c r="E50" i="14"/>
  <c r="F50" i="14" s="1"/>
  <c r="G50" i="14" s="1"/>
  <c r="C50" i="14"/>
  <c r="E49" i="14"/>
  <c r="F49" i="14" s="1"/>
  <c r="G49" i="14" s="1"/>
  <c r="C49" i="14"/>
  <c r="E48" i="14"/>
  <c r="F48" i="14" s="1"/>
  <c r="G48" i="14" s="1"/>
  <c r="C48" i="14"/>
  <c r="E47" i="14"/>
  <c r="F47" i="14" s="1"/>
  <c r="G47" i="14" s="1"/>
  <c r="C47" i="14"/>
  <c r="P43" i="14"/>
  <c r="P42" i="14"/>
  <c r="P41" i="14"/>
  <c r="P40" i="14"/>
  <c r="P39" i="14"/>
  <c r="P38" i="14"/>
  <c r="P37" i="14"/>
  <c r="F30" i="14"/>
  <c r="G30" i="14" s="1"/>
  <c r="E30" i="14"/>
  <c r="C30" i="14"/>
  <c r="E29" i="14"/>
  <c r="F29" i="14" s="1"/>
  <c r="G29" i="14" s="1"/>
  <c r="C29" i="14"/>
  <c r="E28" i="14"/>
  <c r="F28" i="14" s="1"/>
  <c r="G28" i="14" s="1"/>
  <c r="C28" i="14"/>
  <c r="E27" i="14"/>
  <c r="F27" i="14" s="1"/>
  <c r="G27" i="14" s="1"/>
  <c r="C27" i="14"/>
  <c r="E26" i="14"/>
  <c r="F26" i="14" s="1"/>
  <c r="G26" i="14" s="1"/>
  <c r="C26" i="14"/>
  <c r="E25" i="14"/>
  <c r="F25" i="14" s="1"/>
  <c r="G25" i="14" s="1"/>
  <c r="C25" i="14"/>
  <c r="E24" i="14"/>
  <c r="F24" i="14" s="1"/>
  <c r="G24" i="14" s="1"/>
  <c r="C24" i="14"/>
  <c r="P20" i="14"/>
  <c r="P19" i="14"/>
  <c r="P18" i="14"/>
  <c r="P17" i="14"/>
  <c r="P16" i="14"/>
  <c r="P15" i="14"/>
  <c r="P14" i="14"/>
  <c r="L10" i="14"/>
  <c r="L9" i="14"/>
  <c r="L8" i="14"/>
  <c r="L7" i="14"/>
  <c r="L6" i="14"/>
  <c r="L5" i="14"/>
  <c r="L4" i="14"/>
  <c r="M34" i="9"/>
  <c r="N34" i="9" s="1"/>
  <c r="H34" i="9"/>
  <c r="I34" i="9" s="1"/>
  <c r="R34" i="9"/>
  <c r="S34" i="9" s="1"/>
  <c r="P34" i="9"/>
  <c r="K34" i="9"/>
  <c r="F34" i="9"/>
  <c r="C34" i="9"/>
  <c r="D34" i="9" s="1"/>
  <c r="A34" i="9"/>
  <c r="M5" i="9"/>
  <c r="N5" i="9" s="1"/>
  <c r="H5" i="9"/>
  <c r="I5" i="9" s="1"/>
  <c r="R5" i="9"/>
  <c r="S5" i="9" s="1"/>
  <c r="P5" i="9"/>
  <c r="K5" i="9"/>
  <c r="F5" i="9"/>
  <c r="C5" i="9"/>
  <c r="D5" i="9" s="1"/>
  <c r="A5" i="9"/>
  <c r="O42" i="8" l="1"/>
  <c r="O41" i="8"/>
  <c r="O40" i="8"/>
  <c r="O39" i="8"/>
  <c r="O38" i="8"/>
  <c r="O37" i="8"/>
  <c r="O36" i="8"/>
  <c r="O35" i="8"/>
  <c r="T34" i="8"/>
  <c r="U34" i="8" s="1"/>
  <c r="O34" i="8"/>
  <c r="T33" i="8"/>
  <c r="U33" i="8" s="1"/>
  <c r="O33" i="8"/>
  <c r="U32" i="8"/>
  <c r="T32" i="8"/>
  <c r="P32" i="8"/>
  <c r="O32" i="8"/>
  <c r="T31" i="8"/>
  <c r="U31" i="8" s="1"/>
  <c r="P31" i="8"/>
  <c r="O31" i="8"/>
  <c r="U30" i="8"/>
  <c r="T30" i="8"/>
  <c r="P30" i="8"/>
  <c r="O30" i="8"/>
  <c r="P29" i="8"/>
  <c r="O29" i="8"/>
  <c r="P28" i="8"/>
  <c r="O28" i="8"/>
  <c r="P27" i="8"/>
  <c r="O27" i="8"/>
  <c r="P26" i="8"/>
  <c r="O26" i="8"/>
  <c r="U25" i="8"/>
  <c r="T25" i="8"/>
  <c r="P25" i="8"/>
  <c r="O25" i="8"/>
  <c r="U24" i="8"/>
  <c r="T24" i="8"/>
  <c r="P24" i="8"/>
  <c r="O24" i="8"/>
  <c r="T23" i="8"/>
  <c r="U23" i="8" s="1"/>
  <c r="P23" i="8"/>
  <c r="O23" i="8"/>
  <c r="U22" i="8"/>
  <c r="T22" i="8"/>
  <c r="P22" i="8"/>
  <c r="O22" i="8"/>
  <c r="T21" i="8"/>
  <c r="U21" i="8" s="1"/>
  <c r="V21" i="8" s="1"/>
  <c r="X21" i="8" s="1"/>
  <c r="P21" i="8"/>
  <c r="O21" i="8"/>
  <c r="P20" i="8"/>
  <c r="O20" i="8"/>
  <c r="P19" i="8"/>
  <c r="O19" i="8"/>
  <c r="P18" i="8"/>
  <c r="O18" i="8"/>
  <c r="U17" i="8"/>
  <c r="T17" i="8"/>
  <c r="P17" i="8"/>
  <c r="O17" i="8"/>
  <c r="T16" i="8"/>
  <c r="U16" i="8" s="1"/>
  <c r="P16" i="8"/>
  <c r="O16" i="8"/>
  <c r="T15" i="8"/>
  <c r="U15" i="8" s="1"/>
  <c r="P15" i="8"/>
  <c r="O15" i="8"/>
  <c r="U14" i="8"/>
  <c r="T14" i="8"/>
  <c r="P14" i="8"/>
  <c r="O14" i="8"/>
  <c r="T13" i="8"/>
  <c r="U13" i="8" s="1"/>
  <c r="V13" i="8" s="1"/>
  <c r="X13" i="8" s="1"/>
  <c r="P13" i="8"/>
  <c r="O13" i="8"/>
  <c r="P12" i="8"/>
  <c r="O12" i="8"/>
  <c r="P11" i="8"/>
  <c r="O11" i="8"/>
  <c r="P10" i="8"/>
  <c r="O10" i="8"/>
  <c r="T9" i="8"/>
  <c r="U9" i="8" s="1"/>
  <c r="P9" i="8"/>
  <c r="O9" i="8"/>
  <c r="T8" i="8"/>
  <c r="U8" i="8" s="1"/>
  <c r="P8" i="8"/>
  <c r="O8" i="8"/>
  <c r="T7" i="8"/>
  <c r="U7" i="8" s="1"/>
  <c r="P7" i="8"/>
  <c r="O7" i="8"/>
  <c r="U6" i="8"/>
  <c r="T6" i="8"/>
  <c r="P6" i="8"/>
  <c r="O6" i="8"/>
  <c r="T5" i="8"/>
  <c r="U5" i="8" s="1"/>
  <c r="V5" i="8" s="1"/>
  <c r="X5" i="8" s="1"/>
  <c r="P5" i="8"/>
  <c r="O5" i="8"/>
  <c r="P4" i="8"/>
  <c r="O4" i="8"/>
  <c r="P3" i="8"/>
  <c r="O3" i="8"/>
  <c r="H18" i="7"/>
  <c r="G18" i="7"/>
  <c r="H17" i="7"/>
  <c r="H16" i="7"/>
  <c r="E16" i="7"/>
  <c r="H15" i="7"/>
  <c r="H14" i="7"/>
  <c r="G14" i="7"/>
  <c r="H13" i="7"/>
  <c r="H12" i="7"/>
  <c r="E12" i="7"/>
  <c r="H11" i="7"/>
  <c r="G11" i="7"/>
  <c r="H10" i="7"/>
  <c r="G10" i="7"/>
  <c r="H9" i="7"/>
  <c r="H8" i="7"/>
  <c r="E8" i="7"/>
  <c r="D5" i="7"/>
  <c r="D18" i="7" s="1"/>
  <c r="D4" i="7"/>
  <c r="E17" i="7" s="1"/>
  <c r="D3" i="7"/>
  <c r="F16" i="7" s="1"/>
  <c r="D2" i="7"/>
  <c r="G15" i="7" s="1"/>
  <c r="C14" i="6"/>
  <c r="F13" i="6"/>
  <c r="C13" i="6"/>
  <c r="F12" i="6"/>
  <c r="G11" i="6" s="1"/>
  <c r="C12" i="6"/>
  <c r="F11" i="6"/>
  <c r="I10" i="6" s="1"/>
  <c r="C11" i="6"/>
  <c r="F10" i="6"/>
  <c r="C10" i="6"/>
  <c r="F9" i="6"/>
  <c r="C9" i="6"/>
  <c r="F8" i="6"/>
  <c r="G7" i="6" s="1"/>
  <c r="C8" i="6"/>
  <c r="F7" i="6"/>
  <c r="C7" i="6"/>
  <c r="F6" i="6"/>
  <c r="V30" i="8" l="1"/>
  <c r="X30" i="8" s="1"/>
  <c r="D8" i="7"/>
  <c r="D14" i="7"/>
  <c r="D13" i="7"/>
  <c r="D17" i="7"/>
  <c r="D10" i="7"/>
  <c r="D9" i="7"/>
  <c r="F15" i="7"/>
  <c r="E9" i="7"/>
  <c r="E13" i="7"/>
  <c r="G8" i="7"/>
  <c r="F9" i="7"/>
  <c r="E10" i="7"/>
  <c r="D11" i="7"/>
  <c r="G12" i="7"/>
  <c r="F13" i="7"/>
  <c r="E14" i="7"/>
  <c r="D15" i="7"/>
  <c r="G16" i="7"/>
  <c r="F17" i="7"/>
  <c r="E18" i="7"/>
  <c r="F12" i="7"/>
  <c r="G9" i="7"/>
  <c r="F10" i="7"/>
  <c r="E11" i="7"/>
  <c r="D12" i="7"/>
  <c r="G13" i="7"/>
  <c r="F14" i="7"/>
  <c r="E15" i="7"/>
  <c r="D16" i="7"/>
  <c r="G17" i="7"/>
  <c r="F18" i="7"/>
  <c r="F11" i="7"/>
  <c r="F8" i="7"/>
  <c r="G10" i="6"/>
  <c r="H10" i="6"/>
  <c r="I12" i="6"/>
  <c r="I8" i="6"/>
  <c r="I9" i="6"/>
  <c r="I7" i="6"/>
  <c r="I11" i="6"/>
  <c r="H7" i="6"/>
  <c r="G8" i="6"/>
  <c r="H11" i="6"/>
  <c r="G12" i="6"/>
  <c r="H8" i="6"/>
  <c r="G9" i="6"/>
  <c r="H12" i="6"/>
  <c r="H9" i="6"/>
  <c r="N10" i="16" l="1"/>
  <c r="O10" i="16" s="1"/>
  <c r="N218" i="16"/>
  <c r="O218" i="16" s="1"/>
  <c r="N214" i="16"/>
  <c r="O214" i="16" s="1"/>
  <c r="N215" i="16"/>
  <c r="O215" i="16" s="1"/>
  <c r="N219" i="16"/>
  <c r="O219" i="16" s="1"/>
  <c r="N4" i="16"/>
  <c r="O4" i="16" s="1"/>
  <c r="N75" i="16"/>
  <c r="O75" i="16" s="1"/>
  <c r="N216" i="16"/>
  <c r="O216" i="16" s="1"/>
  <c r="N78" i="16"/>
  <c r="O78" i="16" s="1"/>
  <c r="N79" i="16"/>
  <c r="O79" i="16" s="1"/>
  <c r="N6" i="16"/>
  <c r="O6" i="16" s="1"/>
  <c r="N7" i="16"/>
  <c r="O7" i="16" s="1"/>
  <c r="N11" i="16"/>
  <c r="O11" i="16" s="1"/>
  <c r="N77" i="16"/>
  <c r="O77" i="16" s="1"/>
  <c r="N5" i="16"/>
  <c r="O5" i="16" s="1"/>
  <c r="N76" i="16"/>
  <c r="O76" i="16" s="1"/>
  <c r="N213" i="16"/>
  <c r="O213" i="16" s="1"/>
  <c r="N74" i="16"/>
  <c r="O74" i="16" s="1"/>
  <c r="N3" i="16"/>
  <c r="O3" i="16" s="1"/>
  <c r="N217" i="16"/>
  <c r="O217" i="16" s="1"/>
  <c r="N8" i="16"/>
  <c r="O8" i="16" s="1"/>
  <c r="N73" i="16"/>
  <c r="O73" i="16" s="1"/>
  <c r="N12" i="16"/>
  <c r="O12" i="16" s="1"/>
  <c r="N9" i="16"/>
  <c r="O9" i="16" s="1"/>
  <c r="N25" i="18"/>
  <c r="N23" i="18"/>
  <c r="N21" i="18"/>
  <c r="M19" i="18"/>
  <c r="N26" i="18"/>
  <c r="N20" i="18"/>
  <c r="N22" i="18"/>
  <c r="N19" i="18"/>
  <c r="L19" i="18"/>
  <c r="N24" i="18"/>
  <c r="L23" i="18"/>
  <c r="M23" i="18"/>
  <c r="M24" i="18"/>
  <c r="L24" i="18"/>
  <c r="L25" i="18"/>
  <c r="M25" i="18"/>
  <c r="M21" i="18"/>
  <c r="L21" i="18"/>
  <c r="M26" i="18"/>
  <c r="L26" i="18"/>
  <c r="M22" i="18"/>
  <c r="L22" i="18"/>
  <c r="L20" i="18"/>
  <c r="M20" i="18"/>
</calcChain>
</file>

<file path=xl/comments1.xml><?xml version="1.0" encoding="utf-8"?>
<comments xmlns="http://schemas.openxmlformats.org/spreadsheetml/2006/main">
  <authors>
    <author>作者</author>
  </authors>
  <commentList>
    <comment ref="A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此行策划填写列名，可反映到lua中用于注释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0：金钱，元宝
1：任务道具
2：药品
3：礼包
4：宝石
5：buff类道具
6：技能书
7：常规道具
8：属性道具
9: 真气
10：衣服
11：护腿
12：鞋子
13：腰带
14：护手
15：护符
16：头盔
17：戒指
18：项链
19：玉佩
20：武器
21：项圈（战宠）
22：爪套（战宠）
23：名牌（战宠）
24：押商商品
25：押商银票
26:特殊货物
27:时装
28：坐骑
29：信物
30：宠物
31：攻击宝石
32：防御宝石
33：气血宝石
34：坐骑装备左上1
35：坐骑装备右上1
36：坐骑装备左下1
37：坐骑装备右下1
38: 宠物装备左上1
39：宠物装备右上1
40：宠物装备左下1
41：宠物装备右下1
42：法阵装备左上1
43：法阵装备右上1
44：法阵装备左下1
45：法阵装备右下1
46：轻功装备左上1
47：轻功装备右上1
48：轻功装备左下1
49：轻功步装备右下1
50：独门暗器装备左上1
51：独门暗器装备右上1
52：独门暗器装备左下1
53：独门暗器装备右下1
54：披风装备左上1
55：披风装备右上1
56：披风装备左下1
57：披风装备右下1
58：凝神装备左上1
59：凝神装备右上1
60：凝神装备左下1
61：凝神装备右下1
62：暴击宝石
63：闪避宝石
64：兵器碎片
65: 掉落BUFF
66：情缘道具
67：时装装备左上1
68：时装装备右上1
69：时装装备左下1
70：时装装备右下1
71：发型装备左上1
72：发型装备右上1
73：发型装备左下1
74：发型装备右下1
75: 披风化形
76：头饰
77: 披风
78：挂件装备左上1
79：挂件装备右上1
80：挂件装备左下1
81：挂件装备右下1
82: 挂件
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用于背包中物品顺序
10：任务道具
20：装备
30：药品
40：丹药
41：装备强化
42：装备进阶
43：装备升级
50：技能书
60：成长点装备
70：宝石
80：情缘道具
90：兵器碎片
100：化形碎片
110：美食
120：宝箱
130：称号
140：特殊道具
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作者：</t>
        </r>
        <r>
          <rPr>
            <sz val="9"/>
            <color indexed="81"/>
            <rFont val="宋体"/>
            <family val="3"/>
            <charset val="134"/>
          </rPr>
          <t xml:space="preserve">
1.白
2.绿
3.蓝
4.紫
5.金
6.橙</t>
        </r>
      </text>
    </comment>
    <comment ref="A38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头饰</t>
        </r>
      </text>
    </comment>
    <comment ref="A388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头饰</t>
        </r>
      </text>
    </comment>
    <comment ref="A39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头饰</t>
        </r>
      </text>
    </comment>
  </commentList>
</comments>
</file>

<file path=xl/sharedStrings.xml><?xml version="1.0" encoding="utf-8"?>
<sst xmlns="http://schemas.openxmlformats.org/spreadsheetml/2006/main" count="10366" uniqueCount="2539">
  <si>
    <t>第1天</t>
    <phoneticPr fontId="3" type="noConversion"/>
  </si>
  <si>
    <t>第2天</t>
    <phoneticPr fontId="3" type="noConversion"/>
  </si>
  <si>
    <t>第3天</t>
  </si>
  <si>
    <t>第4天</t>
  </si>
  <si>
    <t>第5天</t>
  </si>
  <si>
    <t>第6天</t>
  </si>
  <si>
    <t>第7天</t>
  </si>
  <si>
    <t>第8天</t>
  </si>
  <si>
    <t>第9天</t>
  </si>
  <si>
    <t>第10天</t>
  </si>
  <si>
    <t>第11天</t>
  </si>
  <si>
    <t>第12天</t>
  </si>
  <si>
    <t>第13天</t>
  </si>
  <si>
    <t>第14天</t>
  </si>
  <si>
    <t>新服冲榜/目标</t>
    <phoneticPr fontId="3" type="noConversion"/>
  </si>
  <si>
    <t>目标</t>
    <phoneticPr fontId="3" type="noConversion"/>
  </si>
  <si>
    <t>全民冲级</t>
    <phoneticPr fontId="3" type="noConversion"/>
  </si>
  <si>
    <t>无双兵器谱1期</t>
    <phoneticPr fontId="3" type="noConversion"/>
  </si>
  <si>
    <t>无双兵器谱2期</t>
    <phoneticPr fontId="3" type="noConversion"/>
  </si>
  <si>
    <t>神兵催城</t>
    <phoneticPr fontId="3" type="noConversion"/>
  </si>
  <si>
    <t>神兵太极</t>
    <phoneticPr fontId="3" type="noConversion"/>
  </si>
  <si>
    <t>通天塔排行</t>
    <phoneticPr fontId="3" type="noConversion"/>
  </si>
  <si>
    <t>全身装备强化</t>
    <phoneticPr fontId="3" type="noConversion"/>
  </si>
  <si>
    <t>血战天策排行</t>
    <phoneticPr fontId="3" type="noConversion"/>
  </si>
  <si>
    <t>神兵何幸</t>
    <phoneticPr fontId="3" type="noConversion"/>
  </si>
  <si>
    <t>总战力排行</t>
    <phoneticPr fontId="3" type="noConversion"/>
  </si>
  <si>
    <t>轮循目标</t>
    <phoneticPr fontId="3" type="noConversion"/>
  </si>
  <si>
    <t>披风进阶日</t>
    <phoneticPr fontId="3" type="noConversion"/>
  </si>
  <si>
    <t>时装进阶日</t>
    <phoneticPr fontId="3" type="noConversion"/>
  </si>
  <si>
    <t>轻功进阶日</t>
    <phoneticPr fontId="3" type="noConversion"/>
  </si>
  <si>
    <t>发型进阶日</t>
    <phoneticPr fontId="3" type="noConversion"/>
  </si>
  <si>
    <t>挂件进阶日</t>
    <phoneticPr fontId="3" type="noConversion"/>
  </si>
  <si>
    <t>奇门进阶日</t>
    <phoneticPr fontId="3" type="noConversion"/>
  </si>
  <si>
    <t>凝神进阶日</t>
    <phoneticPr fontId="3" type="noConversion"/>
  </si>
  <si>
    <t>充值</t>
    <phoneticPr fontId="3" type="noConversion"/>
  </si>
  <si>
    <t>小R</t>
    <phoneticPr fontId="3" type="noConversion"/>
  </si>
  <si>
    <t>永久</t>
    <phoneticPr fontId="3" type="noConversion"/>
  </si>
  <si>
    <t>大中小R</t>
    <phoneticPr fontId="3" type="noConversion"/>
  </si>
  <si>
    <t>每日累充1k</t>
    <phoneticPr fontId="3" type="noConversion"/>
  </si>
  <si>
    <t>每日累充1k</t>
  </si>
  <si>
    <t>累计消费</t>
    <phoneticPr fontId="3" type="noConversion"/>
  </si>
  <si>
    <t>全覆盖</t>
    <phoneticPr fontId="3" type="noConversion"/>
  </si>
  <si>
    <t>百倍返利（88元宝超值购物外显类道具）</t>
    <phoneticPr fontId="3" type="noConversion"/>
  </si>
  <si>
    <t>大中R</t>
    <phoneticPr fontId="3" type="noConversion"/>
  </si>
  <si>
    <t>活跃</t>
    <phoneticPr fontId="3" type="noConversion"/>
  </si>
  <si>
    <t>精彩活动增加7天累计登录活动</t>
    <phoneticPr fontId="3" type="noConversion"/>
  </si>
  <si>
    <t>兑换活动</t>
    <phoneticPr fontId="3" type="noConversion"/>
  </si>
  <si>
    <t>道具兑换"剑侠情缘兵器谱"，通过打怪/活跃收集文字，兑换奖励</t>
    <phoneticPr fontId="3" type="noConversion"/>
  </si>
  <si>
    <t>道具兑换"剑侠情缘兵器谱"，通过打怪/活跃收集文字，开2期，调整奖励</t>
    <phoneticPr fontId="3" type="noConversion"/>
  </si>
  <si>
    <t>兵器谱</t>
    <phoneticPr fontId="3" type="noConversion"/>
  </si>
  <si>
    <t>披风进阶</t>
    <phoneticPr fontId="3" type="noConversion"/>
  </si>
  <si>
    <t>时装进阶</t>
    <phoneticPr fontId="3" type="noConversion"/>
  </si>
  <si>
    <t>轻功进阶</t>
    <phoneticPr fontId="3" type="noConversion"/>
  </si>
  <si>
    <t>发型进阶</t>
    <phoneticPr fontId="3" type="noConversion"/>
  </si>
  <si>
    <t>挂件进阶</t>
    <phoneticPr fontId="3" type="noConversion"/>
  </si>
  <si>
    <t>奇门进阶</t>
    <phoneticPr fontId="3" type="noConversion"/>
  </si>
  <si>
    <t>凝神进阶</t>
    <phoneticPr fontId="3" type="noConversion"/>
  </si>
  <si>
    <t>第15天</t>
  </si>
  <si>
    <t>第16天</t>
  </si>
  <si>
    <t>第17天</t>
  </si>
  <si>
    <t>第18天</t>
  </si>
  <si>
    <t>第19天</t>
  </si>
  <si>
    <t>第20天</t>
  </si>
  <si>
    <t>第21天</t>
  </si>
  <si>
    <t>第22天</t>
  </si>
  <si>
    <t>第23天</t>
  </si>
  <si>
    <t>第24天</t>
  </si>
  <si>
    <t>第25天</t>
  </si>
  <si>
    <t>第26天</t>
  </si>
  <si>
    <t>第27天</t>
  </si>
  <si>
    <t>第28天</t>
  </si>
  <si>
    <t>折扣特卖</t>
  </si>
  <si>
    <t>折扣特卖</t>
    <phoneticPr fontId="3" type="noConversion"/>
  </si>
  <si>
    <t xml:space="preserve">                   开服天数
     活动名称</t>
    <phoneticPr fontId="3" type="noConversion"/>
  </si>
  <si>
    <t>装备强化</t>
    <phoneticPr fontId="3" type="noConversion"/>
  </si>
  <si>
    <t>血战天策</t>
    <phoneticPr fontId="3" type="noConversion"/>
  </si>
  <si>
    <t>战力排行</t>
    <phoneticPr fontId="3" type="noConversion"/>
  </si>
  <si>
    <t>通天排行</t>
    <phoneticPr fontId="3" type="noConversion"/>
  </si>
  <si>
    <t>微软</t>
    <phoneticPr fontId="3" type="noConversion"/>
  </si>
  <si>
    <t>等级</t>
    <phoneticPr fontId="3" type="noConversion"/>
  </si>
  <si>
    <t>时间</t>
    <phoneticPr fontId="3" type="noConversion"/>
  </si>
  <si>
    <t>全民冲级</t>
  </si>
  <si>
    <t>前7天</t>
    <phoneticPr fontId="3" type="noConversion"/>
  </si>
  <si>
    <t>首充/每日首充</t>
  </si>
  <si>
    <t>无双兵器谱1期</t>
  </si>
  <si>
    <t>前14天每天1个</t>
    <phoneticPr fontId="3" type="noConversion"/>
  </si>
  <si>
    <t>无双兵器谱2期</t>
  </si>
  <si>
    <t>8-14天</t>
    <phoneticPr fontId="3" type="noConversion"/>
  </si>
  <si>
    <t>等级基金</t>
  </si>
  <si>
    <t>等级特卖</t>
  </si>
  <si>
    <t>第2天</t>
  </si>
  <si>
    <t>强化石基金</t>
    <phoneticPr fontId="3" type="noConversion"/>
  </si>
  <si>
    <t>宝石基金</t>
    <phoneticPr fontId="3" type="noConversion"/>
  </si>
  <si>
    <t>宠物基金</t>
    <phoneticPr fontId="3" type="noConversion"/>
  </si>
  <si>
    <t>坐骑基金</t>
    <phoneticPr fontId="3" type="noConversion"/>
  </si>
  <si>
    <t>元宝基金</t>
    <phoneticPr fontId="3" type="noConversion"/>
  </si>
  <si>
    <t>披风基金</t>
    <phoneticPr fontId="3" type="noConversion"/>
  </si>
  <si>
    <t>轻功基金</t>
    <phoneticPr fontId="3" type="noConversion"/>
  </si>
  <si>
    <t>时装基金</t>
    <phoneticPr fontId="3" type="noConversion"/>
  </si>
  <si>
    <t>百倍返利</t>
    <phoneticPr fontId="3" type="noConversion"/>
  </si>
  <si>
    <t>投资计划</t>
    <phoneticPr fontId="3" type="noConversion"/>
  </si>
  <si>
    <t>第8天之后每天变化</t>
    <phoneticPr fontId="3" type="noConversion"/>
  </si>
  <si>
    <t>新服七日登录</t>
    <phoneticPr fontId="3" type="noConversion"/>
  </si>
  <si>
    <t>登录前7天</t>
    <phoneticPr fontId="3" type="noConversion"/>
  </si>
  <si>
    <t>新服七日登录二期</t>
    <phoneticPr fontId="3" type="noConversion"/>
  </si>
  <si>
    <t>登录前8-14天</t>
    <phoneticPr fontId="3" type="noConversion"/>
  </si>
  <si>
    <t>全民进阶返利</t>
  </si>
  <si>
    <t>打怪集字</t>
    <phoneticPr fontId="3" type="noConversion"/>
  </si>
  <si>
    <t>打怪集字二期</t>
    <phoneticPr fontId="3" type="noConversion"/>
  </si>
  <si>
    <t>7日累消</t>
    <phoneticPr fontId="3" type="noConversion"/>
  </si>
  <si>
    <t>标签名称</t>
    <phoneticPr fontId="3" type="noConversion"/>
  </si>
  <si>
    <t>活动概述</t>
    <phoneticPr fontId="3" type="noConversion"/>
  </si>
  <si>
    <t>目标</t>
    <phoneticPr fontId="3" type="noConversion"/>
  </si>
  <si>
    <t>奖励1</t>
    <phoneticPr fontId="3" type="noConversion"/>
  </si>
  <si>
    <t>数量1</t>
    <phoneticPr fontId="3" type="noConversion"/>
  </si>
  <si>
    <t>奖励2</t>
    <phoneticPr fontId="3" type="noConversion"/>
  </si>
  <si>
    <t>数量2</t>
    <phoneticPr fontId="3" type="noConversion"/>
  </si>
  <si>
    <t>奖励3</t>
    <phoneticPr fontId="3" type="noConversion"/>
  </si>
  <si>
    <t>数量3</t>
    <phoneticPr fontId="3" type="noConversion"/>
  </si>
  <si>
    <t>奖励4</t>
    <phoneticPr fontId="3" type="noConversion"/>
  </si>
  <si>
    <t>数量4</t>
    <phoneticPr fontId="3" type="noConversion"/>
  </si>
  <si>
    <t>奖励5</t>
    <phoneticPr fontId="3" type="noConversion"/>
  </si>
  <si>
    <t>数量5</t>
    <phoneticPr fontId="3" type="noConversion"/>
  </si>
  <si>
    <t>价值</t>
    <phoneticPr fontId="3" type="noConversion"/>
  </si>
  <si>
    <t>单服限量</t>
    <phoneticPr fontId="3" type="noConversion"/>
  </si>
  <si>
    <t>全民冲级</t>
    <phoneticPr fontId="3" type="noConversion"/>
  </si>
  <si>
    <t>7天内达到指定等级可领取奖励</t>
    <phoneticPr fontId="3" type="noConversion"/>
  </si>
  <si>
    <t>达到35级</t>
    <phoneticPr fontId="3" type="noConversion"/>
  </si>
  <si>
    <t>青金铭石</t>
    <phoneticPr fontId="3" type="noConversion"/>
  </si>
  <si>
    <t>饲骑丹</t>
    <phoneticPr fontId="3" type="noConversion"/>
  </si>
  <si>
    <t>还魂丹</t>
    <phoneticPr fontId="3" type="noConversion"/>
  </si>
  <si>
    <t>银两</t>
    <phoneticPr fontId="3" type="noConversion"/>
  </si>
  <si>
    <t>真气</t>
    <phoneticPr fontId="3" type="noConversion"/>
  </si>
  <si>
    <t>-</t>
    <phoneticPr fontId="3" type="noConversion"/>
  </si>
  <si>
    <t>达到40级</t>
    <phoneticPr fontId="3" type="noConversion"/>
  </si>
  <si>
    <t>青金铭石</t>
    <phoneticPr fontId="3" type="noConversion"/>
  </si>
  <si>
    <t>乘风丝绒</t>
    <phoneticPr fontId="3" type="noConversion"/>
  </si>
  <si>
    <t>一级攻击石</t>
    <phoneticPr fontId="3" type="noConversion"/>
  </si>
  <si>
    <t>银两</t>
    <phoneticPr fontId="3" type="noConversion"/>
  </si>
  <si>
    <t>绑定元宝</t>
    <phoneticPr fontId="3" type="noConversion"/>
  </si>
  <si>
    <t>达到45级</t>
  </si>
  <si>
    <t>炫彩织锦</t>
    <phoneticPr fontId="3" type="noConversion"/>
  </si>
  <si>
    <t>小背包</t>
    <phoneticPr fontId="3" type="noConversion"/>
  </si>
  <si>
    <t>真气</t>
    <phoneticPr fontId="3" type="noConversion"/>
  </si>
  <si>
    <t>达到50级</t>
  </si>
  <si>
    <t>神行口诀</t>
    <phoneticPr fontId="3" type="noConversion"/>
  </si>
  <si>
    <t>二级攻击石</t>
    <phoneticPr fontId="3" type="noConversion"/>
  </si>
  <si>
    <t>育宠丹</t>
    <phoneticPr fontId="3" type="noConversion"/>
  </si>
  <si>
    <t>达到55级</t>
  </si>
  <si>
    <t>天冠彩饰</t>
    <phoneticPr fontId="3" type="noConversion"/>
  </si>
  <si>
    <t>三级攻击石</t>
    <phoneticPr fontId="3" type="noConversion"/>
  </si>
  <si>
    <t>达到60级</t>
  </si>
  <si>
    <t>遁甲阵法</t>
  </si>
  <si>
    <t>四级攻击石</t>
    <phoneticPr fontId="3" type="noConversion"/>
  </si>
  <si>
    <t>兵器谱总战力达到指定要求可领奖（新兵器获取、进阶、熟练度、技能均可提升兵器谱战力）</t>
    <phoneticPr fontId="3" type="noConversion"/>
  </si>
  <si>
    <t>总战力达到500</t>
    <phoneticPr fontId="3" type="noConversion"/>
  </si>
  <si>
    <t>太极碎片</t>
    <phoneticPr fontId="3" type="noConversion"/>
  </si>
  <si>
    <t>神兵诀</t>
  </si>
  <si>
    <t>1.5倍熟练度卡</t>
    <phoneticPr fontId="3" type="noConversion"/>
  </si>
  <si>
    <t>甲木石</t>
    <phoneticPr fontId="3" type="noConversion"/>
  </si>
  <si>
    <t>总战力达到1000</t>
    <phoneticPr fontId="3" type="noConversion"/>
  </si>
  <si>
    <t>2倍熟练度卡</t>
    <phoneticPr fontId="3" type="noConversion"/>
  </si>
  <si>
    <t>庚金石</t>
    <phoneticPr fontId="3" type="noConversion"/>
  </si>
  <si>
    <t>总战力达到2000</t>
    <phoneticPr fontId="3" type="noConversion"/>
  </si>
  <si>
    <t>3倍熟练度卡</t>
    <phoneticPr fontId="3" type="noConversion"/>
  </si>
  <si>
    <t>戊土石</t>
    <phoneticPr fontId="3" type="noConversion"/>
  </si>
  <si>
    <t>总战力达到3000</t>
    <phoneticPr fontId="3" type="noConversion"/>
  </si>
  <si>
    <t>总战力达到5000</t>
    <phoneticPr fontId="3" type="noConversion"/>
  </si>
  <si>
    <t>5倍熟练度卡</t>
    <phoneticPr fontId="3" type="noConversion"/>
  </si>
  <si>
    <t>总战力达到10000</t>
    <phoneticPr fontId="3" type="noConversion"/>
  </si>
  <si>
    <t>总战力达到20000</t>
    <phoneticPr fontId="3" type="noConversion"/>
  </si>
  <si>
    <t>披风进阶达到指定要求可领奖</t>
    <phoneticPr fontId="3" type="noConversion"/>
  </si>
  <si>
    <t>披风进阶到2阶</t>
  </si>
  <si>
    <t>披风技能书</t>
    <phoneticPr fontId="3" type="noConversion"/>
  </si>
  <si>
    <t>披风进阶到3阶</t>
  </si>
  <si>
    <t>披风进阶到4阶</t>
  </si>
  <si>
    <t>乘风羽</t>
  </si>
  <si>
    <t>披风进阶到5阶</t>
  </si>
  <si>
    <t>披风进阶到6阶</t>
  </si>
  <si>
    <t>乘风翎羽</t>
    <phoneticPr fontId="3" type="noConversion"/>
  </si>
  <si>
    <t>时装进阶达到指定要求可领奖</t>
    <phoneticPr fontId="3" type="noConversion"/>
  </si>
  <si>
    <t>时装进阶到2阶</t>
    <phoneticPr fontId="3" type="noConversion"/>
  </si>
  <si>
    <t>时装技能书</t>
    <phoneticPr fontId="3" type="noConversion"/>
  </si>
  <si>
    <t>时装进阶到3阶</t>
    <phoneticPr fontId="3" type="noConversion"/>
  </si>
  <si>
    <t>时装进阶到4阶</t>
  </si>
  <si>
    <t>炫彩羽</t>
  </si>
  <si>
    <t>时装进阶到5阶</t>
  </si>
  <si>
    <t>时装进阶到6阶</t>
  </si>
  <si>
    <t>炫彩翎羽</t>
  </si>
  <si>
    <t>轻功进阶达到指定要求可领奖</t>
    <phoneticPr fontId="3" type="noConversion"/>
  </si>
  <si>
    <t>轻功进阶到2阶</t>
    <phoneticPr fontId="3" type="noConversion"/>
  </si>
  <si>
    <t>轻功技能书</t>
    <phoneticPr fontId="3" type="noConversion"/>
  </si>
  <si>
    <t>轻功进阶到3阶</t>
    <phoneticPr fontId="3" type="noConversion"/>
  </si>
  <si>
    <t>轻功进阶到4阶</t>
    <phoneticPr fontId="3" type="noConversion"/>
  </si>
  <si>
    <t>神行丹</t>
  </si>
  <si>
    <t>轻功进阶到5阶</t>
    <phoneticPr fontId="3" type="noConversion"/>
  </si>
  <si>
    <t>轻功进阶到6阶</t>
    <phoneticPr fontId="3" type="noConversion"/>
  </si>
  <si>
    <t>神行仙丹</t>
  </si>
  <si>
    <t>发型进阶达到指定要求可领奖</t>
    <phoneticPr fontId="3" type="noConversion"/>
  </si>
  <si>
    <t>发型进阶到2阶</t>
  </si>
  <si>
    <t>天冠彩饰</t>
  </si>
  <si>
    <t>发型技能书</t>
  </si>
  <si>
    <t>发型进阶到3阶</t>
  </si>
  <si>
    <t>发型进阶到4阶</t>
  </si>
  <si>
    <t>天冠羽</t>
    <phoneticPr fontId="3" type="noConversion"/>
  </si>
  <si>
    <t>发型进阶到5阶</t>
  </si>
  <si>
    <t>发型进阶到6阶</t>
  </si>
  <si>
    <t>天冠翎羽</t>
    <phoneticPr fontId="3" type="noConversion"/>
  </si>
  <si>
    <t>挂件进阶达到指定要求可领奖</t>
    <phoneticPr fontId="3" type="noConversion"/>
  </si>
  <si>
    <t>挂件进阶到2阶</t>
  </si>
  <si>
    <t>天青图谱</t>
  </si>
  <si>
    <t>挂件技能书</t>
  </si>
  <si>
    <t>挂件进阶到3阶</t>
  </si>
  <si>
    <t>挂件进阶到4阶</t>
  </si>
  <si>
    <t>天青玉</t>
    <phoneticPr fontId="3" type="noConversion"/>
  </si>
  <si>
    <t>挂件进阶到5阶</t>
  </si>
  <si>
    <t>挂件进阶到6阶</t>
  </si>
  <si>
    <t>天青灵玉</t>
    <phoneticPr fontId="3" type="noConversion"/>
  </si>
  <si>
    <t>奇门进阶达到指定要求可领奖</t>
    <phoneticPr fontId="3" type="noConversion"/>
  </si>
  <si>
    <t>奇门进阶到2阶</t>
    <phoneticPr fontId="3" type="noConversion"/>
  </si>
  <si>
    <t>奇门技能书</t>
    <phoneticPr fontId="3" type="noConversion"/>
  </si>
  <si>
    <t>奇门进阶到3阶</t>
    <phoneticPr fontId="3" type="noConversion"/>
  </si>
  <si>
    <t>奇门进阶到4阶</t>
    <phoneticPr fontId="3" type="noConversion"/>
  </si>
  <si>
    <t>遁甲丹</t>
  </si>
  <si>
    <t>奇门进阶到5阶</t>
    <phoneticPr fontId="3" type="noConversion"/>
  </si>
  <si>
    <t>奇门进阶到6阶</t>
    <phoneticPr fontId="3" type="noConversion"/>
  </si>
  <si>
    <t>遁甲仙丹</t>
    <phoneticPr fontId="3" type="noConversion"/>
  </si>
  <si>
    <t>凝神进阶达到指定要求可领奖</t>
  </si>
  <si>
    <t>凝神进阶到2阶</t>
  </si>
  <si>
    <t>静气宝典</t>
    <phoneticPr fontId="3" type="noConversion"/>
  </si>
  <si>
    <t>凝神技能书</t>
  </si>
  <si>
    <t>凝神进阶到3阶</t>
  </si>
  <si>
    <t>凝神进阶到4阶</t>
  </si>
  <si>
    <t>静气丹</t>
    <phoneticPr fontId="3" type="noConversion"/>
  </si>
  <si>
    <t>凝神进阶到5阶</t>
  </si>
  <si>
    <t>凝神进阶到6阶</t>
  </si>
  <si>
    <t>静气仙丹</t>
    <phoneticPr fontId="3" type="noConversion"/>
  </si>
  <si>
    <t>催城碎片</t>
    <phoneticPr fontId="3" type="noConversion"/>
  </si>
  <si>
    <t>神兵诀</t>
    <phoneticPr fontId="3" type="noConversion"/>
  </si>
  <si>
    <t>第2天：神兵太极</t>
    <phoneticPr fontId="3" type="noConversion"/>
  </si>
  <si>
    <t>太极熟练度+1</t>
  </si>
  <si>
    <t>太极碎片</t>
  </si>
  <si>
    <t>太极熟练度+3</t>
  </si>
  <si>
    <t>太极熟练度+5</t>
  </si>
  <si>
    <t>太极升品到绿色+3</t>
  </si>
  <si>
    <t>太极升品到蓝色+2</t>
    <phoneticPr fontId="3" type="noConversion"/>
  </si>
  <si>
    <t>太极技能4个2级技能</t>
  </si>
  <si>
    <t>第3天：通天塔排行奖励</t>
    <phoneticPr fontId="3" type="noConversion"/>
  </si>
  <si>
    <t>通天塔第1</t>
    <phoneticPr fontId="3" type="noConversion"/>
  </si>
  <si>
    <t>精魄丹</t>
    <phoneticPr fontId="3" type="noConversion"/>
  </si>
  <si>
    <t>千骑纹</t>
    <phoneticPr fontId="3" type="noConversion"/>
  </si>
  <si>
    <t>饲骑丹</t>
    <phoneticPr fontId="3" type="noConversion"/>
  </si>
  <si>
    <t>通天塔第2~3</t>
    <phoneticPr fontId="3" type="noConversion"/>
  </si>
  <si>
    <t>通天塔第4~10</t>
    <phoneticPr fontId="3" type="noConversion"/>
  </si>
  <si>
    <t>通天塔第11~20</t>
    <phoneticPr fontId="3" type="noConversion"/>
  </si>
  <si>
    <t>通天塔达到20层</t>
    <phoneticPr fontId="3" type="noConversion"/>
  </si>
  <si>
    <t>第4天：全身强化到指定等级可领奖</t>
    <phoneticPr fontId="3" type="noConversion"/>
  </si>
  <si>
    <t>全身强化+2</t>
    <phoneticPr fontId="3" type="noConversion"/>
  </si>
  <si>
    <t>全身强化+3</t>
    <phoneticPr fontId="3" type="noConversion"/>
  </si>
  <si>
    <t>全身强化+4</t>
    <phoneticPr fontId="3" type="noConversion"/>
  </si>
  <si>
    <t>全身强化+5</t>
    <phoneticPr fontId="3" type="noConversion"/>
  </si>
  <si>
    <t>全身强化+6</t>
    <phoneticPr fontId="3" type="noConversion"/>
  </si>
  <si>
    <t>第5天：血战天策排行奖励</t>
    <phoneticPr fontId="3" type="noConversion"/>
  </si>
  <si>
    <t>血战天策第1</t>
  </si>
  <si>
    <t>百兽灵纹</t>
    <phoneticPr fontId="3" type="noConversion"/>
  </si>
  <si>
    <t>蜕凡丹</t>
    <phoneticPr fontId="3" type="noConversion"/>
  </si>
  <si>
    <t>百兽纹</t>
    <phoneticPr fontId="3" type="noConversion"/>
  </si>
  <si>
    <t>血战天策第2~3</t>
  </si>
  <si>
    <t>血战天策第4~10</t>
  </si>
  <si>
    <t>血战天策第11~20</t>
  </si>
  <si>
    <t>血战天策达到20层</t>
  </si>
  <si>
    <t>神兵何幸</t>
  </si>
  <si>
    <t>第6天：神兵何幸</t>
    <phoneticPr fontId="3" type="noConversion"/>
  </si>
  <si>
    <t>何幸熟练度+1</t>
  </si>
  <si>
    <t>何幸碎片</t>
  </si>
  <si>
    <t>何幸熟练度+3</t>
  </si>
  <si>
    <t>何幸熟练度+5</t>
  </si>
  <si>
    <t>何幸升品到绿色+3</t>
  </si>
  <si>
    <t>何幸升品到蓝色+2</t>
    <phoneticPr fontId="3" type="noConversion"/>
  </si>
  <si>
    <t>何幸技能4个2级技能</t>
  </si>
  <si>
    <t>第7天：总战力排行</t>
    <phoneticPr fontId="3" type="noConversion"/>
  </si>
  <si>
    <t>总战力第1</t>
    <phoneticPr fontId="3" type="noConversion"/>
  </si>
  <si>
    <t>称号：天下无双</t>
    <phoneticPr fontId="3" type="noConversion"/>
  </si>
  <si>
    <t>五级暴击石</t>
    <phoneticPr fontId="3" type="noConversion"/>
  </si>
  <si>
    <t>五级闪避石</t>
    <phoneticPr fontId="3" type="noConversion"/>
  </si>
  <si>
    <t>五级攻击石</t>
    <phoneticPr fontId="3" type="noConversion"/>
  </si>
  <si>
    <t>五级气血石</t>
    <phoneticPr fontId="3" type="noConversion"/>
  </si>
  <si>
    <t>总战力第2~3</t>
    <phoneticPr fontId="3" type="noConversion"/>
  </si>
  <si>
    <t>四级暴击石</t>
    <phoneticPr fontId="3" type="noConversion"/>
  </si>
  <si>
    <t>四级闪避石</t>
    <phoneticPr fontId="3" type="noConversion"/>
  </si>
  <si>
    <t>总战力第4~10</t>
    <phoneticPr fontId="3" type="noConversion"/>
  </si>
  <si>
    <t>四级气血石</t>
    <phoneticPr fontId="3" type="noConversion"/>
  </si>
  <si>
    <t>总战力第11~20</t>
    <phoneticPr fontId="3" type="noConversion"/>
  </si>
  <si>
    <t>三级暴击石</t>
    <phoneticPr fontId="3" type="noConversion"/>
  </si>
  <si>
    <t>三级闪避石</t>
    <phoneticPr fontId="3" type="noConversion"/>
  </si>
  <si>
    <t>战力达到5w</t>
    <phoneticPr fontId="3" type="noConversion"/>
  </si>
  <si>
    <t>三级气血石</t>
    <phoneticPr fontId="3" type="noConversion"/>
  </si>
  <si>
    <t>二级暴击石</t>
    <phoneticPr fontId="3" type="noConversion"/>
  </si>
  <si>
    <t>万能碎片</t>
    <phoneticPr fontId="3" type="noConversion"/>
  </si>
  <si>
    <t>总战力达到4000</t>
    <phoneticPr fontId="3" type="noConversion"/>
  </si>
  <si>
    <t>总战力达到6000</t>
    <phoneticPr fontId="3" type="noConversion"/>
  </si>
  <si>
    <t>总战力达到8000</t>
    <phoneticPr fontId="3" type="noConversion"/>
  </si>
  <si>
    <t>4倍熟练度卡</t>
    <phoneticPr fontId="3" type="noConversion"/>
  </si>
  <si>
    <t>总战力达到30000</t>
    <phoneticPr fontId="3" type="noConversion"/>
  </si>
  <si>
    <t>总战力达到50000</t>
    <phoneticPr fontId="3" type="noConversion"/>
  </si>
  <si>
    <t>开服前7天</t>
  </si>
  <si>
    <t>开服前7天</t>
    <phoneticPr fontId="3" type="noConversion"/>
  </si>
  <si>
    <t>开服第8-14天</t>
    <phoneticPr fontId="3" type="noConversion"/>
  </si>
  <si>
    <t>类型</t>
    <phoneticPr fontId="3" type="noConversion"/>
  </si>
  <si>
    <t>玩法</t>
    <phoneticPr fontId="3" type="noConversion"/>
  </si>
  <si>
    <t>道具</t>
    <phoneticPr fontId="3" type="noConversion"/>
  </si>
  <si>
    <t>价值</t>
    <phoneticPr fontId="3" type="noConversion"/>
  </si>
  <si>
    <t>数量</t>
    <phoneticPr fontId="3" type="noConversion"/>
  </si>
  <si>
    <t>披风进阶到7阶</t>
  </si>
  <si>
    <t>进阶线平均返利如下</t>
    <phoneticPr fontId="3" type="noConversion"/>
  </si>
  <si>
    <t>删档测试时只拉到第7阶，并只返还80%</t>
    <phoneticPr fontId="3" type="noConversion"/>
  </si>
  <si>
    <t>1、新服阶段返比可降低</t>
    <phoneticPr fontId="3" type="noConversion"/>
  </si>
  <si>
    <t>2、老服阶段返比可适当提高</t>
    <phoneticPr fontId="3" type="noConversion"/>
  </si>
  <si>
    <t>进阶线等阶</t>
    <phoneticPr fontId="3" type="noConversion"/>
  </si>
  <si>
    <t>累计返还限时进阶道具数量</t>
    <phoneticPr fontId="3" type="noConversion"/>
  </si>
  <si>
    <t>达到此阶返还限时进阶道具数量（活动配置时用此列）</t>
    <phoneticPr fontId="3" type="noConversion"/>
  </si>
  <si>
    <t>百分百</t>
    <phoneticPr fontId="3" type="noConversion"/>
  </si>
  <si>
    <t>8折</t>
    <phoneticPr fontId="3" type="noConversion"/>
  </si>
  <si>
    <t>9折</t>
    <phoneticPr fontId="3" type="noConversion"/>
  </si>
  <si>
    <t>坐骑</t>
  </si>
  <si>
    <t>千骑灵纹</t>
  </si>
  <si>
    <t>马鞍</t>
  </si>
  <si>
    <t>缰绳</t>
  </si>
  <si>
    <t>马镫</t>
  </si>
  <si>
    <t>铁蹄</t>
  </si>
  <si>
    <t>宠物</t>
  </si>
  <si>
    <t>百兽灵纹</t>
  </si>
  <si>
    <t>铠甲</t>
  </si>
  <si>
    <t>项圈</t>
  </si>
  <si>
    <t>护腕</t>
  </si>
  <si>
    <t>护符</t>
  </si>
  <si>
    <t>披风</t>
  </si>
  <si>
    <t>乘风羽</t>
    <phoneticPr fontId="3" type="noConversion"/>
  </si>
  <si>
    <t>乘风翎羽</t>
  </si>
  <si>
    <t>样图</t>
    <phoneticPr fontId="3" type="noConversion"/>
  </si>
  <si>
    <t>绢帛</t>
    <phoneticPr fontId="3" type="noConversion"/>
  </si>
  <si>
    <t>丝线</t>
    <phoneticPr fontId="3" type="noConversion"/>
  </si>
  <si>
    <t>印花</t>
    <phoneticPr fontId="3" type="noConversion"/>
  </si>
  <si>
    <t>时装</t>
  </si>
  <si>
    <t>炫彩羽</t>
    <phoneticPr fontId="3" type="noConversion"/>
  </si>
  <si>
    <t>佩饰</t>
    <phoneticPr fontId="3" type="noConversion"/>
  </si>
  <si>
    <t>护甲</t>
    <phoneticPr fontId="3" type="noConversion"/>
  </si>
  <si>
    <t>心甲</t>
    <phoneticPr fontId="3" type="noConversion"/>
  </si>
  <si>
    <t>腰饰</t>
    <phoneticPr fontId="3" type="noConversion"/>
  </si>
  <si>
    <t>轻功</t>
  </si>
  <si>
    <t>神行丹</t>
    <phoneticPr fontId="3" type="noConversion"/>
  </si>
  <si>
    <t>秘笈</t>
    <phoneticPr fontId="3" type="noConversion"/>
  </si>
  <si>
    <t>残卷</t>
    <phoneticPr fontId="3" type="noConversion"/>
  </si>
  <si>
    <t>灵石</t>
    <phoneticPr fontId="3" type="noConversion"/>
  </si>
  <si>
    <t>印记</t>
    <phoneticPr fontId="3" type="noConversion"/>
  </si>
  <si>
    <t>发型</t>
    <phoneticPr fontId="3" type="noConversion"/>
  </si>
  <si>
    <t>发型技能书</t>
    <phoneticPr fontId="3" type="noConversion"/>
  </si>
  <si>
    <t>发簪</t>
    <phoneticPr fontId="3" type="noConversion"/>
  </si>
  <si>
    <t>珠钿</t>
    <phoneticPr fontId="3" type="noConversion"/>
  </si>
  <si>
    <t>华胜</t>
    <phoneticPr fontId="3" type="noConversion"/>
  </si>
  <si>
    <t>凤冠</t>
    <phoneticPr fontId="3" type="noConversion"/>
  </si>
  <si>
    <t>挂件</t>
  </si>
  <si>
    <t>挂件技能书</t>
    <phoneticPr fontId="3" type="noConversion"/>
  </si>
  <si>
    <t>天青图谱</t>
    <phoneticPr fontId="3" type="noConversion"/>
  </si>
  <si>
    <t>卷轴</t>
    <phoneticPr fontId="3" type="noConversion"/>
  </si>
  <si>
    <t>雕饰</t>
    <phoneticPr fontId="3" type="noConversion"/>
  </si>
  <si>
    <t>吊坠</t>
    <phoneticPr fontId="3" type="noConversion"/>
  </si>
  <si>
    <t>绳结</t>
    <phoneticPr fontId="3" type="noConversion"/>
  </si>
  <si>
    <t>奇门</t>
    <phoneticPr fontId="3" type="noConversion"/>
  </si>
  <si>
    <t>遁甲阵法</t>
    <phoneticPr fontId="3" type="noConversion"/>
  </si>
  <si>
    <t>遁甲丹</t>
    <phoneticPr fontId="3" type="noConversion"/>
  </si>
  <si>
    <t>法器</t>
    <phoneticPr fontId="3" type="noConversion"/>
  </si>
  <si>
    <t>心法</t>
    <phoneticPr fontId="3" type="noConversion"/>
  </si>
  <si>
    <t>阵石</t>
    <phoneticPr fontId="3" type="noConversion"/>
  </si>
  <si>
    <t>符文</t>
    <phoneticPr fontId="3" type="noConversion"/>
  </si>
  <si>
    <t>凝神</t>
  </si>
  <si>
    <t>凝神技能书</t>
    <phoneticPr fontId="3" type="noConversion"/>
  </si>
  <si>
    <t>法决</t>
    <phoneticPr fontId="3" type="noConversion"/>
  </si>
  <si>
    <t>剑谱</t>
    <phoneticPr fontId="3" type="noConversion"/>
  </si>
  <si>
    <t>气法</t>
    <phoneticPr fontId="3" type="noConversion"/>
  </si>
  <si>
    <t>心经</t>
    <phoneticPr fontId="3" type="noConversion"/>
  </si>
  <si>
    <t>时装进阶到7阶</t>
  </si>
  <si>
    <t>轻功进阶到5阶</t>
  </si>
  <si>
    <t>轻功进阶到6阶</t>
  </si>
  <si>
    <t>轻功进阶到7阶</t>
  </si>
  <si>
    <t>发型进阶到7阶</t>
  </si>
  <si>
    <t>挂件进阶到7阶</t>
  </si>
  <si>
    <t>奇门进阶到4阶</t>
  </si>
  <si>
    <t>奇门进阶到5阶</t>
  </si>
  <si>
    <t>奇门进阶到6阶</t>
  </si>
  <si>
    <t>奇门进阶到7阶</t>
  </si>
  <si>
    <t>凝神进阶到7阶</t>
  </si>
  <si>
    <t>永久活动</t>
    <phoneticPr fontId="3" type="noConversion"/>
  </si>
  <si>
    <t>档次</t>
    <phoneticPr fontId="3" type="noConversion"/>
  </si>
  <si>
    <t>购买价格</t>
    <phoneticPr fontId="3" type="noConversion"/>
  </si>
  <si>
    <t>预期返比</t>
    <phoneticPr fontId="3" type="noConversion"/>
  </si>
  <si>
    <t>预期总返还/绑金</t>
    <phoneticPr fontId="3" type="noConversion"/>
  </si>
  <si>
    <t>初级投资</t>
    <phoneticPr fontId="3" type="noConversion"/>
  </si>
  <si>
    <t>中级投资</t>
    <phoneticPr fontId="3" type="noConversion"/>
  </si>
  <si>
    <t>高级投资</t>
    <phoneticPr fontId="3" type="noConversion"/>
  </si>
  <si>
    <t>特级投资</t>
    <phoneticPr fontId="3" type="noConversion"/>
  </si>
  <si>
    <t>编号</t>
    <phoneticPr fontId="3" type="noConversion"/>
  </si>
  <si>
    <t>权重</t>
    <phoneticPr fontId="3" type="noConversion"/>
  </si>
  <si>
    <t>累计返还倍率</t>
    <phoneticPr fontId="3" type="noConversion"/>
  </si>
  <si>
    <t>客户端标记</t>
    <phoneticPr fontId="3" type="noConversion"/>
  </si>
  <si>
    <t>此时已回本</t>
    <phoneticPr fontId="3" type="noConversion"/>
  </si>
  <si>
    <t>此时已两倍收益</t>
    <phoneticPr fontId="3" type="noConversion"/>
  </si>
  <si>
    <t>此时已三倍收益</t>
    <phoneticPr fontId="3" type="noConversion"/>
  </si>
  <si>
    <t>此时已六倍倍收益</t>
    <phoneticPr fontId="3" type="noConversion"/>
  </si>
  <si>
    <t>等级特卖</t>
    <phoneticPr fontId="3" type="noConversion"/>
  </si>
  <si>
    <t>礼包名称</t>
    <phoneticPr fontId="3" type="noConversion"/>
  </si>
  <si>
    <t>奖励1</t>
    <phoneticPr fontId="3" type="noConversion"/>
  </si>
  <si>
    <t>数量1</t>
    <phoneticPr fontId="3" type="noConversion"/>
  </si>
  <si>
    <t>奖励2</t>
    <phoneticPr fontId="3" type="noConversion"/>
  </si>
  <si>
    <t>数量2</t>
    <phoneticPr fontId="3" type="noConversion"/>
  </si>
  <si>
    <t>奖励3</t>
    <phoneticPr fontId="3" type="noConversion"/>
  </si>
  <si>
    <t>数量3</t>
    <phoneticPr fontId="3" type="noConversion"/>
  </si>
  <si>
    <t>奖励4</t>
    <phoneticPr fontId="3" type="noConversion"/>
  </si>
  <si>
    <t>数量4</t>
    <phoneticPr fontId="3" type="noConversion"/>
  </si>
  <si>
    <t>奖励5</t>
    <phoneticPr fontId="3" type="noConversion"/>
  </si>
  <si>
    <t>数量5</t>
    <phoneticPr fontId="3" type="noConversion"/>
  </si>
  <si>
    <t>总价值/元宝</t>
    <phoneticPr fontId="3" type="noConversion"/>
  </si>
  <si>
    <t>礼包价格</t>
    <phoneticPr fontId="3" type="noConversion"/>
  </si>
  <si>
    <t>返比</t>
    <phoneticPr fontId="3" type="noConversion"/>
  </si>
  <si>
    <t>cp需增加道具包</t>
    <phoneticPr fontId="3" type="noConversion"/>
  </si>
  <si>
    <t>新道具需求</t>
    <phoneticPr fontId="3" type="noConversion"/>
  </si>
  <si>
    <t>全名福利</t>
    <phoneticPr fontId="3" type="noConversion"/>
  </si>
  <si>
    <t>饲骑丹</t>
  </si>
  <si>
    <t>绑定元宝</t>
  </si>
  <si>
    <t>银两</t>
  </si>
  <si>
    <t>轻功礼包：概率开出以下数量的轻功进阶道具</t>
    <phoneticPr fontId="3" type="noConversion"/>
  </si>
  <si>
    <t>双倍返利</t>
    <phoneticPr fontId="3" type="noConversion"/>
  </si>
  <si>
    <t>元宝</t>
  </si>
  <si>
    <t>概率</t>
    <phoneticPr fontId="3" type="noConversion"/>
  </si>
  <si>
    <t>期望总价</t>
    <phoneticPr fontId="3" type="noConversion"/>
  </si>
  <si>
    <t>售价</t>
    <phoneticPr fontId="3" type="noConversion"/>
  </si>
  <si>
    <t>等级飞升包</t>
    <phoneticPr fontId="3" type="noConversion"/>
  </si>
  <si>
    <t>4倍经验卡</t>
    <phoneticPr fontId="3" type="noConversion"/>
  </si>
  <si>
    <t>3倍经验卡</t>
    <phoneticPr fontId="3" type="noConversion"/>
  </si>
  <si>
    <t>2倍经验卡</t>
    <phoneticPr fontId="3" type="noConversion"/>
  </si>
  <si>
    <t>1.5倍经验卡</t>
    <phoneticPr fontId="3" type="noConversion"/>
  </si>
  <si>
    <t>兵器谱特惠</t>
    <phoneticPr fontId="3" type="noConversion"/>
  </si>
  <si>
    <t>战力成长包</t>
    <phoneticPr fontId="3" type="noConversion"/>
  </si>
  <si>
    <t>神行口诀</t>
  </si>
  <si>
    <t>5倍经验卡</t>
    <phoneticPr fontId="3" type="noConversion"/>
  </si>
  <si>
    <t>奇门礼包：概率开出以下数量的奇门进阶道具</t>
    <phoneticPr fontId="3" type="noConversion"/>
  </si>
  <si>
    <t>战力飞升包</t>
    <phoneticPr fontId="3" type="noConversion"/>
  </si>
  <si>
    <t>二级暴击石</t>
  </si>
  <si>
    <t>二级闪避石</t>
    <phoneticPr fontId="3" type="noConversion"/>
  </si>
  <si>
    <t>幸运礼包</t>
    <phoneticPr fontId="3" type="noConversion"/>
  </si>
  <si>
    <t>轻功礼包</t>
    <phoneticPr fontId="3" type="noConversion"/>
  </si>
  <si>
    <t>全民福利</t>
    <phoneticPr fontId="3" type="noConversion"/>
  </si>
  <si>
    <t>育宠丹</t>
  </si>
  <si>
    <t>还魂丹</t>
    <phoneticPr fontId="3" type="noConversion"/>
  </si>
  <si>
    <t>挂件礼包：概率开出以下数量的挂件进阶道具</t>
    <phoneticPr fontId="3" type="noConversion"/>
  </si>
  <si>
    <t>奇门礼包</t>
    <phoneticPr fontId="3" type="noConversion"/>
  </si>
  <si>
    <t>10倍熟练度卡</t>
    <phoneticPr fontId="3" type="noConversion"/>
  </si>
  <si>
    <t>何幸碎片</t>
    <phoneticPr fontId="3" type="noConversion"/>
  </si>
  <si>
    <t>蜕凡丹</t>
  </si>
  <si>
    <t>挂件礼包</t>
    <phoneticPr fontId="3" type="noConversion"/>
  </si>
  <si>
    <t>美食飞升包</t>
    <phoneticPr fontId="3" type="noConversion"/>
  </si>
  <si>
    <t>紫色美食随机礼包</t>
    <phoneticPr fontId="3" type="noConversion"/>
  </si>
  <si>
    <t>橙色美食随机礼包</t>
    <phoneticPr fontId="3" type="noConversion"/>
  </si>
  <si>
    <t>凝神礼包：概率开出以下数量的凝神进阶道具</t>
    <phoneticPr fontId="3" type="noConversion"/>
  </si>
  <si>
    <t>凝神礼包</t>
    <phoneticPr fontId="3" type="noConversion"/>
  </si>
  <si>
    <t>兵器谱飞升</t>
    <phoneticPr fontId="3" type="noConversion"/>
  </si>
  <si>
    <t>长龙碎片</t>
    <phoneticPr fontId="3" type="noConversion"/>
  </si>
  <si>
    <t>六级攻击石</t>
    <phoneticPr fontId="3" type="noConversion"/>
  </si>
  <si>
    <t>道具基金</t>
    <phoneticPr fontId="3" type="noConversion"/>
  </si>
  <si>
    <t>宠物</t>
    <phoneticPr fontId="3" type="noConversion"/>
  </si>
  <si>
    <t>强化基金（购买期）</t>
    <phoneticPr fontId="3" type="noConversion"/>
  </si>
  <si>
    <t>宝石基金（购买期）</t>
    <phoneticPr fontId="3" type="noConversion"/>
  </si>
  <si>
    <t>坐骑基金（购买期）</t>
    <phoneticPr fontId="3" type="noConversion"/>
  </si>
  <si>
    <t>宠物基金（购买期）</t>
    <phoneticPr fontId="3" type="noConversion"/>
  </si>
  <si>
    <t>绑定元宝基金</t>
    <phoneticPr fontId="3" type="noConversion"/>
  </si>
  <si>
    <t>披风基金（购买期）</t>
    <phoneticPr fontId="3" type="noConversion"/>
  </si>
  <si>
    <t>时装基金（购买期）</t>
    <phoneticPr fontId="3" type="noConversion"/>
  </si>
  <si>
    <t>轻功基金（购买期）</t>
    <phoneticPr fontId="3" type="noConversion"/>
  </si>
  <si>
    <t>领取期（20天）</t>
    <phoneticPr fontId="3" type="noConversion"/>
  </si>
  <si>
    <t>888元宝（投资计划）购买期</t>
    <phoneticPr fontId="3" type="noConversion"/>
  </si>
  <si>
    <t>888元宝（投资计划）领取期（7天）</t>
    <phoneticPr fontId="3" type="noConversion"/>
  </si>
  <si>
    <t>第29天</t>
  </si>
  <si>
    <t>第30天</t>
  </si>
  <si>
    <t>第31天</t>
  </si>
  <si>
    <t>第32天</t>
  </si>
  <si>
    <t>第33天</t>
  </si>
  <si>
    <t>第34天</t>
  </si>
  <si>
    <t>第35天</t>
  </si>
  <si>
    <t>新服1-7天</t>
    <phoneticPr fontId="3" type="noConversion"/>
  </si>
  <si>
    <t>新服宝石基金Lv35</t>
    <phoneticPr fontId="3" type="noConversion"/>
  </si>
  <si>
    <t>新服坐骑基金Lv30</t>
    <phoneticPr fontId="3" type="noConversion"/>
  </si>
  <si>
    <t>新服强化基金Lv30</t>
    <phoneticPr fontId="3" type="noConversion"/>
  </si>
  <si>
    <t>新服宠物基金Lv48</t>
    <phoneticPr fontId="3" type="noConversion"/>
  </si>
  <si>
    <t>总天数</t>
    <phoneticPr fontId="3" type="noConversion"/>
  </si>
  <si>
    <t>购买价格/元宝</t>
    <phoneticPr fontId="3" type="noConversion"/>
  </si>
  <si>
    <t>返还总价</t>
    <phoneticPr fontId="3" type="noConversion"/>
  </si>
  <si>
    <t>返比</t>
    <phoneticPr fontId="3" type="noConversion"/>
  </si>
  <si>
    <t>天数</t>
    <phoneticPr fontId="3" type="noConversion"/>
  </si>
  <si>
    <t>奖励</t>
    <phoneticPr fontId="3" type="noConversion"/>
  </si>
  <si>
    <t>一级宝石宝箱</t>
  </si>
  <si>
    <t>三级攻击石</t>
    <phoneticPr fontId="3" type="noConversion"/>
  </si>
  <si>
    <t>精魄丹</t>
  </si>
  <si>
    <t>三级闪避石</t>
    <phoneticPr fontId="3" type="noConversion"/>
  </si>
  <si>
    <t xml:space="preserve"> </t>
    <phoneticPr fontId="3" type="noConversion"/>
  </si>
  <si>
    <t>新服第7~14天：</t>
    <phoneticPr fontId="3" type="noConversion"/>
  </si>
  <si>
    <t>绑定元宝基金Lv20</t>
    <phoneticPr fontId="3" type="noConversion"/>
  </si>
  <si>
    <t>轻功基金Lv20</t>
    <phoneticPr fontId="3" type="noConversion"/>
  </si>
  <si>
    <t>时装基金Lv20</t>
    <phoneticPr fontId="3" type="noConversion"/>
  </si>
  <si>
    <t>披风基金Lv20</t>
    <phoneticPr fontId="3" type="noConversion"/>
  </si>
  <si>
    <t>炫彩织锦</t>
  </si>
  <si>
    <t>乘风丝绒</t>
  </si>
  <si>
    <t>价格</t>
    <phoneticPr fontId="3" type="noConversion"/>
  </si>
  <si>
    <t>总价值/元宝</t>
    <phoneticPr fontId="3" type="noConversion"/>
  </si>
  <si>
    <t>五彩仙鹤</t>
    <phoneticPr fontId="3" type="noConversion"/>
  </si>
  <si>
    <t>一级暴击石</t>
    <phoneticPr fontId="3" type="noConversion"/>
  </si>
  <si>
    <t>888元七天投资计划</t>
    <phoneticPr fontId="3" type="noConversion"/>
  </si>
  <si>
    <t>V6额外奖励1</t>
    <phoneticPr fontId="3" type="noConversion"/>
  </si>
  <si>
    <t>V6额外奖励2</t>
    <phoneticPr fontId="3" type="noConversion"/>
  </si>
  <si>
    <t>-</t>
    <phoneticPr fontId="3" type="noConversion"/>
  </si>
  <si>
    <t>-</t>
    <phoneticPr fontId="3" type="noConversion"/>
  </si>
  <si>
    <t>序号</t>
  </si>
  <si>
    <t>物品</t>
  </si>
  <si>
    <t>数量</t>
  </si>
  <si>
    <t>原价</t>
  </si>
  <si>
    <t>折扣</t>
  </si>
  <si>
    <t>现价</t>
  </si>
  <si>
    <t>2倍经验卡</t>
  </si>
  <si>
    <t>二级宝石宝箱</t>
  </si>
  <si>
    <t>青金铭石</t>
  </si>
  <si>
    <t>1.5倍经验卡</t>
  </si>
  <si>
    <t>三级宝石宝箱</t>
  </si>
  <si>
    <t>5倍熟练度卡</t>
    <phoneticPr fontId="3" type="noConversion"/>
  </si>
  <si>
    <t>5倍经验卡</t>
    <phoneticPr fontId="3" type="noConversion"/>
  </si>
  <si>
    <t>四级宝石宝箱</t>
  </si>
  <si>
    <t>真气</t>
  </si>
  <si>
    <t>五级宝石宝箱</t>
  </si>
  <si>
    <t>进阶大礼包</t>
    <phoneticPr fontId="3" type="noConversion"/>
  </si>
  <si>
    <t>饲骑丹</t>
    <phoneticPr fontId="3" type="noConversion"/>
  </si>
  <si>
    <t>次数</t>
    <phoneticPr fontId="3" type="noConversion"/>
  </si>
  <si>
    <t>新服七天登录</t>
    <phoneticPr fontId="3" type="noConversion"/>
  </si>
  <si>
    <t>3倍经验卡</t>
    <phoneticPr fontId="3" type="noConversion"/>
  </si>
  <si>
    <t>太极碎片</t>
    <phoneticPr fontId="3" type="noConversion"/>
  </si>
  <si>
    <t>称号"剑侠情缘"</t>
    <phoneticPr fontId="3" type="noConversion"/>
  </si>
  <si>
    <t>神行口诀</t>
    <phoneticPr fontId="3" type="noConversion"/>
  </si>
  <si>
    <t>三级攻击石</t>
  </si>
  <si>
    <t>二级闪避石</t>
  </si>
  <si>
    <t>高级藏宝图</t>
    <phoneticPr fontId="3" type="noConversion"/>
  </si>
  <si>
    <t>遁甲阵法</t>
    <phoneticPr fontId="3" type="noConversion"/>
  </si>
  <si>
    <t>二级防御石</t>
    <phoneticPr fontId="3" type="noConversion"/>
  </si>
  <si>
    <t>碧影浮空·墨魂</t>
  </si>
  <si>
    <t>小仓库</t>
    <phoneticPr fontId="3" type="noConversion"/>
  </si>
  <si>
    <t>第2个图标均放置进阶线道具</t>
    <phoneticPr fontId="3" type="noConversion"/>
  </si>
  <si>
    <t>2倍经验卡</t>
    <phoneticPr fontId="3" type="noConversion"/>
  </si>
  <si>
    <t>2倍熟练度卡</t>
    <phoneticPr fontId="3" type="noConversion"/>
  </si>
  <si>
    <t>新服七天登录（第二周）</t>
    <phoneticPr fontId="3" type="noConversion"/>
  </si>
  <si>
    <t>1期</t>
    <phoneticPr fontId="3" type="noConversion"/>
  </si>
  <si>
    <t>组合</t>
    <phoneticPr fontId="3" type="noConversion"/>
  </si>
  <si>
    <t>兑换次数</t>
    <phoneticPr fontId="3" type="noConversion"/>
  </si>
  <si>
    <t>奖励价值</t>
    <phoneticPr fontId="3" type="noConversion"/>
  </si>
  <si>
    <t>总价值</t>
    <phoneticPr fontId="3" type="noConversion"/>
  </si>
  <si>
    <t>剑</t>
    <phoneticPr fontId="3" type="noConversion"/>
  </si>
  <si>
    <t>侠</t>
    <phoneticPr fontId="3" type="noConversion"/>
  </si>
  <si>
    <t>情</t>
    <phoneticPr fontId="3" type="noConversion"/>
  </si>
  <si>
    <t>缘</t>
  </si>
  <si>
    <t>玫瑰花</t>
    <phoneticPr fontId="3" type="noConversion"/>
  </si>
  <si>
    <t>缘</t>
    <phoneticPr fontId="3" type="noConversion"/>
  </si>
  <si>
    <t>随机技能书</t>
    <phoneticPr fontId="3" type="noConversion"/>
  </si>
  <si>
    <t>兵</t>
    <phoneticPr fontId="3" type="noConversion"/>
  </si>
  <si>
    <t>器</t>
    <phoneticPr fontId="3" type="noConversion"/>
  </si>
  <si>
    <t>谱</t>
  </si>
  <si>
    <t>谱</t>
    <phoneticPr fontId="3" type="noConversion"/>
  </si>
  <si>
    <t>2期</t>
    <phoneticPr fontId="3" type="noConversion"/>
  </si>
  <si>
    <t>随机技能书</t>
  </si>
  <si>
    <t>需要</t>
    <phoneticPr fontId="3" type="noConversion"/>
  </si>
  <si>
    <t>容错</t>
    <phoneticPr fontId="3" type="noConversion"/>
  </si>
  <si>
    <t>全民进阶线返利</t>
    <phoneticPr fontId="3" type="noConversion"/>
  </si>
  <si>
    <t>名称</t>
    <phoneticPr fontId="3" type="noConversion"/>
  </si>
  <si>
    <t>充值元宝</t>
    <phoneticPr fontId="3" type="noConversion"/>
  </si>
  <si>
    <t>二级闪避石</t>
    <phoneticPr fontId="3" type="noConversion"/>
  </si>
  <si>
    <t>炫彩织锦</t>
    <phoneticPr fontId="3" type="noConversion"/>
  </si>
  <si>
    <t>天冠羽</t>
    <phoneticPr fontId="3" type="noConversion"/>
  </si>
  <si>
    <t>天青玉</t>
    <phoneticPr fontId="3" type="noConversion"/>
  </si>
  <si>
    <t>六级攻击石</t>
    <phoneticPr fontId="3" type="noConversion"/>
  </si>
  <si>
    <t>六级气血石</t>
    <phoneticPr fontId="3" type="noConversion"/>
  </si>
  <si>
    <t>六级暴击石</t>
    <phoneticPr fontId="3" type="noConversion"/>
  </si>
  <si>
    <t>每日累充</t>
    <phoneticPr fontId="3" type="noConversion"/>
  </si>
  <si>
    <t>千骑纹</t>
    <phoneticPr fontId="3" type="noConversion"/>
  </si>
  <si>
    <t>天冠翎羽</t>
    <phoneticPr fontId="3" type="noConversion"/>
  </si>
  <si>
    <t>天青灵玉</t>
    <phoneticPr fontId="3" type="noConversion"/>
  </si>
  <si>
    <t>遁甲丹</t>
    <phoneticPr fontId="3" type="noConversion"/>
  </si>
  <si>
    <t>奇门技能书</t>
    <phoneticPr fontId="3" type="noConversion"/>
  </si>
  <si>
    <t>静气丹</t>
    <phoneticPr fontId="3" type="noConversion"/>
  </si>
  <si>
    <t>凝神技能书</t>
    <phoneticPr fontId="3" type="noConversion"/>
  </si>
  <si>
    <t>首充</t>
    <phoneticPr fontId="3" type="noConversion"/>
  </si>
  <si>
    <t>百倍返利包Lv1：消耗10金币打开，打开后获得下列内容</t>
    <phoneticPr fontId="3" type="noConversion"/>
  </si>
  <si>
    <t>道具名称</t>
    <phoneticPr fontId="3" type="noConversion"/>
  </si>
  <si>
    <t>凤羽</t>
  </si>
  <si>
    <t>等级直升丹</t>
    <phoneticPr fontId="3" type="noConversion"/>
  </si>
  <si>
    <t>百倍返利包</t>
    <phoneticPr fontId="3" type="noConversion"/>
  </si>
  <si>
    <t>天风霄灵碎片</t>
    <phoneticPr fontId="3" type="noConversion"/>
  </si>
  <si>
    <t>每日首充</t>
    <phoneticPr fontId="3" type="noConversion"/>
  </si>
  <si>
    <t>等级</t>
    <phoneticPr fontId="3" type="noConversion"/>
  </si>
  <si>
    <t>1-50</t>
  </si>
  <si>
    <t>凤羽碎片</t>
  </si>
  <si>
    <t>随机精炼石</t>
    <phoneticPr fontId="3" type="noConversion"/>
  </si>
  <si>
    <t>51-70</t>
    <phoneticPr fontId="3" type="noConversion"/>
  </si>
  <si>
    <t>百倍返利包Lv2</t>
    <phoneticPr fontId="3" type="noConversion"/>
  </si>
  <si>
    <t>71-90</t>
    <phoneticPr fontId="3" type="noConversion"/>
  </si>
  <si>
    <t>百倍返利包Lv2：消耗288金币打开，打开后获得下列内容</t>
    <phoneticPr fontId="3" type="noConversion"/>
  </si>
  <si>
    <t>注：</t>
    <phoneticPr fontId="3" type="noConversion"/>
  </si>
  <si>
    <t>每日首充的额度可以考虑提升为188元宝测试下效果（已有同类游戏这么做，大主宰，对付费渗透率影响较大时再调整回来）</t>
    <phoneticPr fontId="3" type="noConversion"/>
  </si>
  <si>
    <t>降低部分橙色兵器的获取成本，小R也可以通过时间获取，保证底部玩家的持续付费，同时辅助口碑制造</t>
    <phoneticPr fontId="3" type="noConversion"/>
  </si>
  <si>
    <t>新服七天累充1w RMB</t>
    <phoneticPr fontId="3" type="noConversion"/>
  </si>
  <si>
    <t>编号</t>
    <phoneticPr fontId="3" type="noConversion"/>
  </si>
  <si>
    <t>充值元宝</t>
    <phoneticPr fontId="3" type="noConversion"/>
  </si>
  <si>
    <t>奖励1</t>
    <phoneticPr fontId="3" type="noConversion"/>
  </si>
  <si>
    <t>数量1</t>
    <phoneticPr fontId="3" type="noConversion"/>
  </si>
  <si>
    <t>奖励2</t>
    <phoneticPr fontId="3" type="noConversion"/>
  </si>
  <si>
    <t>数量2</t>
    <phoneticPr fontId="3" type="noConversion"/>
  </si>
  <si>
    <t>奖励3</t>
    <phoneticPr fontId="3" type="noConversion"/>
  </si>
  <si>
    <t>数量3</t>
    <phoneticPr fontId="3" type="noConversion"/>
  </si>
  <si>
    <t>奖励4</t>
    <phoneticPr fontId="3" type="noConversion"/>
  </si>
  <si>
    <t>数量4</t>
    <phoneticPr fontId="3" type="noConversion"/>
  </si>
  <si>
    <t>奖励5</t>
    <phoneticPr fontId="3" type="noConversion"/>
  </si>
  <si>
    <t>数量5</t>
    <phoneticPr fontId="3" type="noConversion"/>
  </si>
  <si>
    <t>总价值/元宝</t>
    <phoneticPr fontId="3" type="noConversion"/>
  </si>
  <si>
    <t>返比</t>
    <phoneticPr fontId="3" type="noConversion"/>
  </si>
  <si>
    <t>青金铭石</t>
    <phoneticPr fontId="3" type="noConversion"/>
  </si>
  <si>
    <t>一级闪避石</t>
    <phoneticPr fontId="3" type="noConversion"/>
  </si>
  <si>
    <t>一级暴击石</t>
    <phoneticPr fontId="3" type="noConversion"/>
  </si>
  <si>
    <t>庚金石</t>
    <phoneticPr fontId="3" type="noConversion"/>
  </si>
  <si>
    <t>档位（元宝）</t>
    <phoneticPr fontId="3" type="noConversion"/>
  </si>
  <si>
    <t>道具1</t>
    <phoneticPr fontId="3" type="noConversion"/>
  </si>
  <si>
    <t>道具2</t>
    <phoneticPr fontId="3" type="noConversion"/>
  </si>
  <si>
    <t>道具3</t>
    <phoneticPr fontId="3" type="noConversion"/>
  </si>
  <si>
    <t>道具4</t>
    <phoneticPr fontId="3" type="noConversion"/>
  </si>
  <si>
    <t>道具5</t>
    <phoneticPr fontId="3" type="noConversion"/>
  </si>
  <si>
    <t>单级返比</t>
    <phoneticPr fontId="3" type="noConversion"/>
  </si>
  <si>
    <t>综合返比</t>
    <phoneticPr fontId="3" type="noConversion"/>
  </si>
  <si>
    <t>1.5倍经验卡</t>
    <phoneticPr fontId="3" type="noConversion"/>
  </si>
  <si>
    <t>银两</t>
    <phoneticPr fontId="3" type="noConversion"/>
  </si>
  <si>
    <t>天冠翎羽</t>
  </si>
  <si>
    <t>神行仙丹</t>
    <phoneticPr fontId="3" type="noConversion"/>
  </si>
  <si>
    <t>10倍熟练度卡</t>
    <phoneticPr fontId="3" type="noConversion"/>
  </si>
  <si>
    <t>日期</t>
    <phoneticPr fontId="3" type="noConversion"/>
  </si>
  <si>
    <t>4倍经验卡</t>
  </si>
  <si>
    <t>4倍经验卡</t>
    <phoneticPr fontId="3" type="noConversion"/>
  </si>
  <si>
    <t>4倍熟练度卡</t>
  </si>
  <si>
    <t>样图</t>
    <phoneticPr fontId="3" type="noConversion"/>
  </si>
  <si>
    <t>丝线</t>
    <phoneticPr fontId="3" type="noConversion"/>
  </si>
  <si>
    <t>心甲</t>
    <phoneticPr fontId="3" type="noConversion"/>
  </si>
  <si>
    <t>秘笈</t>
    <phoneticPr fontId="3" type="noConversion"/>
  </si>
  <si>
    <t>灵石</t>
    <phoneticPr fontId="3" type="noConversion"/>
  </si>
  <si>
    <t>华胜</t>
    <phoneticPr fontId="3" type="noConversion"/>
  </si>
  <si>
    <t>绳结</t>
    <phoneticPr fontId="3" type="noConversion"/>
  </si>
  <si>
    <t>法器</t>
    <phoneticPr fontId="3" type="noConversion"/>
  </si>
  <si>
    <t>法决</t>
    <phoneticPr fontId="3" type="noConversion"/>
  </si>
  <si>
    <t>气法</t>
    <phoneticPr fontId="3" type="noConversion"/>
  </si>
  <si>
    <t>名称</t>
  </si>
  <si>
    <t>大量银两，助力侠士驰骋江湖</t>
  </si>
  <si>
    <t>日环任务\n帮派任务\n科举考试\n古陵摸金等</t>
  </si>
  <si>
    <t>可在元宝商城购买极品道具</t>
  </si>
  <si>
    <t>经验</t>
  </si>
  <si>
    <t>大量经验，助力侠士尽快体验后续精彩内容！</t>
  </si>
  <si>
    <t>日环任务\n悬赏任务\n经验竹林\n挂机杀怪等</t>
  </si>
  <si>
    <t>荣誉</t>
  </si>
  <si>
    <t>可在商城的荣誉专区兑换极品道具</t>
  </si>
  <si>
    <t>神农战场\n侠客试炼\n跨服单人对战\n跨服多人对战等</t>
  </si>
  <si>
    <t>功勋</t>
  </si>
  <si>
    <t>可在商城的功勋专区兑换极品道具</t>
  </si>
  <si>
    <t>通天塔\n挑战剑魔等</t>
  </si>
  <si>
    <t>可在商城-绑定元宝专区兑换极品道具</t>
  </si>
  <si>
    <t>悬赏任务\n日环任务\n帮环任务\n情缘任务等</t>
  </si>
  <si>
    <t>帮贡</t>
  </si>
  <si>
    <t>可在帮派商城兑换道具</t>
  </si>
  <si>
    <t>帮派捐赠\n帮派任务\n帮派副本\n帮派争霸战等</t>
  </si>
  <si>
    <t>情缘点</t>
  </si>
  <si>
    <t>可在情缘点商城兑换道具</t>
  </si>
  <si>
    <t>情缘副本\n情缘任务\n赠送礼物等</t>
  </si>
  <si>
    <t>可用于升级经脉</t>
  </si>
  <si>
    <t>暗器\n悬赏任务\n血战天策\nＶＩＰ副本等</t>
  </si>
  <si>
    <t>监印文本</t>
  </si>
  <si>
    <t>可用用来合成招式</t>
  </si>
  <si>
    <t>集齐剑、侠、情、缘、兵、器、谱后可兑换奖励</t>
  </si>
  <si>
    <t>运营活动</t>
  </si>
  <si>
    <t>器</t>
  </si>
  <si>
    <t>兵</t>
  </si>
  <si>
    <t>情</t>
  </si>
  <si>
    <t>侠</t>
  </si>
  <si>
    <t>剑</t>
  </si>
  <si>
    <t>改名卡</t>
  </si>
  <si>
    <t>使用后更改名称</t>
  </si>
  <si>
    <t>&lt;font color='#17FF48' &gt;可通过主线任务获得&lt;/font&gt;</t>
  </si>
  <si>
    <t>使用后，&lt;font color='#17FF48' &gt;60&lt;/font&gt;分钟内，击杀野外怪物可获得&lt;font color='#17FF48' &gt;1.5倍&lt;/font&gt;经验&lt;font color='#00BFFF' &gt;&lt;font color='#00BFFF' &gt;\n可与其他经验卡效果叠加&lt;/font&gt;</t>
  </si>
  <si>
    <t>天降福袋\n日环任务等</t>
  </si>
  <si>
    <t>使用后，&lt;font color='#17FF48' &gt;60&lt;/font&gt;分钟内，击杀野外怪物可获得&lt;font color='#17FF48' &gt;2倍&lt;/font&gt;经验&lt;font color='#00BFFF' &gt;&lt;font color='#00BFFF' &gt;\n可与其他经验卡效果叠加&lt;/font&gt;</t>
  </si>
  <si>
    <t>天降福袋</t>
  </si>
  <si>
    <t>3倍经验卡</t>
  </si>
  <si>
    <t>使用后，&lt;font color='#17FF48' &gt;60&lt;/font&gt;分钟内，击杀野外怪物可获得&lt;font color='#17FF48' &gt;3倍&lt;/font&gt;经验&lt;font color='#00BFFF' &gt;&lt;font color='#00BFFF' &gt;\n可与其他经验卡效果叠加&lt;/font&gt;</t>
  </si>
  <si>
    <t>使用后，&lt;font color='#17FF48' &gt;60&lt;/font&gt;分钟内，击杀野外怪物可获得&lt;font color='#17FF48' &gt;4倍&lt;/font&gt;经验&lt;font color='#00BFFF' &gt;&lt;font color='#00BFFF' &gt;\n可与其他经验卡效果叠加&lt;/font&gt;</t>
  </si>
  <si>
    <t>5倍经验卡</t>
  </si>
  <si>
    <t>使用后，&lt;font color='#17FF48' &gt;60&lt;/font&gt;分钟内，击杀野外怪物可获得&lt;font color='#17FF48' &gt;5倍&lt;/font&gt;经验&lt;font color='#00BFFF' &gt;&lt;font color='#00BFFF' &gt;\n可与其他经验卡效果叠加&lt;/font&gt;</t>
  </si>
  <si>
    <t>10倍经验卡</t>
  </si>
  <si>
    <t>使用后，&lt;font color='#17FF48' &gt;60&lt;/font&gt;分钟内，击杀野外怪物可获得&lt;font color='#17FF48' &gt;10倍&lt;/font&gt;经验&lt;font color='#00BFFF' &gt;&lt;font color='#00BFFF' &gt;\n可与其他经验卡效果叠加&lt;/font&gt;</t>
  </si>
  <si>
    <t>15倍经验卡</t>
  </si>
  <si>
    <t>使用后，&lt;font color='#17FF48' &gt;60&lt;/font&gt;分钟内，击杀野外怪物可获得&lt;font color='#17FF48' &gt;15倍&lt;/font&gt;经验&lt;font color='#00BFFF' &gt;&lt;font color='#00BFFF' &gt;\n可与其他经验卡效果叠加&lt;/font&gt;</t>
  </si>
  <si>
    <t>20倍经验卡</t>
  </si>
  <si>
    <t>使用后，&lt;font color='#17FF48' &gt;60&lt;/font&gt;分钟内，击杀野外怪物可获得&lt;font color='#17FF48' &gt;20倍&lt;/font&gt;经验&lt;font color='#00BFFF' &gt;&lt;font color='#00BFFF' &gt;\n可与其他经验卡效果叠加&lt;/font&gt;</t>
  </si>
  <si>
    <t>1.5倍熟练度卡</t>
  </si>
  <si>
    <t>使用后，&lt;font color='#17FF48' &gt;60&lt;/font&gt;分钟内，使用技能可获得&lt;font color='#17FF48' &gt;1.5倍&lt;/font&gt;熟练度&lt;font color='#00BFFF' &gt;&lt;font color='#00BFFF' &gt;\n\n可与其他熟练度卡效果叠加&lt;/font&gt;</t>
  </si>
  <si>
    <t>2倍熟练度卡</t>
  </si>
  <si>
    <t>使用后，&lt;font color='#17FF48' &gt;60&lt;/font&gt;分钟内，使用技能可获得&lt;font color='#17FF48' &gt;2倍&lt;/font&gt;熟练度&lt;font color='#00BFFF' &gt;&lt;font color='#00BFFF' &gt;\n\n可与其他熟练度卡效果叠加&lt;/font&gt;</t>
  </si>
  <si>
    <t>3倍熟练度卡</t>
  </si>
  <si>
    <t>使用后，&lt;font color='#17FF48' &gt;60&lt;/font&gt;分钟内，使用技能可获得&lt;font color='#17FF48' &gt;3倍&lt;/font&gt;熟练度&lt;font color='#00BFFF' &gt;&lt;font color='#00BFFF' &gt;\n\n可与其他熟练度卡效果叠加&lt;/font&gt;</t>
  </si>
  <si>
    <t>使用后，&lt;font color='#17FF48' &gt;60&lt;/font&gt;分钟内，使用技能可获得&lt;font color='#17FF48' &gt;4倍&lt;/font&gt;熟练度&lt;font color='#00BFFF' &gt;&lt;font color='#00BFFF' &gt;\n\n可与其他熟练度卡效果叠加&lt;/font&gt;</t>
  </si>
  <si>
    <t>5倍熟练度卡</t>
  </si>
  <si>
    <t>使用后，&lt;font color='#17FF48' &gt;60&lt;/font&gt;分钟内，使用技能可获得&lt;font color='#17FF48' &gt;5倍&lt;/font&gt;熟练度&lt;font color='#00BFFF' &gt;&lt;font color='#00BFFF' &gt;\n\n可与其他熟练度卡效果叠加&lt;/font&gt;</t>
  </si>
  <si>
    <t>10倍熟练度卡</t>
  </si>
  <si>
    <t>使用后，&lt;font color='#17FF48' &gt;60&lt;/font&gt;分钟内，使用技能可获得&lt;font color='#17FF48' &gt;10倍&lt;/font&gt;熟练度&lt;font color='#00BFFF' &gt;&lt;font color='#00BFFF' &gt;\n\n可与其他熟练度卡效果叠加&lt;/font&gt;</t>
  </si>
  <si>
    <t>15倍熟练度卡</t>
  </si>
  <si>
    <t>使用后，&lt;font color='#17FF48' &gt;60&lt;/font&gt;分钟内，使用技能可获得&lt;font color='#17FF48' &gt;15倍&lt;/font&gt;熟练度&lt;font color='#00BFFF' &gt;&lt;font color='#00BFFF' &gt;\n\n可与其他熟练度卡效果叠加&lt;/font&gt;</t>
  </si>
  <si>
    <t>20倍熟练度卡</t>
  </si>
  <si>
    <t>使用后，&lt;font color='#17FF48' &gt;60&lt;/font&gt;分钟内，使用技能可获得&lt;font color='#17FF48' &gt;20倍&lt;/font&gt;熟练度&lt;font color='#00BFFF' &gt;&lt;font color='#00BFFF' &gt;\n\n可与其他熟练度卡效果叠加&lt;/font&gt;</t>
  </si>
  <si>
    <t>气血包</t>
  </si>
  <si>
    <t>每10秒恢复一次气血，等级越高，每次恢复气血值越高，累计可恢复3000000点,竞技状态下无法使用</t>
  </si>
  <si>
    <t>商城购买\n绑定元宝兑换等</t>
  </si>
  <si>
    <t>内力包</t>
  </si>
  <si>
    <t>每10秒恢复一次内力，等级越高，每次恢复内力值越高，累计可恢复100000点,竞技状态下无法使用</t>
  </si>
  <si>
    <t>经验丹</t>
  </si>
  <si>
    <t>使用后立即获得1000000经验</t>
  </si>
  <si>
    <t>升级丹</t>
  </si>
  <si>
    <t>角色&lt;font color='#17FF48' &gt;44级或以下&lt;/font&gt;使用&lt;font color='#17FF48' &gt;直接升1级&lt;/font&gt;；否则使用后可获得&lt;font color='#17FF48' &gt;3000000&lt;/font&gt;的经验。</t>
  </si>
  <si>
    <t>ＶＩＰ礼包</t>
  </si>
  <si>
    <t>小背包</t>
  </si>
  <si>
    <t>用于开启背包额外空间。</t>
  </si>
  <si>
    <t>商城购买\nＶＩＰ礼包等</t>
  </si>
  <si>
    <t>小仓库</t>
  </si>
  <si>
    <t>用于开启仓库额外空间。</t>
  </si>
  <si>
    <t>福袋</t>
  </si>
  <si>
    <t>参加天降福袋活动的礼包</t>
  </si>
  <si>
    <t>状元礼包</t>
  </si>
  <si>
    <t>参加科举考试状元及第的礼包</t>
  </si>
  <si>
    <t>科举考试</t>
  </si>
  <si>
    <t>榜眼礼包</t>
  </si>
  <si>
    <t>参加科举考试榜眼及第的礼包</t>
  </si>
  <si>
    <t>探花礼包</t>
  </si>
  <si>
    <t>参加科举考试探花及第的礼包</t>
  </si>
  <si>
    <t>参加科举考试进士及第的礼包</t>
  </si>
  <si>
    <t>参与礼包</t>
  </si>
  <si>
    <t>参加科举考试获得的参与礼包</t>
  </si>
  <si>
    <t>挖宝礼包</t>
  </si>
  <si>
    <t>参加武林秘宝的活动获得</t>
  </si>
  <si>
    <t>武林秘宝</t>
  </si>
  <si>
    <t>中级挖宝礼包</t>
  </si>
  <si>
    <t>高级挖宝礼包</t>
  </si>
  <si>
    <t>进阶大礼包</t>
  </si>
  <si>
    <t>帮派副本\n江湖行商\n天降福袋\n武林秘宝等</t>
  </si>
  <si>
    <t>成长礼包</t>
  </si>
  <si>
    <t>月签到奖励\n武林秘宝\n世界BOSS等</t>
  </si>
  <si>
    <t>天策秘境\n讨伐迦兰\n守护剑炉\nＶＩＰ副本等</t>
  </si>
  <si>
    <t>讨伐迦兰等</t>
  </si>
  <si>
    <t>兵器宝箱</t>
  </si>
  <si>
    <t>帮派副本</t>
  </si>
  <si>
    <t>珍稀宝箱</t>
  </si>
  <si>
    <t>珍贵宝石宝箱</t>
  </si>
  <si>
    <t>食材礼包</t>
  </si>
  <si>
    <t>天策秘境</t>
  </si>
  <si>
    <t>情缘礼包</t>
  </si>
  <si>
    <t>情缘任务</t>
  </si>
  <si>
    <t>绿色情缘道具礼包</t>
  </si>
  <si>
    <t>蓝色情缘道具礼包</t>
  </si>
  <si>
    <t>紫色情缘道具礼包</t>
  </si>
  <si>
    <t>橙色情缘道具礼包</t>
  </si>
  <si>
    <t>VIP1等级周礼包</t>
  </si>
  <si>
    <t>ＶＩＰ等级成长周礼包每周一凌晨02：00自动发放至邮件</t>
  </si>
  <si>
    <t>VIP2等级周礼包</t>
  </si>
  <si>
    <t>VIP3等级周礼包</t>
  </si>
  <si>
    <t>VIP4等级周礼包</t>
  </si>
  <si>
    <t>VIP5等级周礼包</t>
  </si>
  <si>
    <t>VIP6等级周礼包</t>
  </si>
  <si>
    <t>VIP7等级周礼包</t>
  </si>
  <si>
    <t>VIP8等级周礼包</t>
  </si>
  <si>
    <t>VIP9等级周礼包</t>
  </si>
  <si>
    <t>VIP10等级周礼包</t>
  </si>
  <si>
    <t>VIP11等级周礼包</t>
  </si>
  <si>
    <t>VIP12等级周礼包</t>
  </si>
  <si>
    <t>VIP13等级周礼包</t>
  </si>
  <si>
    <t>VIP14等级周礼包</t>
  </si>
  <si>
    <t>VIP15等级周礼包</t>
  </si>
  <si>
    <t>VIP16等级周礼包</t>
  </si>
  <si>
    <t>VIP17等级周礼包</t>
  </si>
  <si>
    <t>VIP18等级周礼包</t>
  </si>
  <si>
    <t>VIP19等级周礼包</t>
  </si>
  <si>
    <t>VIP20等级周礼包</t>
  </si>
  <si>
    <t>经验卡礼包</t>
  </si>
  <si>
    <t>在线奖励</t>
  </si>
  <si>
    <t>江湖第一帮礼包</t>
  </si>
  <si>
    <t>帮派争霸战</t>
  </si>
  <si>
    <t>荣誉商店</t>
  </si>
  <si>
    <t>黄蓝钻礼包</t>
  </si>
  <si>
    <t>紫色美食礼包</t>
  </si>
  <si>
    <t>ＶＩＰ等级奖励</t>
  </si>
  <si>
    <t>橙色美食礼包</t>
  </si>
  <si>
    <t>百姓宝箱</t>
  </si>
  <si>
    <t>世界BOSS</t>
  </si>
  <si>
    <t>壮士宝箱</t>
  </si>
  <si>
    <t>武夫宝箱</t>
  </si>
  <si>
    <t>武士宝箱</t>
  </si>
  <si>
    <t>少侠宝箱</t>
  </si>
  <si>
    <t>大侠宝箱</t>
  </si>
  <si>
    <t>豪侠宝箱</t>
  </si>
  <si>
    <t>时装飞升礼包</t>
  </si>
  <si>
    <t>坐骑直升礼包</t>
  </si>
  <si>
    <t>全名福利LV35</t>
  </si>
  <si>
    <t>全民福利LV35</t>
  </si>
  <si>
    <t>全名福利LV40</t>
  </si>
  <si>
    <t>全民福利LV40</t>
  </si>
  <si>
    <t>全名福利LV45</t>
  </si>
  <si>
    <t>全民福利LV45</t>
  </si>
  <si>
    <t>全名福利LV50</t>
  </si>
  <si>
    <t>全民福利LV50</t>
  </si>
  <si>
    <t>全名福利LV55</t>
  </si>
  <si>
    <t>全民福利LV55</t>
  </si>
  <si>
    <t>全名福利LV60</t>
  </si>
  <si>
    <t>全民福利LV60</t>
  </si>
  <si>
    <t>双倍返利LV35</t>
  </si>
  <si>
    <t>双倍返利LV40</t>
  </si>
  <si>
    <t>双倍返利LV45</t>
  </si>
  <si>
    <t>双倍返利LV50</t>
  </si>
  <si>
    <t>双倍返利LV55</t>
  </si>
  <si>
    <t>双倍返利LV60</t>
  </si>
  <si>
    <t>等级飞升包LV35</t>
  </si>
  <si>
    <t>等级飞升包LV40</t>
  </si>
  <si>
    <t>幸运礼包LV45</t>
  </si>
  <si>
    <t>幸运礼包LV50</t>
  </si>
  <si>
    <t>幸运礼包LV55</t>
  </si>
  <si>
    <t>幸运礼包LV60</t>
  </si>
  <si>
    <t>兵器谱特惠LV35</t>
  </si>
  <si>
    <t>兵器谱特惠LV40</t>
  </si>
  <si>
    <t>兵器谱特惠LV45</t>
  </si>
  <si>
    <t>兵器谱特惠LV50</t>
  </si>
  <si>
    <t>美食飞升礼包LV55</t>
  </si>
  <si>
    <t>兵器谱特惠LV60</t>
  </si>
  <si>
    <t>战力成长包LV35</t>
  </si>
  <si>
    <t>战力成长包LV40</t>
  </si>
  <si>
    <t>战力成长包LV45</t>
  </si>
  <si>
    <t>战力成长包LV50</t>
  </si>
  <si>
    <t>战力成长包LV55</t>
  </si>
  <si>
    <t>战力成长包LV60</t>
  </si>
  <si>
    <t>轻功礼包</t>
  </si>
  <si>
    <t>奇门礼包</t>
  </si>
  <si>
    <t>挂件礼包</t>
  </si>
  <si>
    <t>凝神礼包</t>
  </si>
  <si>
    <t>百倍返利包Lv1</t>
  </si>
  <si>
    <t>百倍返利包Lv2</t>
  </si>
  <si>
    <t>技能书随机包</t>
  </si>
  <si>
    <t>兵器精炼随机包</t>
  </si>
  <si>
    <t>宝石宝箱</t>
  </si>
  <si>
    <t>几率掉落一级、二级宝石宝箱</t>
  </si>
  <si>
    <t>喂养道具</t>
  </si>
  <si>
    <t>几率掉落饲骑丹、育宠丹</t>
  </si>
  <si>
    <t>一级攻击石</t>
  </si>
  <si>
    <t>二级攻击石</t>
  </si>
  <si>
    <t>宝石合成\n天策秘境\n讨伐迦兰\n守护剑炉\nＶＩＰ副本等</t>
  </si>
  <si>
    <t>宝石合成\n月签到奖励\n讨伐迦兰等</t>
  </si>
  <si>
    <t>四级攻击石</t>
  </si>
  <si>
    <t>宝石合成\n运营活动等</t>
  </si>
  <si>
    <t>五级攻击石</t>
  </si>
  <si>
    <t>宝石合成\n运营活动</t>
  </si>
  <si>
    <t>六级攻击石</t>
  </si>
  <si>
    <t>七级攻击石</t>
  </si>
  <si>
    <t>八级攻击石</t>
  </si>
  <si>
    <t>九级攻击石</t>
  </si>
  <si>
    <t>十级攻击石</t>
  </si>
  <si>
    <t>一级防御石</t>
  </si>
  <si>
    <t>二级防御石</t>
  </si>
  <si>
    <t>三级防御石</t>
  </si>
  <si>
    <t>四级防御石</t>
  </si>
  <si>
    <t>五级防御石</t>
  </si>
  <si>
    <t>六级防御石</t>
  </si>
  <si>
    <t>七级防御石</t>
  </si>
  <si>
    <t>八级防御石</t>
  </si>
  <si>
    <t>九级防御石</t>
  </si>
  <si>
    <t>十级防御石</t>
  </si>
  <si>
    <t>一级气血石</t>
  </si>
  <si>
    <t>二级气血石</t>
  </si>
  <si>
    <t>三级气血石</t>
  </si>
  <si>
    <t>四级气血石</t>
  </si>
  <si>
    <t>五级气血石</t>
  </si>
  <si>
    <t>六级气血石</t>
  </si>
  <si>
    <t>七级气血石</t>
  </si>
  <si>
    <t>八级气血石</t>
  </si>
  <si>
    <t>九级气血石</t>
  </si>
  <si>
    <t>十级气血石</t>
  </si>
  <si>
    <t>一级暴击石</t>
  </si>
  <si>
    <t>三级暴击石</t>
  </si>
  <si>
    <t>四级暴击石</t>
  </si>
  <si>
    <t>五级暴击石</t>
  </si>
  <si>
    <t>六级暴击石</t>
  </si>
  <si>
    <t>七级暴击石</t>
  </si>
  <si>
    <t>八级暴击石</t>
  </si>
  <si>
    <t>九级暴击石</t>
  </si>
  <si>
    <t>十级暴击石</t>
  </si>
  <si>
    <t>一级闪避石</t>
  </si>
  <si>
    <t>三级闪避石</t>
  </si>
  <si>
    <t>四级闪避石</t>
  </si>
  <si>
    <t>五级闪避石</t>
  </si>
  <si>
    <t>六级闪避石</t>
  </si>
  <si>
    <t>七级闪避石</t>
  </si>
  <si>
    <t>八级闪避石</t>
  </si>
  <si>
    <t>九级闪避石</t>
  </si>
  <si>
    <t>十级闪避石</t>
  </si>
  <si>
    <t>可用于强化+1至+10装备</t>
  </si>
  <si>
    <t>天策秘境\n守护剑炉\n天降福袋\n武林秘宝等</t>
  </si>
  <si>
    <t>玄金铭石</t>
  </si>
  <si>
    <t>可用于强化+11至+15装备</t>
  </si>
  <si>
    <t>紫玉符文</t>
  </si>
  <si>
    <t>使用后，可将装备进阶为紫色品质</t>
  </si>
  <si>
    <t>通天塔\n暗器升级等</t>
  </si>
  <si>
    <t>金玉符文</t>
  </si>
  <si>
    <t>使用后，可将装备进阶为金色品质</t>
  </si>
  <si>
    <t>通天塔\n功勋商店等</t>
  </si>
  <si>
    <t>玄玉符文</t>
  </si>
  <si>
    <t>使用后，可将装备进阶为橙色品质</t>
  </si>
  <si>
    <t>通天塔</t>
  </si>
  <si>
    <t>升灵符文</t>
  </si>
  <si>
    <t>通过&lt;font color='#17FF48' &gt;【铸甲】&lt;/font&gt;功能将人物装备升级到下一个等级&lt;font color='#00BFFF' &gt;</t>
  </si>
  <si>
    <t>江湖传说</t>
  </si>
  <si>
    <t>《情·上邪》</t>
  </si>
  <si>
    <t>可用于情缘玉佩的强化</t>
  </si>
  <si>
    <t>情缘副本\n情缘任务等</t>
  </si>
  <si>
    <t>可用于情缘玉佩的强化和情缘收集</t>
  </si>
  <si>
    <t>《情·相思》</t>
  </si>
  <si>
    <t>《情·离思》</t>
  </si>
  <si>
    <t>《情·灵犀角 》</t>
  </si>
  <si>
    <t>《情·彩凤翼》</t>
  </si>
  <si>
    <t>《情·连理枝》</t>
  </si>
  <si>
    <t>《情·守身玉》</t>
  </si>
  <si>
    <t>《情·沧海佩》</t>
  </si>
  <si>
    <t>《情·同心结》</t>
  </si>
  <si>
    <t>《情·高山流水》</t>
  </si>
  <si>
    <t>《情·瑶琴》</t>
  </si>
  <si>
    <t>《情·望夫石》</t>
  </si>
  <si>
    <t>四级ＶＩＰ经验卡</t>
  </si>
  <si>
    <t>可增加200点ＶＩＰ经验</t>
  </si>
  <si>
    <t>五级ＶＩＰ经验卡</t>
  </si>
  <si>
    <t>可增加300点ＶＩＰ经验</t>
  </si>
  <si>
    <t>六级ＶＩＰ经验卡</t>
  </si>
  <si>
    <t>可增加500点ＶＩＰ经验</t>
  </si>
  <si>
    <t>追杀令</t>
  </si>
  <si>
    <t>快意江湖，瞬间传送至您仇敌身旁！</t>
  </si>
  <si>
    <t>商城购买</t>
  </si>
  <si>
    <t>还魂丹</t>
  </si>
  <si>
    <t>用于角色死亡后原地复活</t>
  </si>
  <si>
    <t>情缘任务\n商城购买\n绑定元宝兑换等</t>
  </si>
  <si>
    <t>传送鞋</t>
  </si>
  <si>
    <t>用于传送至目的地</t>
  </si>
  <si>
    <t>商城购买等</t>
  </si>
  <si>
    <t>VIP经验(90)</t>
  </si>
  <si>
    <t>普通VIP经验卡</t>
  </si>
  <si>
    <t>可增加90点ＶＩＰ经验</t>
  </si>
  <si>
    <t>主线任务</t>
  </si>
  <si>
    <t>VIP经验(10)</t>
  </si>
  <si>
    <t>可增加10点ＶＩＰ经验</t>
  </si>
  <si>
    <t>VIP经验(100)</t>
  </si>
  <si>
    <t>中级VIP经验卡</t>
  </si>
  <si>
    <t>可增加100点ＶＩＰ经验</t>
  </si>
  <si>
    <t>VIP经验(1000)</t>
  </si>
  <si>
    <t>高级VIP经验卡</t>
  </si>
  <si>
    <t>可增加1000点ＶＩＰ经验</t>
  </si>
  <si>
    <t>行商令</t>
  </si>
  <si>
    <t>可用于刷新江湖行商的商车品质</t>
  </si>
  <si>
    <t>日环任务\n帮环任务\n商城购买等</t>
  </si>
  <si>
    <t>讨伐令</t>
  </si>
  <si>
    <t>使用后，可增加讨伐怪的击杀数</t>
  </si>
  <si>
    <t>玫瑰花</t>
  </si>
  <si>
    <t>赠送给好友增加亲密度，每朵玫瑰花可增加1点</t>
  </si>
  <si>
    <t>情缘副本\n情缘任务\n天降福袋\n武林秘宝等</t>
  </si>
  <si>
    <t>画卷</t>
  </si>
  <si>
    <t>赠送给好友可增加188点亲密度</t>
  </si>
  <si>
    <t>香囊</t>
  </si>
  <si>
    <t>赠送给好友可增加520点亲密度</t>
  </si>
  <si>
    <t>鸳鸯结</t>
  </si>
  <si>
    <t>赠送给好友可增加1314点亲密度</t>
  </si>
  <si>
    <t>同心锁</t>
  </si>
  <si>
    <t>玩家结缘的凭证，拥有该道具，方可与其他玩家结为情缘</t>
  </si>
  <si>
    <t>相思豆</t>
  </si>
  <si>
    <t>可用于情缘玉佩的进阶</t>
  </si>
  <si>
    <t>情缘副本\n情缘任务\n情缘商店等</t>
  </si>
  <si>
    <t>相思泪</t>
  </si>
  <si>
    <t>洗练石</t>
  </si>
  <si>
    <t>可用于情缘玉佩的洗练</t>
  </si>
  <si>
    <t>情缘副本\n情缘商店等</t>
  </si>
  <si>
    <t>跨服喇叭</t>
  </si>
  <si>
    <t>可以让你在&lt;font color='#DB5FFF' &gt;跨服频道&lt;/font&gt;发言的神奇道具，&lt;font color='#DB5FFF' &gt;所有服务器&lt;/font&gt;的人都可以看到你的发言哦！</t>
  </si>
  <si>
    <t>天降神兵</t>
  </si>
  <si>
    <t>战场日榜第一名</t>
  </si>
  <si>
    <t>跨服竞技单人对战</t>
  </si>
  <si>
    <t>天下无双</t>
  </si>
  <si>
    <t>使用后可获得称号：&lt;font color='#17FF50' &gt;天下无双&lt;/font&gt;</t>
  </si>
  <si>
    <t>开服7天战力排行榜第1名</t>
  </si>
  <si>
    <t>剑侠情缘</t>
  </si>
  <si>
    <t>使用后可获得称号：&lt;font color='#17FF48' &gt;剑侠情缘&lt;/font&gt;</t>
  </si>
  <si>
    <t>通过累计登录礼包获得</t>
  </si>
  <si>
    <t>名扬四海</t>
  </si>
  <si>
    <t>使用后，可获得称号:&lt;font color='#17FF48' &gt;名扬四海&lt;/font&gt;</t>
  </si>
  <si>
    <t>通过VIP2礼包获得</t>
  </si>
  <si>
    <t>可用于提升兵器技能等级</t>
  </si>
  <si>
    <t>神兵挑战\n讨伐迦兰\n世界BOSS\n组队副本等</t>
  </si>
  <si>
    <t>万能碎片</t>
  </si>
  <si>
    <t>可用于兑换太虚碎片、燎星碎片、尘埃碎片</t>
  </si>
  <si>
    <t>神兵挑战</t>
  </si>
  <si>
    <t>太虚碎片</t>
    <phoneticPr fontId="3" type="noConversion"/>
  </si>
  <si>
    <t>太虚碎片</t>
  </si>
  <si>
    <t>万能碎片兑换</t>
  </si>
  <si>
    <t>燎星碎片</t>
    <phoneticPr fontId="3" type="noConversion"/>
  </si>
  <si>
    <t>燎星碎片</t>
  </si>
  <si>
    <t>尘埃碎片</t>
    <phoneticPr fontId="3" type="noConversion"/>
  </si>
  <si>
    <t>尘埃碎片</t>
  </si>
  <si>
    <t>血影碎片</t>
  </si>
  <si>
    <t>血影妖刀碎片</t>
  </si>
  <si>
    <t>飞鳞碎片</t>
    <phoneticPr fontId="3" type="noConversion"/>
  </si>
  <si>
    <t>飞鳞碎片</t>
  </si>
  <si>
    <t>饮血碎片</t>
  </si>
  <si>
    <t>画影碎片</t>
    <phoneticPr fontId="3" type="noConversion"/>
  </si>
  <si>
    <t>画影碎片</t>
  </si>
  <si>
    <t>情缘商店</t>
  </si>
  <si>
    <t>贪狼碎片</t>
  </si>
  <si>
    <t>功勋商店</t>
  </si>
  <si>
    <t>火龙碎片</t>
  </si>
  <si>
    <t>长龙碎片</t>
  </si>
  <si>
    <t>龙牙碎片</t>
  </si>
  <si>
    <t>帮派商店</t>
  </si>
  <si>
    <t>摧城碎片</t>
  </si>
  <si>
    <t>焚海碎片</t>
  </si>
  <si>
    <t>明王碎片</t>
  </si>
  <si>
    <t>炎凰碎片</t>
  </si>
  <si>
    <t>天风霄灵碎片</t>
  </si>
  <si>
    <t>每日首充</t>
  </si>
  <si>
    <t>流光飞舞碎片</t>
  </si>
  <si>
    <t>碧月青弘碎片</t>
  </si>
  <si>
    <t>ＶＩＰ等级礼包\nＶＩＰ副本</t>
  </si>
  <si>
    <t>首充\n每日首充</t>
  </si>
  <si>
    <t>玄冰碎片</t>
  </si>
  <si>
    <t>摧城</t>
  </si>
  <si>
    <t>血影</t>
  </si>
  <si>
    <t>血影妖刀</t>
  </si>
  <si>
    <t>焚海</t>
  </si>
  <si>
    <t>飞鳞</t>
  </si>
  <si>
    <t>百炼神兵</t>
  </si>
  <si>
    <t>太虚</t>
  </si>
  <si>
    <t>明王</t>
  </si>
  <si>
    <t>残月刀</t>
  </si>
  <si>
    <t>炎凰</t>
  </si>
  <si>
    <t>饮血</t>
  </si>
  <si>
    <t>太极</t>
  </si>
  <si>
    <t>何幸</t>
  </si>
  <si>
    <t>玄冰</t>
  </si>
  <si>
    <t>贪狼</t>
  </si>
  <si>
    <t>天风霄灵</t>
  </si>
  <si>
    <t>彩凤双飞</t>
  </si>
  <si>
    <t>流光飞舞</t>
  </si>
  <si>
    <t>碧月青弘</t>
  </si>
  <si>
    <t>火龙</t>
  </si>
  <si>
    <t>尘埃</t>
  </si>
  <si>
    <t>长龙</t>
  </si>
  <si>
    <t>龙牙</t>
  </si>
  <si>
    <t>画影</t>
  </si>
  <si>
    <t>//美食</t>
    <phoneticPr fontId="3" type="noConversion"/>
  </si>
  <si>
    <t>米酒（土豆）</t>
    <phoneticPr fontId="3" type="noConversion"/>
  </si>
  <si>
    <t>米酒</t>
  </si>
  <si>
    <t>万花盛宴副本\n武林秘宝活动\n天策秘境副本</t>
  </si>
  <si>
    <t>万花盛宴\n武林秘宝\n天策秘境等</t>
  </si>
  <si>
    <t>豆品（花生）</t>
    <phoneticPr fontId="3" type="noConversion"/>
  </si>
  <si>
    <t>豆品</t>
  </si>
  <si>
    <t>鱼肉（白菜）</t>
    <phoneticPr fontId="3" type="noConversion"/>
  </si>
  <si>
    <t>鱼肉</t>
  </si>
  <si>
    <t>糯米（生姜）</t>
    <phoneticPr fontId="3" type="noConversion"/>
  </si>
  <si>
    <t>糯米</t>
  </si>
  <si>
    <t>斋料（里脊）</t>
    <phoneticPr fontId="3" type="noConversion"/>
  </si>
  <si>
    <t>斋料</t>
  </si>
  <si>
    <t>荤油</t>
  </si>
  <si>
    <t>糖料（牛肉）</t>
    <phoneticPr fontId="3" type="noConversion"/>
  </si>
  <si>
    <t>糖料</t>
  </si>
  <si>
    <t>万花盛宴\n武林秘宝等</t>
  </si>
  <si>
    <t>素油（鸽子）</t>
    <phoneticPr fontId="3" type="noConversion"/>
  </si>
  <si>
    <t>素油</t>
  </si>
  <si>
    <t>干料（羊肉）</t>
    <phoneticPr fontId="3" type="noConversion"/>
  </si>
  <si>
    <t>干料</t>
  </si>
  <si>
    <t>血枣</t>
  </si>
  <si>
    <t>云菇（海参）</t>
    <phoneticPr fontId="3" type="noConversion"/>
  </si>
  <si>
    <t>云菇</t>
  </si>
  <si>
    <t>羊羔肉（鲍鱼）</t>
    <phoneticPr fontId="3" type="noConversion"/>
  </si>
  <si>
    <t>羊羔肉</t>
  </si>
  <si>
    <t>女儿红（炝土豆丝）</t>
    <phoneticPr fontId="3" type="noConversion"/>
  </si>
  <si>
    <t>女儿红</t>
  </si>
  <si>
    <t>状元红（土豆炖牛肉）</t>
    <phoneticPr fontId="3" type="noConversion"/>
  </si>
  <si>
    <t>状元红</t>
  </si>
  <si>
    <t>神酒</t>
  </si>
  <si>
    <t>一品豆腐（爆炒里脊）</t>
    <phoneticPr fontId="3" type="noConversion"/>
  </si>
  <si>
    <t>一品豆腐</t>
  </si>
  <si>
    <t>鸳鸯卷</t>
  </si>
  <si>
    <t>罗汉斋（乌龙入海）</t>
    <phoneticPr fontId="3" type="noConversion"/>
  </si>
  <si>
    <t>罗汉斋</t>
  </si>
  <si>
    <t>水煮鱼（水煮鱼）</t>
    <phoneticPr fontId="3" type="noConversion"/>
  </si>
  <si>
    <t>水煮鱼</t>
  </si>
  <si>
    <t>芝麻鱼（三鲜汤）</t>
    <phoneticPr fontId="3" type="noConversion"/>
  </si>
  <si>
    <t>芝麻鱼</t>
  </si>
  <si>
    <t>烤全羊（白玉三鲜汤）</t>
    <phoneticPr fontId="3" type="noConversion"/>
  </si>
  <si>
    <t>烤全羊</t>
  </si>
  <si>
    <t>藏宝图</t>
    <phoneticPr fontId="3" type="noConversion"/>
  </si>
  <si>
    <t>初级藏宝图</t>
  </si>
  <si>
    <t>使用后，可挖掘出江湖上的宝藏</t>
  </si>
  <si>
    <t>帮派福利\n天降福袋\n悬赏任务等</t>
  </si>
  <si>
    <t>中级藏宝图</t>
    <phoneticPr fontId="3" type="noConversion"/>
  </si>
  <si>
    <t>中级藏宝图</t>
  </si>
  <si>
    <t>帮派福利\n天降福袋\n帮贡商店等</t>
  </si>
  <si>
    <t>高级藏宝图</t>
  </si>
  <si>
    <t>帮贡商店</t>
  </si>
  <si>
    <t>九天神驹碎片</t>
  </si>
  <si>
    <t>%s个可激活&lt;font color='#FF962F' &gt;金甲乌骓&lt;/font&gt;</t>
  </si>
  <si>
    <t>五彩仙鹤碎片</t>
  </si>
  <si>
    <t>%s个可激活&lt;font color='#FF962F' &gt;五彩仙鹤&lt;/font&gt;</t>
  </si>
  <si>
    <t>角羊碎片</t>
  </si>
  <si>
    <t>%s个可激活&lt;font color='#FF962F' &gt;角羊&lt;/font&gt;</t>
  </si>
  <si>
    <t>龙龟碎片</t>
  </si>
  <si>
    <t>%s个可激活&lt;font color='#FF962F' &gt;龙龟&lt;/font&gt;</t>
  </si>
  <si>
    <t>金甲乌骓碎片</t>
  </si>
  <si>
    <t>豹子碎片</t>
    <phoneticPr fontId="3" type="noConversion"/>
  </si>
  <si>
    <r>
      <rPr>
        <b/>
        <sz val="9"/>
        <rFont val="微软雅黑"/>
        <family val="2"/>
        <charset val="134"/>
      </rPr>
      <t>（男发型）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</si>
  <si>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t>碧影浮空·墨魂碎片</t>
  </si>
  <si>
    <t>%s个可激活&lt;font color='#FF962F' &gt;碧影浮空·墨魂&lt;/font&gt;</t>
  </si>
  <si>
    <t>宇落青冥·缘风碎片</t>
  </si>
  <si>
    <t>%s个可激活&lt;font color='#FF962F' &gt;宇落青冥·缘风&lt;/font&gt;</t>
  </si>
  <si>
    <t>暮雨乘风·苍木碎片</t>
  </si>
  <si>
    <t>%s个可激活&lt;font color='#FF962F' &gt;暮雨乘风·苍木&lt;/font&gt;</t>
  </si>
  <si>
    <t>溯雪凝冰·浮华碎片</t>
  </si>
  <si>
    <t>%s个可激活&lt;font color='#FF962F' &gt;溯雪凝冰·浮华&lt;/font&gt;</t>
  </si>
  <si>
    <t>流云伏月·青玫碎片</t>
  </si>
  <si>
    <t>%s个可激活&lt;font color='#FF962F' &gt;流云伏月·青玫&lt;/font&gt;</t>
  </si>
  <si>
    <r>
      <rPr>
        <b/>
        <sz val="9"/>
        <rFont val="微软雅黑"/>
        <family val="2"/>
        <charset val="134"/>
      </rPr>
      <t>（女发型）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</si>
  <si>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r>
      <rPr>
        <b/>
        <sz val="9"/>
        <rFont val="微软雅黑"/>
        <family val="2"/>
        <charset val="134"/>
      </rPr>
      <t>（萝莉发型）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</si>
  <si>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r>
      <rPr>
        <b/>
        <sz val="9"/>
        <rFont val="微软雅黑"/>
        <family val="2"/>
        <charset val="134"/>
      </rPr>
      <t>（男时装）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</si>
  <si>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t>冷月凝霜·离火碎片</t>
  </si>
  <si>
    <t>%s个可激活&lt;font color='#FF962F' &gt;冷月凝霜·离火&lt;/font&gt;</t>
  </si>
  <si>
    <t>逆殇流风·仙瑜碎片</t>
  </si>
  <si>
    <t>%s个可激活&lt;font color='#FF962F' &gt;逆殇流风·仙瑜&lt;/font&gt;</t>
  </si>
  <si>
    <r>
      <rPr>
        <b/>
        <sz val="9"/>
        <rFont val="微软雅黑"/>
        <family val="2"/>
        <charset val="134"/>
      </rPr>
      <t>（女时装）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</si>
  <si>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r>
      <rPr>
        <b/>
        <sz val="9"/>
        <rFont val="微软雅黑"/>
        <family val="2"/>
        <charset val="134"/>
      </rPr>
      <t>（萝莉时装）</t>
    </r>
    <r>
      <rPr>
        <sz val="9"/>
        <rFont val="微软雅黑"/>
        <family val="2"/>
        <charset val="134"/>
      </rPr>
      <t>碧影浮空·墨魂碎片</t>
    </r>
    <phoneticPr fontId="3" type="noConversion"/>
  </si>
  <si>
    <t>圣·当康碎片</t>
  </si>
  <si>
    <t>%s个可激活&lt;font color='#FF962F' &gt;圣·当康&lt;/font&gt;</t>
  </si>
  <si>
    <t>舞·灵儿碎片</t>
  </si>
  <si>
    <t>%s个可激活&lt;font color='#FF962F' &gt;舞·灵儿&lt;/font&gt;</t>
  </si>
  <si>
    <t>狐·玄狐碎片</t>
  </si>
  <si>
    <t>%s个可激活&lt;font color='#FF962F' &gt;狐·玄狐&lt;/font&gt;</t>
  </si>
  <si>
    <t>狐·赤狐碎片</t>
  </si>
  <si>
    <t>%s个可激活&lt;font color='#FF962F' &gt;狐·赤狐&lt;/font&gt;</t>
  </si>
  <si>
    <t>狐·呈祥碎片</t>
  </si>
  <si>
    <t>%s个可激活&lt;font color='#FF962F' &gt;狐·呈祥&lt;/font&gt;</t>
  </si>
  <si>
    <t>狐·呈祥</t>
  </si>
  <si>
    <t>鹦鹉碎片</t>
  </si>
  <si>
    <t>%s个可激活&lt;font color='#FF962F' &gt;鹦鹉&lt;/font&gt;</t>
  </si>
  <si>
    <t>孙小圣碎片</t>
  </si>
  <si>
    <t>%s个可激活&lt;font color='#FF962F' &gt;孙小圣&lt;/font&gt;</t>
  </si>
  <si>
    <t>松鼠碎片</t>
    <phoneticPr fontId="3" type="noConversion"/>
  </si>
  <si>
    <t>火候披风碎片</t>
  </si>
  <si>
    <t>%s个可激活&lt;font color='#FF962F' &gt;火候披风&lt;/font&gt;</t>
  </si>
  <si>
    <t>耀阳披风碎片</t>
  </si>
  <si>
    <t>%s个可激活&lt;font color='#FF962F' &gt;耀阳披风&lt;/font&gt;</t>
  </si>
  <si>
    <t>豪侠披风碎片</t>
  </si>
  <si>
    <t>%s个可激活&lt;font color='#FF962F' &gt;豪侠披风&lt;/font&gt;</t>
  </si>
  <si>
    <t>隐元秘宝·望舒灵烛碎片</t>
  </si>
  <si>
    <t>%s个可激活&lt;font color='#FF962F' &gt;隐元秘宝·望舒灵烛&lt;/font&gt;</t>
  </si>
  <si>
    <t>隐元秘宝·烟雨留情碎片</t>
  </si>
  <si>
    <t>%s个可激活&lt;font color='#FF962F' &gt;隐元秘宝·烟雨留情&lt;/font&gt;</t>
  </si>
  <si>
    <t>一级马鞍</t>
  </si>
  <si>
    <t>马鞍：坐骑装备，增加坐骑属性</t>
  </si>
  <si>
    <t>二级马鞍</t>
  </si>
  <si>
    <t>三级马鞍</t>
  </si>
  <si>
    <t>四级马鞍</t>
  </si>
  <si>
    <t>五级马鞍</t>
  </si>
  <si>
    <t>六级马鞍</t>
  </si>
  <si>
    <t>七级马鞍</t>
  </si>
  <si>
    <t>八级马鞍</t>
  </si>
  <si>
    <t>九级马鞍</t>
  </si>
  <si>
    <t>十级马鞍</t>
  </si>
  <si>
    <t>一级缰绳</t>
  </si>
  <si>
    <t>缰绳:坐骑装备，增加坐骑属性</t>
  </si>
  <si>
    <t>二级缰绳</t>
  </si>
  <si>
    <t>三级缰绳</t>
  </si>
  <si>
    <t>四级缰绳</t>
  </si>
  <si>
    <t>五级缰绳</t>
  </si>
  <si>
    <t>六级缰绳</t>
  </si>
  <si>
    <t>七级缰绳</t>
  </si>
  <si>
    <t>八级缰绳</t>
  </si>
  <si>
    <t>九级缰绳</t>
  </si>
  <si>
    <t>十级缰绳</t>
  </si>
  <si>
    <t>一级马镫</t>
  </si>
  <si>
    <t>马镫:坐骑装备，增加坐骑属性</t>
  </si>
  <si>
    <t>二级马镫</t>
  </si>
  <si>
    <t>三级马镫</t>
  </si>
  <si>
    <t>四级马镫</t>
  </si>
  <si>
    <t>五级马镫</t>
  </si>
  <si>
    <t>六级马镫</t>
  </si>
  <si>
    <t>七级马镫</t>
  </si>
  <si>
    <t>八级马镫</t>
  </si>
  <si>
    <t>九级马镫</t>
  </si>
  <si>
    <t>十级马镫</t>
  </si>
  <si>
    <t>一级铁蹄</t>
  </si>
  <si>
    <t>铁蹄:坐骑装备，增加坐骑属性</t>
  </si>
  <si>
    <t>二级铁蹄</t>
  </si>
  <si>
    <t>三级铁蹄</t>
  </si>
  <si>
    <t>四级铁蹄</t>
  </si>
  <si>
    <t>五级铁蹄</t>
  </si>
  <si>
    <t>六级铁蹄</t>
  </si>
  <si>
    <t>七级铁蹄</t>
  </si>
  <si>
    <t>八级铁蹄</t>
  </si>
  <si>
    <t>九级铁蹄</t>
  </si>
  <si>
    <t>十级铁蹄</t>
  </si>
  <si>
    <t>一级铠甲</t>
  </si>
  <si>
    <t>铠甲:宠物装备，增加宠物属性</t>
  </si>
  <si>
    <t>二级铠甲</t>
  </si>
  <si>
    <t>三级铠甲</t>
  </si>
  <si>
    <t>四级铠甲</t>
  </si>
  <si>
    <t>五级铠甲</t>
  </si>
  <si>
    <t>六级铠甲</t>
  </si>
  <si>
    <t>七级铠甲</t>
  </si>
  <si>
    <t>八级铠甲</t>
  </si>
  <si>
    <t>九级铠甲</t>
  </si>
  <si>
    <t>十级铠甲</t>
  </si>
  <si>
    <t>一级项圈</t>
  </si>
  <si>
    <t>项圈：宠物装备，增加宠物属性</t>
  </si>
  <si>
    <t>二级项圈</t>
  </si>
  <si>
    <t>三级项圈</t>
  </si>
  <si>
    <t>四级项圈</t>
  </si>
  <si>
    <t>五级项圈</t>
  </si>
  <si>
    <t>六级项圈</t>
  </si>
  <si>
    <t>七级项圈</t>
  </si>
  <si>
    <t>八级项圈</t>
  </si>
  <si>
    <t>九级项圈</t>
  </si>
  <si>
    <t>十级项圈</t>
  </si>
  <si>
    <t>一级护腕</t>
  </si>
  <si>
    <t>护腕：宠物装备，增加宠物属性</t>
  </si>
  <si>
    <t>二级护腕</t>
  </si>
  <si>
    <t>三级护腕</t>
  </si>
  <si>
    <t>四级护腕</t>
  </si>
  <si>
    <t>五级护腕</t>
  </si>
  <si>
    <t>六级护腕</t>
  </si>
  <si>
    <t>七级护腕</t>
  </si>
  <si>
    <t>八级护腕</t>
  </si>
  <si>
    <t>九级护腕</t>
  </si>
  <si>
    <t>十级护腕</t>
  </si>
  <si>
    <t>一级护符</t>
  </si>
  <si>
    <t>护符：宠物装备，增加宠物属性</t>
  </si>
  <si>
    <t>二级护符</t>
  </si>
  <si>
    <t>三级护符</t>
  </si>
  <si>
    <t>四级护符</t>
  </si>
  <si>
    <t>五级护符</t>
  </si>
  <si>
    <t>六级护符</t>
  </si>
  <si>
    <t>七级护符</t>
  </si>
  <si>
    <t>八级护符</t>
  </si>
  <si>
    <t>九级护符</t>
  </si>
  <si>
    <t>十级护符</t>
  </si>
  <si>
    <t>一级法器</t>
  </si>
  <si>
    <t>法器：奇门装备，增加奇门属性</t>
  </si>
  <si>
    <t>二级法器</t>
  </si>
  <si>
    <t>三级法器</t>
  </si>
  <si>
    <t>四级法器</t>
  </si>
  <si>
    <t>五级法器</t>
  </si>
  <si>
    <t>六级法器</t>
  </si>
  <si>
    <t>七级法器</t>
  </si>
  <si>
    <t>八级法器</t>
  </si>
  <si>
    <t>九级法器</t>
  </si>
  <si>
    <t>十级法器</t>
  </si>
  <si>
    <t>一级心法（奇门装备）</t>
  </si>
  <si>
    <t>一级心法</t>
  </si>
  <si>
    <t>心法：奇门装备，增加奇门属性</t>
  </si>
  <si>
    <t>二级心法（奇门装备）</t>
  </si>
  <si>
    <t>二级心法</t>
  </si>
  <si>
    <t>三级心法（奇门装备）</t>
  </si>
  <si>
    <t>三级心法</t>
  </si>
  <si>
    <t>四级心法（奇门装备）</t>
  </si>
  <si>
    <t>四级心法</t>
  </si>
  <si>
    <t>五级心法（奇门装备）</t>
  </si>
  <si>
    <t>五级心法</t>
  </si>
  <si>
    <t>六级心法（奇门装备）</t>
  </si>
  <si>
    <t>六级心法</t>
  </si>
  <si>
    <t>七级心法（奇门装备）</t>
  </si>
  <si>
    <t>七级心法</t>
  </si>
  <si>
    <t>八级心法（奇门装备）</t>
  </si>
  <si>
    <t>八级心法</t>
  </si>
  <si>
    <t>九级心法（奇门装备）</t>
  </si>
  <si>
    <t>九级心法</t>
  </si>
  <si>
    <t>十级心法（奇门装备）</t>
  </si>
  <si>
    <t>十级心法</t>
  </si>
  <si>
    <t>一级阵石</t>
  </si>
  <si>
    <t>阵石：奇门装备，增加奇门属性</t>
  </si>
  <si>
    <t>二级阵石</t>
  </si>
  <si>
    <t>三级阵石</t>
  </si>
  <si>
    <t>四级阵石</t>
  </si>
  <si>
    <t>五级阵石</t>
  </si>
  <si>
    <t>六级阵石</t>
  </si>
  <si>
    <t>七级阵石</t>
  </si>
  <si>
    <t>八级阵石</t>
  </si>
  <si>
    <t>九级阵石</t>
  </si>
  <si>
    <t>十级阵石</t>
  </si>
  <si>
    <t>一级符文</t>
  </si>
  <si>
    <t>符文：奇门装备，增加奇门属性</t>
  </si>
  <si>
    <t>二级符文</t>
  </si>
  <si>
    <t>三级符文</t>
  </si>
  <si>
    <t>四级符文</t>
  </si>
  <si>
    <t>五级符文</t>
  </si>
  <si>
    <t>六级符文</t>
  </si>
  <si>
    <t>七级符文</t>
  </si>
  <si>
    <t>八级符文</t>
  </si>
  <si>
    <t>九级符文</t>
  </si>
  <si>
    <t>十级符文</t>
  </si>
  <si>
    <t>一级秘笈（轻功装备）</t>
  </si>
  <si>
    <t>一级秘笈</t>
  </si>
  <si>
    <t>秘笈：轻功装备，增加轻功属性</t>
  </si>
  <si>
    <t>二级秘笈（轻功装备）</t>
  </si>
  <si>
    <t>二级秘笈</t>
  </si>
  <si>
    <t>三级秘笈（轻功装备）</t>
  </si>
  <si>
    <t>三级秘笈</t>
  </si>
  <si>
    <t>四级秘笈（轻功装备）</t>
  </si>
  <si>
    <t>四级秘笈</t>
  </si>
  <si>
    <t>五级秘笈（轻功装备）</t>
  </si>
  <si>
    <t>五级秘笈</t>
  </si>
  <si>
    <t>六级秘笈（轻功装备）</t>
  </si>
  <si>
    <t>六级秘笈</t>
  </si>
  <si>
    <t>七级秘笈（轻功装备）</t>
  </si>
  <si>
    <t>七级秘笈</t>
  </si>
  <si>
    <t>八级秘笈（轻功装备）</t>
  </si>
  <si>
    <t>八级秘笈</t>
  </si>
  <si>
    <t>九级秘笈（轻功装备）</t>
  </si>
  <si>
    <t>九级秘笈</t>
  </si>
  <si>
    <t>十级秘笈（轻功装备）</t>
  </si>
  <si>
    <t>十级秘笈</t>
  </si>
  <si>
    <t>一级残卷（轻功装备）</t>
  </si>
  <si>
    <t>一级残卷</t>
  </si>
  <si>
    <t>残卷：轻功装备，增加轻功属性</t>
  </si>
  <si>
    <t>二级残卷（轻功装备）</t>
  </si>
  <si>
    <t>二级残卷</t>
  </si>
  <si>
    <t>三级残卷（轻功装备）</t>
  </si>
  <si>
    <t>三级残卷</t>
  </si>
  <si>
    <t>四级残卷（轻功装备）</t>
  </si>
  <si>
    <t>四级残卷</t>
  </si>
  <si>
    <t>五级残卷（轻功装备）</t>
  </si>
  <si>
    <t>五级残卷</t>
  </si>
  <si>
    <t>六级残卷（轻功装备）</t>
  </si>
  <si>
    <t>六级残卷</t>
  </si>
  <si>
    <t>七级残卷（轻功装备）</t>
  </si>
  <si>
    <t>七级残卷</t>
  </si>
  <si>
    <t>八级残卷（轻功装备）</t>
  </si>
  <si>
    <t>八级残卷</t>
  </si>
  <si>
    <t>九级残卷（轻功装备）</t>
  </si>
  <si>
    <t>九级残卷</t>
  </si>
  <si>
    <t>十级残卷（轻功装备）</t>
  </si>
  <si>
    <t>十级残卷</t>
  </si>
  <si>
    <t>一级灵石（轻功装备）</t>
  </si>
  <si>
    <t>一级灵石</t>
  </si>
  <si>
    <t>灵石：轻功装备，增加轻功属性</t>
  </si>
  <si>
    <t>二级灵石（轻功装备）</t>
  </si>
  <si>
    <t>二级灵石</t>
  </si>
  <si>
    <t>三级灵石（轻功装备）</t>
  </si>
  <si>
    <t>三级灵石</t>
  </si>
  <si>
    <t>四级灵石（轻功装备）</t>
  </si>
  <si>
    <t>四级灵石</t>
  </si>
  <si>
    <t>五级灵石（轻功装备）</t>
  </si>
  <si>
    <t>五级灵石</t>
  </si>
  <si>
    <t>六级灵石（轻功装备）</t>
  </si>
  <si>
    <t>六级灵石</t>
  </si>
  <si>
    <t>七级灵石（轻功装备）</t>
  </si>
  <si>
    <t>七级灵石</t>
  </si>
  <si>
    <t>八级灵石（轻功装备）</t>
  </si>
  <si>
    <t>八级灵石</t>
  </si>
  <si>
    <t>九级灵石（轻功装备）</t>
  </si>
  <si>
    <t>九级灵石</t>
  </si>
  <si>
    <t>十级灵石（轻功装备）</t>
  </si>
  <si>
    <t>十级灵石</t>
  </si>
  <si>
    <t>一级印记（轻功装备）</t>
  </si>
  <si>
    <t>一级印记</t>
  </si>
  <si>
    <t>印记：轻功装备，增加轻功属性</t>
  </si>
  <si>
    <t>二级印记（轻功装备）</t>
  </si>
  <si>
    <t>二级印记</t>
  </si>
  <si>
    <t>三级印记（轻功装备）</t>
  </si>
  <si>
    <t>三级印记</t>
  </si>
  <si>
    <t>四级印记（轻功装备）</t>
  </si>
  <si>
    <t>四级印记</t>
  </si>
  <si>
    <t>五级印记（轻功装备）</t>
  </si>
  <si>
    <t>五级印记</t>
  </si>
  <si>
    <t>六级印记（轻功装备）</t>
  </si>
  <si>
    <t>六级印记</t>
  </si>
  <si>
    <t>七级印记（轻功装备）</t>
  </si>
  <si>
    <t>七级印记</t>
  </si>
  <si>
    <t>八级印记（轻功装备）</t>
  </si>
  <si>
    <t>八级印记</t>
  </si>
  <si>
    <t>九级印记（轻功装备）</t>
  </si>
  <si>
    <t>九级印记</t>
  </si>
  <si>
    <t>十级印记（轻功装备）</t>
  </si>
  <si>
    <t>十级印记</t>
  </si>
  <si>
    <t>一级样图（披风装备）</t>
  </si>
  <si>
    <t>一级样图</t>
  </si>
  <si>
    <t>样图：披风装备，增加披风属性</t>
  </si>
  <si>
    <t>二级样图（披风装备）</t>
  </si>
  <si>
    <t>二级样图</t>
  </si>
  <si>
    <t>三级样图（披风装备）</t>
  </si>
  <si>
    <t>三级样图</t>
  </si>
  <si>
    <t>四级样图（披风装备）</t>
  </si>
  <si>
    <t>四级样图</t>
  </si>
  <si>
    <t>五级样图（披风装备）</t>
  </si>
  <si>
    <t>五级样图</t>
  </si>
  <si>
    <t>六级样图（披风装备）</t>
  </si>
  <si>
    <t>六级样图</t>
  </si>
  <si>
    <t>七级样图（披风装备）</t>
  </si>
  <si>
    <t>七级样图</t>
  </si>
  <si>
    <t>八级样图（披风装备）</t>
  </si>
  <si>
    <t>八级样图</t>
  </si>
  <si>
    <t>九级样图（披风装备）</t>
  </si>
  <si>
    <t>九级样图</t>
  </si>
  <si>
    <t>十级样图（披风装备）</t>
  </si>
  <si>
    <t>十级样图</t>
  </si>
  <si>
    <t>一级绢帛（披风装备）</t>
  </si>
  <si>
    <t>一级绢帛</t>
  </si>
  <si>
    <t>绢帛：披风装备，增加披风属性</t>
  </si>
  <si>
    <t>二级绢帛（披风装备）</t>
  </si>
  <si>
    <t>二级绢帛</t>
  </si>
  <si>
    <t>三级绢帛（披风装备）</t>
  </si>
  <si>
    <t>三级绢帛</t>
  </si>
  <si>
    <t>四级绢帛（披风装备）</t>
  </si>
  <si>
    <t>四级绢帛</t>
  </si>
  <si>
    <t>五级绢帛（披风装备）</t>
  </si>
  <si>
    <t>五级绢帛</t>
  </si>
  <si>
    <t>六级绢帛（披风装备）</t>
  </si>
  <si>
    <t>六级绢帛</t>
  </si>
  <si>
    <t>七级绢帛（披风装备）</t>
  </si>
  <si>
    <t>七级绢帛</t>
  </si>
  <si>
    <t>八级绢帛（披风装备）</t>
  </si>
  <si>
    <t>八级绢帛</t>
  </si>
  <si>
    <t>九级绢帛（披风装备）</t>
  </si>
  <si>
    <t>九级绢帛</t>
  </si>
  <si>
    <t>十级绢帛（披风装备）</t>
  </si>
  <si>
    <t>十级绢帛</t>
  </si>
  <si>
    <t>一级丝线（披风装备）</t>
  </si>
  <si>
    <t>一级丝线</t>
  </si>
  <si>
    <t>丝线：披风装备，增加披风属性</t>
  </si>
  <si>
    <t>二级丝线（披风装备）</t>
  </si>
  <si>
    <t>二级丝线</t>
  </si>
  <si>
    <t>三级丝线（披风装备）</t>
  </si>
  <si>
    <t>三级丝线</t>
  </si>
  <si>
    <t>四级丝线（披风装备）</t>
  </si>
  <si>
    <t>四级丝线</t>
  </si>
  <si>
    <t>五级丝线（披风装备）</t>
  </si>
  <si>
    <t>五级丝线</t>
  </si>
  <si>
    <t>六级丝线（披风装备）</t>
  </si>
  <si>
    <t>六级丝线</t>
  </si>
  <si>
    <t>七级丝线（披风装备）</t>
  </si>
  <si>
    <t>七级丝线</t>
  </si>
  <si>
    <t>八级丝线（披风装备）</t>
  </si>
  <si>
    <t>八级丝线</t>
  </si>
  <si>
    <t>九级丝线（披风装备）</t>
  </si>
  <si>
    <t>九级丝线</t>
  </si>
  <si>
    <t>十级丝线（披风装备）</t>
  </si>
  <si>
    <t>十级丝线</t>
  </si>
  <si>
    <t>一级印花（披风装备）</t>
  </si>
  <si>
    <t>一级印花</t>
  </si>
  <si>
    <t>印花：披风装备，增加披风属性</t>
  </si>
  <si>
    <t>二级印花（披风装备）</t>
  </si>
  <si>
    <t>二级印花</t>
  </si>
  <si>
    <t>三级印花（披风装备）</t>
  </si>
  <si>
    <t>三级印花</t>
  </si>
  <si>
    <t>四级印花（披风装备）</t>
  </si>
  <si>
    <t>四级印花</t>
  </si>
  <si>
    <t>五级印花（披风装备）</t>
  </si>
  <si>
    <t>五级印花</t>
  </si>
  <si>
    <t>六级印花（披风装备）</t>
  </si>
  <si>
    <t>六级印花</t>
  </si>
  <si>
    <t>七级印花（披风装备）</t>
  </si>
  <si>
    <t>七级印花</t>
  </si>
  <si>
    <t>八级印花（披风装备）</t>
  </si>
  <si>
    <t>八级印花</t>
  </si>
  <si>
    <t>九级印花（披风装备）</t>
  </si>
  <si>
    <t>九级印花</t>
  </si>
  <si>
    <t>十级印花（披风装备）</t>
  </si>
  <si>
    <t>十级印花</t>
  </si>
  <si>
    <t>一级法决（凝神装备）</t>
  </si>
  <si>
    <t>一级法决</t>
  </si>
  <si>
    <t>法决：凝神装备，增加凝神属性</t>
  </si>
  <si>
    <t>二级法决（凝神装备）</t>
  </si>
  <si>
    <t>二级法决</t>
  </si>
  <si>
    <t>三级法决（凝神装备）</t>
  </si>
  <si>
    <t>三级法决</t>
  </si>
  <si>
    <t>四级法决（凝神装备）</t>
  </si>
  <si>
    <t>四级法决</t>
  </si>
  <si>
    <t>五级法决（凝神装备）</t>
  </si>
  <si>
    <t>五级法决</t>
  </si>
  <si>
    <t>六级法决（凝神装备）</t>
  </si>
  <si>
    <t>六级法决</t>
  </si>
  <si>
    <t>七级法决（凝神装备）</t>
  </si>
  <si>
    <t>七级法决</t>
  </si>
  <si>
    <t>八级法决（凝神装备）</t>
  </si>
  <si>
    <t>八级法决</t>
  </si>
  <si>
    <t>九级法决（凝神装备）</t>
  </si>
  <si>
    <t>九级法决</t>
  </si>
  <si>
    <t>十级法决（凝神装备）</t>
  </si>
  <si>
    <t>十级法决</t>
  </si>
  <si>
    <t>一级剑谱（凝神装备）</t>
  </si>
  <si>
    <t>一级剑谱</t>
  </si>
  <si>
    <t>剑谱：凝神装备，增加凝神属性</t>
  </si>
  <si>
    <t>二级剑谱（凝神装备）</t>
  </si>
  <si>
    <t>二级剑谱</t>
  </si>
  <si>
    <t>三级剑谱（凝神装备）</t>
  </si>
  <si>
    <t>三级剑谱</t>
  </si>
  <si>
    <t>四级剑谱（凝神装备）</t>
  </si>
  <si>
    <t>四级剑谱</t>
  </si>
  <si>
    <t>五级剑谱（凝神装备）</t>
  </si>
  <si>
    <t>五级剑谱</t>
  </si>
  <si>
    <t>六级剑谱（凝神装备）</t>
  </si>
  <si>
    <t>六级剑谱</t>
  </si>
  <si>
    <t>七级剑谱（凝神装备）</t>
  </si>
  <si>
    <t>七级剑谱</t>
  </si>
  <si>
    <t>八级剑谱（凝神装备）</t>
  </si>
  <si>
    <t>八级剑谱</t>
  </si>
  <si>
    <t>九级剑谱（凝神装备）</t>
  </si>
  <si>
    <t>九级剑谱</t>
  </si>
  <si>
    <t>十级剑谱（凝神装备）</t>
  </si>
  <si>
    <t>十级剑谱</t>
  </si>
  <si>
    <t>一级气法（凝神装备）</t>
  </si>
  <si>
    <t>一级气法</t>
  </si>
  <si>
    <t>气法：凝神装备，增加凝神属性</t>
  </si>
  <si>
    <t>二级气法（凝神装备）</t>
  </si>
  <si>
    <t>二级气法</t>
  </si>
  <si>
    <t>三级气法（凝神装备）</t>
  </si>
  <si>
    <t>三级气法</t>
  </si>
  <si>
    <t>四级气法（凝神装备）</t>
  </si>
  <si>
    <t>四级气法</t>
  </si>
  <si>
    <t>五级气法（凝神装备）</t>
  </si>
  <si>
    <t>五级气法</t>
  </si>
  <si>
    <t>六级气法（凝神装备）</t>
  </si>
  <si>
    <t>六级气法</t>
  </si>
  <si>
    <t>七级气法（凝神装备）</t>
  </si>
  <si>
    <t>七级气法</t>
  </si>
  <si>
    <t>八级气法（凝神装备）</t>
  </si>
  <si>
    <t>八级气法</t>
  </si>
  <si>
    <t>九级气法（凝神装备）</t>
  </si>
  <si>
    <t>九级气法</t>
  </si>
  <si>
    <t>十级气法（凝神装备）</t>
  </si>
  <si>
    <t>十级气法</t>
  </si>
  <si>
    <t>一级心经（凝神装备）</t>
  </si>
  <si>
    <t>一级心经</t>
  </si>
  <si>
    <t>心经：凝神装备，增加凝神属性</t>
  </si>
  <si>
    <t>二级心经（凝神装备）</t>
  </si>
  <si>
    <t>二级心经</t>
  </si>
  <si>
    <t>三级心经（凝神装备）</t>
  </si>
  <si>
    <t>三级心经</t>
  </si>
  <si>
    <t>四级心经（凝神装备）</t>
  </si>
  <si>
    <t>四级心经</t>
  </si>
  <si>
    <t>五级心经（凝神装备）</t>
  </si>
  <si>
    <t>五级心经</t>
  </si>
  <si>
    <t>六级心经（凝神装备）</t>
  </si>
  <si>
    <t>六级心经</t>
  </si>
  <si>
    <t>七级心经（凝神装备）</t>
  </si>
  <si>
    <t>七级心经</t>
  </si>
  <si>
    <t>八级心经（凝神装备）</t>
  </si>
  <si>
    <t>八级心经</t>
  </si>
  <si>
    <t>九级心经（凝神装备）</t>
  </si>
  <si>
    <t>九级心经</t>
  </si>
  <si>
    <t>十级心经（凝神装备）</t>
  </si>
  <si>
    <t>十级心经</t>
  </si>
  <si>
    <t>一级佩饰（时装装备）</t>
  </si>
  <si>
    <t>一级佩饰</t>
  </si>
  <si>
    <t>佩饰：时装装备，增加时装属性</t>
  </si>
  <si>
    <t>二级佩饰（时装装备）</t>
  </si>
  <si>
    <t>二级佩饰</t>
  </si>
  <si>
    <t>三级佩饰（时装装备）</t>
  </si>
  <si>
    <t>三级佩饰</t>
  </si>
  <si>
    <t>四级佩饰（时装装备）</t>
  </si>
  <si>
    <t>四级佩饰</t>
  </si>
  <si>
    <t>五级佩饰（时装装备）</t>
  </si>
  <si>
    <t>五级佩饰</t>
  </si>
  <si>
    <t>六级佩饰（时装装备）</t>
  </si>
  <si>
    <t>六级佩饰</t>
  </si>
  <si>
    <t>七级佩饰（时装装备）</t>
  </si>
  <si>
    <t>七级佩饰</t>
  </si>
  <si>
    <t>八级佩饰（时装装备）</t>
  </si>
  <si>
    <t>八级佩饰</t>
  </si>
  <si>
    <t>九级佩饰（时装装备）</t>
  </si>
  <si>
    <t>九级佩饰</t>
  </si>
  <si>
    <t>十级佩饰（时装装备）</t>
  </si>
  <si>
    <t>十级佩饰</t>
  </si>
  <si>
    <t>一级护甲（时装装备）</t>
  </si>
  <si>
    <t>一级护甲</t>
  </si>
  <si>
    <t>护甲：时装装备，增加时装属性</t>
  </si>
  <si>
    <t>二级护甲（时装装备）</t>
  </si>
  <si>
    <t>二级护甲</t>
  </si>
  <si>
    <t>三级护甲（时装装备）</t>
  </si>
  <si>
    <t>三级护甲</t>
  </si>
  <si>
    <t>四级护甲（时装装备）</t>
  </si>
  <si>
    <t>四级护甲</t>
  </si>
  <si>
    <t>五级护甲（时装装备）</t>
  </si>
  <si>
    <t>五级护甲</t>
  </si>
  <si>
    <t>六级护甲（时装装备）</t>
  </si>
  <si>
    <t>六级护甲</t>
  </si>
  <si>
    <t>七级护甲（时装装备）</t>
  </si>
  <si>
    <t>七级护甲</t>
  </si>
  <si>
    <t>八级护甲（时装装备）</t>
  </si>
  <si>
    <t>八级护甲</t>
  </si>
  <si>
    <t>九级护甲（时装装备）</t>
  </si>
  <si>
    <t>九级护甲</t>
  </si>
  <si>
    <t>十级护甲（时装装备）</t>
  </si>
  <si>
    <t>十级护甲</t>
  </si>
  <si>
    <t>一级心甲（时装装备）</t>
  </si>
  <si>
    <t>一级心甲</t>
  </si>
  <si>
    <t>心甲：时装装备，增加时装属性</t>
  </si>
  <si>
    <t>二级心甲（时装装备）</t>
  </si>
  <si>
    <t>二级心甲</t>
  </si>
  <si>
    <t>三级心甲（时装装备）</t>
  </si>
  <si>
    <t>三级心甲</t>
  </si>
  <si>
    <t>四级心甲（时装装备）</t>
  </si>
  <si>
    <t>四级心甲</t>
  </si>
  <si>
    <t>五级心甲（时装装备）</t>
  </si>
  <si>
    <t>五级心甲</t>
  </si>
  <si>
    <t>六级心甲（时装装备）</t>
  </si>
  <si>
    <t>六级心甲</t>
  </si>
  <si>
    <t>七级心甲（时装装备）</t>
  </si>
  <si>
    <t>七级心甲</t>
  </si>
  <si>
    <t>八级心甲（时装装备）</t>
  </si>
  <si>
    <t>八级心甲</t>
  </si>
  <si>
    <t>九级心甲（时装装备）</t>
  </si>
  <si>
    <t>九级心甲</t>
  </si>
  <si>
    <t>十级心甲（时装装备）</t>
  </si>
  <si>
    <t>十级心甲</t>
  </si>
  <si>
    <t>一级腰饰（时装装备）</t>
  </si>
  <si>
    <t>一级腰饰</t>
  </si>
  <si>
    <t>腰饰：时装装备，增加时装属性</t>
  </si>
  <si>
    <t>二级腰饰（时装装备）</t>
  </si>
  <si>
    <t>二级腰饰</t>
  </si>
  <si>
    <t>三级腰饰（时装装备）</t>
  </si>
  <si>
    <t>三级腰饰</t>
  </si>
  <si>
    <t>四级腰饰（时装装备）</t>
  </si>
  <si>
    <t>四级腰饰</t>
  </si>
  <si>
    <t>五级腰饰（时装装备）</t>
  </si>
  <si>
    <t>五级腰饰</t>
  </si>
  <si>
    <t>六级腰饰（时装装备）</t>
  </si>
  <si>
    <t>六级腰饰</t>
  </si>
  <si>
    <t>七级腰饰（时装装备）</t>
  </si>
  <si>
    <t>七级腰饰</t>
  </si>
  <si>
    <t>八级腰饰（时装装备）</t>
  </si>
  <si>
    <t>八级腰饰</t>
  </si>
  <si>
    <t>九级腰饰（时装装备）</t>
  </si>
  <si>
    <t>九级腰饰</t>
  </si>
  <si>
    <t>十级腰饰（时装装备）</t>
  </si>
  <si>
    <t>十级腰饰</t>
  </si>
  <si>
    <t>一级发簪（发型装备）</t>
  </si>
  <si>
    <t>一级发簪</t>
  </si>
  <si>
    <t>发簪：发型装备，增加时装属性</t>
  </si>
  <si>
    <t>二级发簪（发型装备）</t>
  </si>
  <si>
    <t>二级发簪</t>
  </si>
  <si>
    <t>三级发簪（发型装备）</t>
  </si>
  <si>
    <t>三级发簪</t>
  </si>
  <si>
    <t>四级发簪（发型装备）</t>
  </si>
  <si>
    <t>四级发簪</t>
  </si>
  <si>
    <t>五级发簪（发型装备）</t>
  </si>
  <si>
    <t>五级发簪</t>
  </si>
  <si>
    <t>六级发簪（发型装备）</t>
  </si>
  <si>
    <t>六级发簪</t>
  </si>
  <si>
    <t>七级发簪（发型装备）</t>
  </si>
  <si>
    <t>七级发簪</t>
  </si>
  <si>
    <t>八级发簪（发型装备）</t>
  </si>
  <si>
    <t>八级发簪</t>
  </si>
  <si>
    <t>九级发簪（发型装备）</t>
  </si>
  <si>
    <t>九级发簪</t>
  </si>
  <si>
    <t>十级发簪（发型装备）</t>
  </si>
  <si>
    <t>十级发簪</t>
  </si>
  <si>
    <t>一级珠钿（发型装备）</t>
  </si>
  <si>
    <t>一级珠钿</t>
  </si>
  <si>
    <t>珠钿：发型装备，增加时装属性</t>
  </si>
  <si>
    <t>二级珠钿（发型装备）</t>
  </si>
  <si>
    <t>二级珠钿</t>
  </si>
  <si>
    <t>三级珠钿（发型装备）</t>
  </si>
  <si>
    <t>三级珠钿</t>
  </si>
  <si>
    <t>四级珠钿（发型装备）</t>
  </si>
  <si>
    <t>四级珠钿</t>
  </si>
  <si>
    <t>五级珠钿（发型装备）</t>
  </si>
  <si>
    <t>五级珠钿</t>
  </si>
  <si>
    <t>六级珠钿（发型装备）</t>
  </si>
  <si>
    <t>六级珠钿</t>
  </si>
  <si>
    <t>七级珠钿（发型装备）</t>
  </si>
  <si>
    <t>七级珠钿</t>
  </si>
  <si>
    <t>八级珠钿（发型装备）</t>
  </si>
  <si>
    <t>八级珠钿</t>
  </si>
  <si>
    <t>九级珠钿（发型装备）</t>
  </si>
  <si>
    <t>九级珠钿</t>
  </si>
  <si>
    <t>十级珠钿（发型装备）</t>
  </si>
  <si>
    <t>十级珠钿</t>
  </si>
  <si>
    <t>一级华胜（发型装备）</t>
  </si>
  <si>
    <t>一级华胜</t>
  </si>
  <si>
    <t>华胜：发型装备，增加时装属性</t>
  </si>
  <si>
    <t>二级华胜（发型装备）</t>
  </si>
  <si>
    <t>二级华胜</t>
  </si>
  <si>
    <t>三级华胜（发型装备）</t>
  </si>
  <si>
    <t>三级华胜</t>
  </si>
  <si>
    <t>四级华胜（发型装备）</t>
  </si>
  <si>
    <t>四级华胜</t>
  </si>
  <si>
    <t>五级华胜（发型装备）</t>
  </si>
  <si>
    <t>五级华胜</t>
  </si>
  <si>
    <t>六级华胜（发型装备）</t>
  </si>
  <si>
    <t>六级华胜</t>
  </si>
  <si>
    <t>七级华胜（发型装备）</t>
  </si>
  <si>
    <t>七级华胜</t>
  </si>
  <si>
    <t>八级华胜（发型装备）</t>
  </si>
  <si>
    <t>八级华胜</t>
  </si>
  <si>
    <t>九级华胜（发型装备）</t>
  </si>
  <si>
    <t>九级华胜</t>
  </si>
  <si>
    <t>十级华胜（发型装备）</t>
  </si>
  <si>
    <t>十级华胜</t>
  </si>
  <si>
    <t>一级凤冠（发型装备）</t>
  </si>
  <si>
    <t>一级凤冠</t>
  </si>
  <si>
    <t>凤冠：发型装备，增加时装属性</t>
  </si>
  <si>
    <t>二级凤冠（发型装备）</t>
  </si>
  <si>
    <t>二级凤冠</t>
  </si>
  <si>
    <t>三级凤冠（发型装备）</t>
  </si>
  <si>
    <t>三级凤冠</t>
  </si>
  <si>
    <t>四级凤冠（发型装备）</t>
  </si>
  <si>
    <t>四级凤冠</t>
  </si>
  <si>
    <t>五级凤冠（发型装备）</t>
  </si>
  <si>
    <t>五级凤冠</t>
  </si>
  <si>
    <t>六级凤冠（发型装备）</t>
  </si>
  <si>
    <t>六级凤冠</t>
  </si>
  <si>
    <t>七级凤冠（发型装备）</t>
  </si>
  <si>
    <t>七级凤冠</t>
  </si>
  <si>
    <t>八级凤冠（发型装备）</t>
  </si>
  <si>
    <t>八级凤冠</t>
  </si>
  <si>
    <t>九级凤冠（发型装备）</t>
  </si>
  <si>
    <t>九级凤冠</t>
  </si>
  <si>
    <t>十级凤冠（发型装备）</t>
  </si>
  <si>
    <t>十级凤冠</t>
  </si>
  <si>
    <t>一级卷轴</t>
  </si>
  <si>
    <t>卷轴：发型装备，增加时装属性</t>
  </si>
  <si>
    <t>二级卷轴</t>
  </si>
  <si>
    <t>三级卷轴</t>
  </si>
  <si>
    <t>四级卷轴</t>
  </si>
  <si>
    <t>五级卷轴</t>
  </si>
  <si>
    <t>六级卷轴</t>
  </si>
  <si>
    <t>七级卷轴</t>
  </si>
  <si>
    <t>八级卷轴</t>
  </si>
  <si>
    <t>九级卷轴</t>
  </si>
  <si>
    <t>十级卷轴</t>
  </si>
  <si>
    <t>一级雕饰</t>
  </si>
  <si>
    <t>雕饰：发型装备，增加时装属性</t>
  </si>
  <si>
    <t>二级雕饰</t>
  </si>
  <si>
    <t>三级雕饰</t>
  </si>
  <si>
    <t>四级雕饰</t>
  </si>
  <si>
    <t>五级雕饰</t>
  </si>
  <si>
    <t>六级雕饰</t>
  </si>
  <si>
    <t>七级雕饰</t>
  </si>
  <si>
    <t>八级雕饰</t>
  </si>
  <si>
    <t>九级雕饰</t>
  </si>
  <si>
    <t>十级雕饰</t>
  </si>
  <si>
    <t>一级吊坠</t>
  </si>
  <si>
    <t>吊坠：发型装备，增加时装属性</t>
  </si>
  <si>
    <t>二级吊坠</t>
  </si>
  <si>
    <t>三级吊坠</t>
  </si>
  <si>
    <t>四级吊坠</t>
  </si>
  <si>
    <t>五级吊坠</t>
  </si>
  <si>
    <t>六级吊坠</t>
  </si>
  <si>
    <t>七级吊坠</t>
  </si>
  <si>
    <t>八级吊坠</t>
  </si>
  <si>
    <t>九级吊坠</t>
  </si>
  <si>
    <t>十级吊坠</t>
  </si>
  <si>
    <t>一级绳结</t>
  </si>
  <si>
    <t>绳结：发型装备，增加时装属性</t>
  </si>
  <si>
    <t>二级绳结</t>
  </si>
  <si>
    <t>三级绳结</t>
  </si>
  <si>
    <t>四级绳结</t>
  </si>
  <si>
    <t>五级绳结</t>
  </si>
  <si>
    <t>六级绳结</t>
  </si>
  <si>
    <t>七级绳结</t>
  </si>
  <si>
    <t>八级绳结</t>
  </si>
  <si>
    <t>九级绳结</t>
  </si>
  <si>
    <t>十级绳结</t>
  </si>
  <si>
    <t>坐骑进阶丹（精魄丹）</t>
    <phoneticPr fontId="3" type="noConversion"/>
  </si>
  <si>
    <t>可用于坐骑进阶</t>
  </si>
  <si>
    <t>签到奖励\n帮派争霸战\n挑战剑魔\n武林秘宝等</t>
  </si>
  <si>
    <t>可用于宠物进阶</t>
  </si>
  <si>
    <t>可用于奇门进阶</t>
  </si>
  <si>
    <t>帮派副本\n江湖行商\n天降福袋\n组队副本等</t>
  </si>
  <si>
    <t>可用于轻功进阶</t>
  </si>
  <si>
    <t>披风进阶道具（乘风丝绒）</t>
    <phoneticPr fontId="3" type="noConversion"/>
  </si>
  <si>
    <t>可用于披风进阶</t>
  </si>
  <si>
    <t>凝神进阶道具（静气宝典）</t>
    <phoneticPr fontId="3" type="noConversion"/>
  </si>
  <si>
    <t>静气宝典</t>
  </si>
  <si>
    <t>可用于凝神进阶</t>
  </si>
  <si>
    <t>帮派副本\n江湖行商\n天降福袋等</t>
  </si>
  <si>
    <t>时装进阶道具（炫彩织锦）</t>
    <phoneticPr fontId="3" type="noConversion"/>
  </si>
  <si>
    <t>可用于时装进阶</t>
  </si>
  <si>
    <t>可用于发型进阶</t>
  </si>
  <si>
    <t>挂件进阶道具（天青图谱）</t>
    <phoneticPr fontId="3" type="noConversion"/>
  </si>
  <si>
    <t>可用于挂件进阶</t>
  </si>
  <si>
    <t>坐骑4阶道具（千骑纹）</t>
    <phoneticPr fontId="3" type="noConversion"/>
  </si>
  <si>
    <t>千骑纹</t>
  </si>
  <si>
    <t>可用于坐骑培养</t>
  </si>
  <si>
    <t>宠物4阶道具（百兽纹）</t>
    <phoneticPr fontId="3" type="noConversion"/>
  </si>
  <si>
    <t>百兽纹</t>
  </si>
  <si>
    <t>可用于宠物培养</t>
  </si>
  <si>
    <t>可用于奇门培养</t>
  </si>
  <si>
    <t>轻功4阶道具（神行丹）</t>
    <phoneticPr fontId="3" type="noConversion"/>
  </si>
  <si>
    <t>可用于轻功培养</t>
  </si>
  <si>
    <t>披风4阶道具（乘风羽）</t>
    <phoneticPr fontId="3" type="noConversion"/>
  </si>
  <si>
    <t>可用于披风培养</t>
  </si>
  <si>
    <t>凝神4阶道具（静气丹）</t>
    <phoneticPr fontId="3" type="noConversion"/>
  </si>
  <si>
    <t>静气丹</t>
  </si>
  <si>
    <t>可用于凝神培养</t>
  </si>
  <si>
    <t>时装4阶道具（炫彩羽）</t>
    <phoneticPr fontId="3" type="noConversion"/>
  </si>
  <si>
    <t>可用于时装培养</t>
  </si>
  <si>
    <t>天冠羽</t>
  </si>
  <si>
    <t>可用于发型培养</t>
  </si>
  <si>
    <t>挂件4阶道具（天青玉）</t>
    <phoneticPr fontId="3" type="noConversion"/>
  </si>
  <si>
    <t>天青玉</t>
  </si>
  <si>
    <t>可用于挂件培养</t>
  </si>
  <si>
    <t>坐骑6阶道具（千骑灵纹）</t>
    <phoneticPr fontId="3" type="noConversion"/>
  </si>
  <si>
    <t>宠物6阶道具（百兽灵纹）</t>
    <phoneticPr fontId="3" type="noConversion"/>
  </si>
  <si>
    <t>奇门6阶道具（遁甲仙丹）</t>
    <phoneticPr fontId="3" type="noConversion"/>
  </si>
  <si>
    <t>遁甲仙丹</t>
  </si>
  <si>
    <t>轻功6阶道具（神行仙丹）</t>
    <phoneticPr fontId="3" type="noConversion"/>
  </si>
  <si>
    <t>披风6阶道具（乘风翎羽）</t>
    <phoneticPr fontId="3" type="noConversion"/>
  </si>
  <si>
    <t>凝神6阶道具（静气仙丹）</t>
    <phoneticPr fontId="3" type="noConversion"/>
  </si>
  <si>
    <t>静气仙丹</t>
  </si>
  <si>
    <t>时装6阶道具（炫彩翎羽）</t>
    <phoneticPr fontId="3" type="noConversion"/>
  </si>
  <si>
    <t>发型6阶道具（天冠翎羽）</t>
    <phoneticPr fontId="3" type="noConversion"/>
  </si>
  <si>
    <t>挂件6阶道具（天青灵玉）</t>
    <phoneticPr fontId="3" type="noConversion"/>
  </si>
  <si>
    <t>天青灵玉</t>
  </si>
  <si>
    <t>坐骑喂养丹（饲骑丹）</t>
    <phoneticPr fontId="3" type="noConversion"/>
  </si>
  <si>
    <t>可用于坐骑喂养</t>
  </si>
  <si>
    <t>守护剑炉\n江湖传说\n悬赏任务\nＶＩＰ副本等</t>
  </si>
  <si>
    <t>宠物喂养丹（育宠丹）</t>
    <phoneticPr fontId="3" type="noConversion"/>
  </si>
  <si>
    <t>可用于宠物喂养</t>
  </si>
  <si>
    <t>披风技能书</t>
  </si>
  <si>
    <t>用于披风技能升级</t>
  </si>
  <si>
    <t>时装技能书</t>
  </si>
  <si>
    <t>用于时装技能升级</t>
  </si>
  <si>
    <t>用于发型技能升级</t>
  </si>
  <si>
    <t>用于挂件技能升级</t>
  </si>
  <si>
    <t>轻功技能书</t>
  </si>
  <si>
    <t>用于轻功技能升级</t>
  </si>
  <si>
    <t>奇门技能书</t>
  </si>
  <si>
    <t>用于奇门技能升级</t>
  </si>
  <si>
    <t>用于凝神技能升级</t>
  </si>
  <si>
    <t>豪侠披风</t>
    <phoneticPr fontId="3" type="noConversion"/>
  </si>
  <si>
    <t>豪侠披风</t>
  </si>
  <si>
    <t>关注公众微信号即可获得奖励</t>
  </si>
  <si>
    <t>五彩仙鹤</t>
  </si>
  <si>
    <t>媒体邀请礼包</t>
  </si>
  <si>
    <t>升级为ＶＩＰ5获得</t>
  </si>
  <si>
    <t>媒体定制礼包</t>
  </si>
  <si>
    <t>初入江湖礼包（腾讯-任务集市）</t>
    <phoneticPr fontId="3" type="noConversion"/>
  </si>
  <si>
    <t>初入江湖礼包</t>
  </si>
  <si>
    <t>任务集市</t>
  </si>
  <si>
    <t>行走江湖礼包（腾讯-任务集市）</t>
    <phoneticPr fontId="3" type="noConversion"/>
  </si>
  <si>
    <t>行走江湖礼包</t>
  </si>
  <si>
    <t>快意江湖礼包</t>
  </si>
  <si>
    <t>微信礼包</t>
    <phoneticPr fontId="3" type="noConversion"/>
  </si>
  <si>
    <t>微信福利</t>
  </si>
  <si>
    <t>预约激活大礼包</t>
    <phoneticPr fontId="3" type="noConversion"/>
  </si>
  <si>
    <t>预约激活大礼包</t>
  </si>
  <si>
    <t>删档回馈大礼包(45级)</t>
    <phoneticPr fontId="3" type="noConversion"/>
  </si>
  <si>
    <t>删档回馈大礼包(45级)</t>
  </si>
  <si>
    <t>删档回馈大礼包(50级)</t>
  </si>
  <si>
    <t>删档回馈大礼包(55级)</t>
  </si>
  <si>
    <t>删档回馈大礼包(60级)</t>
    <phoneticPr fontId="3" type="noConversion"/>
  </si>
  <si>
    <t>删档回馈大礼包(60级)</t>
  </si>
  <si>
    <t>蓝钻续费礼包</t>
    <phoneticPr fontId="3" type="noConversion"/>
  </si>
  <si>
    <t>蓝钻续费大礼包</t>
  </si>
  <si>
    <t>续费蓝钻大礼包</t>
  </si>
  <si>
    <t>精炼攻击丹</t>
    <phoneticPr fontId="3" type="noConversion"/>
  </si>
  <si>
    <t>庚金石</t>
  </si>
  <si>
    <t>通天塔\n悬赏任务\n暗器升级</t>
  </si>
  <si>
    <t>甲木石</t>
  </si>
  <si>
    <t>精炼防御丹</t>
    <phoneticPr fontId="3" type="noConversion"/>
  </si>
  <si>
    <t>戊土石</t>
  </si>
  <si>
    <t>连开礼包1</t>
    <phoneticPr fontId="3" type="noConversion"/>
  </si>
  <si>
    <t>连开大礼包</t>
  </si>
  <si>
    <t>连开礼包2</t>
  </si>
  <si>
    <t>时装元宝连开1</t>
  </si>
  <si>
    <t>时装返利礼包</t>
  </si>
  <si>
    <t>时装元宝连开2</t>
  </si>
  <si>
    <t>时装福利礼包</t>
  </si>
  <si>
    <t>披风返利礼包</t>
  </si>
  <si>
    <t>披风元宝连开2</t>
  </si>
  <si>
    <t>披风福利礼包</t>
  </si>
  <si>
    <t>发型返利礼包</t>
  </si>
  <si>
    <t>发型元宝连开2</t>
  </si>
  <si>
    <t>发型福利礼包</t>
  </si>
  <si>
    <t>挂件元宝连开1</t>
  </si>
  <si>
    <t>挂件返利礼包</t>
  </si>
  <si>
    <t>挂件元宝连开2</t>
  </si>
  <si>
    <t>挂件福利礼包</t>
  </si>
  <si>
    <t>轻功元宝连开1</t>
  </si>
  <si>
    <t>轻功返利礼包</t>
  </si>
  <si>
    <t>轻功元宝连开2</t>
  </si>
  <si>
    <t>轻功福利礼包</t>
  </si>
  <si>
    <t>奇门元宝连开1</t>
    <phoneticPr fontId="3" type="noConversion"/>
  </si>
  <si>
    <t>奇门返利礼包</t>
  </si>
  <si>
    <t>奇门元宝连开2</t>
  </si>
  <si>
    <t>奇门福利礼包</t>
  </si>
  <si>
    <t>凝神返利礼包</t>
  </si>
  <si>
    <t>凝神元宝连开2</t>
  </si>
  <si>
    <t>凝神福利礼包</t>
  </si>
  <si>
    <t>装备1绑元连开1</t>
    <phoneticPr fontId="3" type="noConversion"/>
  </si>
  <si>
    <t>装备返利礼包</t>
  </si>
  <si>
    <t>装备福利礼包</t>
  </si>
  <si>
    <t>装备限定礼包</t>
  </si>
  <si>
    <t>装备2绑元连开2</t>
  </si>
  <si>
    <t>特惠装备礼包</t>
  </si>
  <si>
    <t>坐骑绑元连开1</t>
    <phoneticPr fontId="3" type="noConversion"/>
  </si>
  <si>
    <t>坐骑返利礼包</t>
  </si>
  <si>
    <t>坐骑绑元连开2</t>
  </si>
  <si>
    <t>坐骑福利礼包</t>
  </si>
  <si>
    <t>宠物绑元连开1</t>
    <phoneticPr fontId="3" type="noConversion"/>
  </si>
  <si>
    <t>宠物返利礼包</t>
  </si>
  <si>
    <t>宠物绑元连开2</t>
  </si>
  <si>
    <t>宠物福利礼包</t>
  </si>
  <si>
    <t>经验卡绑元连开1</t>
    <phoneticPr fontId="3" type="noConversion"/>
  </si>
  <si>
    <t>经验卡返利礼包</t>
  </si>
  <si>
    <t>经验卡绑元连开2</t>
  </si>
  <si>
    <t>经验卡福利礼包</t>
  </si>
  <si>
    <t>宝石绑元连开1</t>
    <phoneticPr fontId="3" type="noConversion"/>
  </si>
  <si>
    <t>宝石返利礼包</t>
  </si>
  <si>
    <t>宝石绑元连开2</t>
  </si>
  <si>
    <t>宝石返福利礼包</t>
  </si>
  <si>
    <t>新手礼包</t>
  </si>
  <si>
    <t>精英礼包</t>
  </si>
  <si>
    <t>豪华礼包</t>
  </si>
  <si>
    <t>52pk独家礼包</t>
  </si>
  <si>
    <t>页游天下独家礼包</t>
  </si>
  <si>
    <t>40407独家礼包</t>
  </si>
  <si>
    <t>北方游戏独家礼包</t>
  </si>
  <si>
    <t>游戏港口独家礼包</t>
  </si>
  <si>
    <t>开服网独家礼包</t>
  </si>
  <si>
    <t>9k9k独家礼包</t>
  </si>
  <si>
    <t>聚侠网独家礼包</t>
  </si>
  <si>
    <t>E窝卡独家礼包</t>
  </si>
  <si>
    <t>7073独家礼包</t>
  </si>
  <si>
    <t>265G独家礼包</t>
  </si>
  <si>
    <t>心剑</t>
  </si>
  <si>
    <t>藏剑山庄入门之招，以心为剑，人随剑动，剑随心动。</t>
  </si>
  <si>
    <t>军临</t>
  </si>
  <si>
    <t>天策府军士初学武功，声势惊人，让对手胆寒。</t>
  </si>
  <si>
    <t>佛嗔</t>
  </si>
  <si>
    <t>少林武僧必修之招，故犯嗔戒，坠身修罗，修为更进。</t>
  </si>
  <si>
    <t>毒经</t>
  </si>
  <si>
    <t>五毒教弟子所修第一课，以毒为医，以医为毒，杀人无形。</t>
  </si>
  <si>
    <t>逍遥</t>
  </si>
  <si>
    <t>丐帮寻常武功，招无定式，随意所欲，自在逍遥。</t>
  </si>
  <si>
    <t>唐门弟子必修之招，屏气凝神，方可百步穿杨。</t>
  </si>
  <si>
    <t>藏锋</t>
  </si>
  <si>
    <t>纯阳弟子入门之招，佳兵者，不祥之器，因而藏锋不出。</t>
  </si>
  <si>
    <t>霜回</t>
  </si>
  <si>
    <t>七秀弟子舞技，霜回雪舞，云裳美袖，让人心清神爽。</t>
  </si>
  <si>
    <t>饮露</t>
  </si>
  <si>
    <t>万花初传之招，餐风饮露，遍尝百草，发济世救人之宏愿。</t>
  </si>
  <si>
    <t>灵息</t>
  </si>
  <si>
    <t>明教护教功法，以龟息大法为蓝本，加以改造，更具威力。</t>
  </si>
  <si>
    <t>无惧</t>
  </si>
  <si>
    <t>苍云弟子必修之招，醉卧沙场君莫笑，古来征战几人回。</t>
  </si>
  <si>
    <t>问水诀</t>
  </si>
  <si>
    <t>藏剑山庄著名剑法，可谓一泓秋水落，万点桃花开。</t>
  </si>
  <si>
    <t>虎牙令</t>
  </si>
  <si>
    <t>天策府李承恩从佛门所学，与大狮子吼并称江湖双声。</t>
  </si>
  <si>
    <t>易筋经</t>
  </si>
  <si>
    <t>夺命蛊</t>
  </si>
  <si>
    <t>苗疆五毒著名武学，以自身精血养蛊，以蛊夺命，无法可医。</t>
  </si>
  <si>
    <t>酒中仙</t>
  </si>
  <si>
    <t>丐帮长老成名之招，天子呼来不上船，自称臣时酒中仙。</t>
  </si>
  <si>
    <t>惊羽诀</t>
  </si>
  <si>
    <t>唐门著名武学，此招发出暗器，震惊四座，故名惊羽。</t>
  </si>
  <si>
    <t>紫霞功</t>
  </si>
  <si>
    <t>纯阳真人创造此招，运用时紫气蒸腾，遮罩面容，故此得名。</t>
  </si>
  <si>
    <t>冰心诀</t>
  </si>
  <si>
    <t>七秀坊著名武学，心若冰清，天塌不惊，令人心台清明。</t>
  </si>
  <si>
    <t>花间游</t>
  </si>
  <si>
    <t>万花成名武功，东方宇轩所创，万花丛中过，片叶不沾身。</t>
  </si>
  <si>
    <t>生死劫</t>
  </si>
  <si>
    <t>明教成名武功，以此招令弟子看淡生死，因而绝无失手。</t>
  </si>
  <si>
    <t>寒铁诀</t>
  </si>
  <si>
    <t>苍云成名武学，朔气传金柝，寒光照铁衣，可以刀枪不入。</t>
  </si>
  <si>
    <t>广陵散</t>
  </si>
  <si>
    <t>长歌门著名琴曲，汉代琴曲高手所创，可谓江湖第一曲。</t>
  </si>
  <si>
    <t>君子风</t>
  </si>
  <si>
    <t>叶孟秋经典之招，毫无机巧，败在此招之下的人都心服口服。</t>
  </si>
  <si>
    <t>战八方</t>
  </si>
  <si>
    <t>天策府经典之招，一股血性，护卫大唐，清除一切宵小。</t>
  </si>
  <si>
    <t>洗髓经</t>
  </si>
  <si>
    <t>达摩祖师所创，传说比易筋经更加神奇，但却未见有人练成。</t>
  </si>
  <si>
    <t>凤凰蛊</t>
  </si>
  <si>
    <t>五毒教招牌武学，以神兽精血入蛊，使得蛊毒具有洪荒之力。</t>
  </si>
  <si>
    <t>笑尘决</t>
  </si>
  <si>
    <t>丐帮弟子经典武学，别人笑我太疯癫，我笑他人看不穿。</t>
  </si>
  <si>
    <t>孔雀翎</t>
  </si>
  <si>
    <t>纯阳诀</t>
  </si>
  <si>
    <t>纯阳弟子经典武学，似乎包含着吕洞宾以武入道的秘密。</t>
  </si>
  <si>
    <t>婆罗门</t>
  </si>
  <si>
    <t>七秀弟子从天竺学来的舞技，加以改造，奇幻华美。</t>
  </si>
  <si>
    <t>养心决</t>
  </si>
  <si>
    <t>万花谷经典武学，习武以养心为先，心正，则武强。</t>
  </si>
  <si>
    <t>如意法</t>
  </si>
  <si>
    <t>明教经典武学，为圣女所写，招式随心所欲，逆转乾坤。</t>
  </si>
  <si>
    <t>山居剑意</t>
  </si>
  <si>
    <t>藏剑奥秘心法，舍弃剑法的轻灵，正是大巧不工，威力无穷。</t>
  </si>
  <si>
    <t>傲雪战意</t>
  </si>
  <si>
    <t>天策府不传之秘，傲立霜雪，不屈战意，誓守大唐魂。</t>
  </si>
  <si>
    <t>罗汉棍法</t>
  </si>
  <si>
    <t>少林秘义武学，看似简单，却有最大的威力和最深的佛理。</t>
  </si>
  <si>
    <t>引魂蛊术</t>
  </si>
  <si>
    <t>五毒蛊术中的禁术，以精魂如蛊，杀意无穷，易反噬自身。</t>
  </si>
  <si>
    <t>打狗棒法</t>
  </si>
  <si>
    <t>丐帮不传之秘，帮主才能习得，灵巧无双，天下棒法之极。</t>
  </si>
  <si>
    <t>乾坤一掷</t>
  </si>
  <si>
    <t>唐门不传之秘，出手一击，快如闪电，例无虚发。</t>
  </si>
  <si>
    <t>天道剑势</t>
  </si>
  <si>
    <t>纯阳不传之秘，以道为剑，十步杀一人，千里不留行。</t>
  </si>
  <si>
    <t>霓裳羽衣</t>
  </si>
  <si>
    <t>七秀坊镇派秘法，传说杜甫观此招，为此写下长诗以称颂。</t>
  </si>
  <si>
    <t>太素九针</t>
  </si>
  <si>
    <t>灵峰剑式</t>
  </si>
  <si>
    <t>藏剑山庄镇派绝学，返璞归真，以峰为意向，又灵动非常。</t>
  </si>
  <si>
    <t>游龙骑法</t>
  </si>
  <si>
    <t>天策府秘式，如游龙入海，万马之中取上将首级如探囊取物。</t>
  </si>
  <si>
    <t>达摩武诀</t>
  </si>
  <si>
    <t>少林绝学，能看懂之人寥寥无几，若修成可为神佛。</t>
  </si>
  <si>
    <t>补天心经</t>
  </si>
  <si>
    <t>五毒教镇派心法，传说为上古女娲大神所创，可以逆天改命。</t>
  </si>
  <si>
    <t>降龙掌法</t>
  </si>
  <si>
    <t>丐帮镇派秘法，阳刚至极，出掌隐隐有龙吟之声。</t>
  </si>
  <si>
    <t>无魔无相</t>
  </si>
  <si>
    <t>唐门至高绝学，用者坠身魔道，此招一出，所在尽为无间。</t>
  </si>
  <si>
    <t>神兵摧城</t>
  </si>
  <si>
    <t>第1天：神兵摧城</t>
  </si>
  <si>
    <t>摧城熟练度+1</t>
  </si>
  <si>
    <t>摧城熟练度+3</t>
  </si>
  <si>
    <t>摧城熟练度+5</t>
  </si>
  <si>
    <t>摧城升品到绿色+3</t>
  </si>
  <si>
    <t>摧城升品到蓝色+2</t>
  </si>
  <si>
    <t>摧城技能4个2级技能</t>
  </si>
  <si>
    <t>特殊宠物：蓝狐狸</t>
    <phoneticPr fontId="3" type="noConversion"/>
  </si>
  <si>
    <t>五彩仙鹤</t>
    <phoneticPr fontId="3" type="noConversion"/>
  </si>
  <si>
    <t>类型</t>
    <phoneticPr fontId="3" type="noConversion"/>
  </si>
  <si>
    <t>披风</t>
    <phoneticPr fontId="3" type="noConversion"/>
  </si>
  <si>
    <t>时装</t>
    <phoneticPr fontId="3" type="noConversion"/>
  </si>
  <si>
    <t>轻功</t>
    <phoneticPr fontId="3" type="noConversion"/>
  </si>
  <si>
    <t>挂件</t>
    <phoneticPr fontId="3" type="noConversion"/>
  </si>
  <si>
    <t>凝神</t>
    <phoneticPr fontId="3" type="noConversion"/>
  </si>
  <si>
    <t>披风全服达到3阶的有20人</t>
  </si>
  <si>
    <t>披风全服达到4阶的有10人</t>
  </si>
  <si>
    <t>披风全服达到5阶的有5人</t>
  </si>
  <si>
    <t>披风全服达到6阶的有2人</t>
  </si>
  <si>
    <t>披风全服达到7阶的有1人</t>
  </si>
  <si>
    <t>时装全服达到2阶的有50人</t>
  </si>
  <si>
    <t>时装全服达到3阶的有20人</t>
  </si>
  <si>
    <t>时装全服达到4阶的有10人</t>
  </si>
  <si>
    <t>时装全服达到5阶的有5人</t>
  </si>
  <si>
    <t>时装全服达到6阶的有2人</t>
  </si>
  <si>
    <t>时装全服达到7阶的有1人</t>
  </si>
  <si>
    <t>轻功全服达到2阶的有50人</t>
  </si>
  <si>
    <t>轻功全服达到3阶的有20人</t>
  </si>
  <si>
    <t>轻功全服达到4阶的有10人</t>
  </si>
  <si>
    <t>轻功全服达到5阶的有5人</t>
  </si>
  <si>
    <t>轻功全服达到6阶的有2人</t>
  </si>
  <si>
    <t>轻功全服达到7阶的有1人</t>
  </si>
  <si>
    <t>发型全服达到2阶的有50人</t>
  </si>
  <si>
    <t>发型全服达到3阶的有20人</t>
  </si>
  <si>
    <t>发型全服达到4阶的有10人</t>
  </si>
  <si>
    <t>发型全服达到5阶的有5人</t>
  </si>
  <si>
    <t>发型全服达到6阶的有2人</t>
  </si>
  <si>
    <t>发型全服达到7阶的有1人</t>
  </si>
  <si>
    <t>挂件全服达到2阶的有50人</t>
  </si>
  <si>
    <t>挂件全服达到3阶的有20人</t>
  </si>
  <si>
    <t>挂件全服达到4阶的有10人</t>
  </si>
  <si>
    <t>挂件全服达到5阶的有5人</t>
  </si>
  <si>
    <t>挂件全服达到6阶的有2人</t>
  </si>
  <si>
    <t>挂件全服达到7阶的有1人</t>
  </si>
  <si>
    <t>奇门全服达到2阶的有50人</t>
  </si>
  <si>
    <t>奇门全服达到3阶的有20人</t>
  </si>
  <si>
    <t>奇门全服达到4阶的有10人</t>
  </si>
  <si>
    <t>奇门全服达到5阶的有5人</t>
  </si>
  <si>
    <t>奇门全服达到6阶的有2人</t>
  </si>
  <si>
    <t>奇门全服达到7阶的有1人</t>
  </si>
  <si>
    <t>凝神全服达到2阶的有50人</t>
  </si>
  <si>
    <t>凝神全服达到3阶的有20人</t>
  </si>
  <si>
    <t>凝神全服达到4阶的有10人</t>
  </si>
  <si>
    <t>凝神全服达到5阶的有5人</t>
  </si>
  <si>
    <t>凝神全服达到6阶的有2人</t>
  </si>
  <si>
    <t>凝神全服达到7阶的有1人</t>
  </si>
  <si>
    <t>披风全服达到2阶的有50人</t>
    <phoneticPr fontId="3" type="noConversion"/>
  </si>
  <si>
    <t>坐骑</t>
    <phoneticPr fontId="3" type="noConversion"/>
  </si>
  <si>
    <t>宠物</t>
    <phoneticPr fontId="3" type="noConversion"/>
  </si>
  <si>
    <t>坐骑全服达到2阶的有50人</t>
  </si>
  <si>
    <t>坐骑全服达到3阶的有20人</t>
  </si>
  <si>
    <t>坐骑全服达到4阶的有10人</t>
  </si>
  <si>
    <t>坐骑全服达到5阶的有5人</t>
  </si>
  <si>
    <t>坐骑全服达到6阶的有2人</t>
  </si>
  <si>
    <t>坐骑全服达到7阶的有1人</t>
  </si>
  <si>
    <t>宠物全服达到2阶的有50人</t>
  </si>
  <si>
    <t>宠物全服达到3阶的有20人</t>
  </si>
  <si>
    <t>宠物全服达到4阶的有10人</t>
  </si>
  <si>
    <t>宠物全服达到5阶的有5人</t>
  </si>
  <si>
    <t>宠物全服达到6阶的有2人</t>
  </si>
  <si>
    <t>宠物全服达到7阶的有1人</t>
  </si>
  <si>
    <t>全民进阶返利--披风</t>
  </si>
  <si>
    <t>全民进阶返利--时装</t>
  </si>
  <si>
    <t>全民进阶返利--轻功</t>
  </si>
  <si>
    <t>全民进阶返利--发型</t>
  </si>
  <si>
    <t>全民进阶返利--挂件</t>
  </si>
  <si>
    <t>全民进阶返利--奇门</t>
  </si>
  <si>
    <t>全民进阶返利--凝神</t>
  </si>
  <si>
    <t>全民进阶返利--坐骑</t>
  </si>
  <si>
    <t>全民进阶返利--宠物</t>
  </si>
  <si>
    <t>等级基金（分成4档，每个档位每个角色一生可购买一次）</t>
    <phoneticPr fontId="3" type="noConversion"/>
  </si>
  <si>
    <t>创角七天登录送礼</t>
    <phoneticPr fontId="3" type="noConversion"/>
  </si>
  <si>
    <t>元宝</t>
    <phoneticPr fontId="3" type="noConversion"/>
  </si>
  <si>
    <t>经验</t>
    <phoneticPr fontId="3" type="noConversion"/>
  </si>
  <si>
    <t>荣誉</t>
    <phoneticPr fontId="3" type="noConversion"/>
  </si>
  <si>
    <t>功勋</t>
    <phoneticPr fontId="3" type="noConversion"/>
  </si>
  <si>
    <t>绑定元宝</t>
    <phoneticPr fontId="3" type="noConversion"/>
  </si>
  <si>
    <t>帮贡</t>
    <phoneticPr fontId="3" type="noConversion"/>
  </si>
  <si>
    <t>情缘点</t>
    <phoneticPr fontId="3" type="noConversion"/>
  </si>
  <si>
    <t>名将试炼\n招式分解</t>
  </si>
  <si>
    <t>内部道具</t>
  </si>
  <si>
    <t>帮环任务\n兵器副本</t>
  </si>
  <si>
    <t>兵器副本\n运营活动</t>
  </si>
  <si>
    <t>10倍熟练度卡</t>
    <phoneticPr fontId="3" type="noConversion"/>
  </si>
  <si>
    <t>小背包</t>
    <phoneticPr fontId="3" type="noConversion"/>
  </si>
  <si>
    <t>小仓库</t>
    <phoneticPr fontId="3" type="noConversion"/>
  </si>
  <si>
    <t>气血包(新)</t>
    <phoneticPr fontId="3" type="noConversion"/>
  </si>
  <si>
    <t>每10秒恢复一次气血，等级越高，每次恢复气血值越高，累计可恢复600000点，竞技状态下无法使用</t>
  </si>
  <si>
    <t>内力包(新)</t>
    <phoneticPr fontId="3" type="noConversion"/>
  </si>
  <si>
    <t>每10秒恢复一次内力，等级越高，每次恢复内力值越高，累计可恢复20000点，竞技状态下无法使用</t>
  </si>
  <si>
    <t>抽奖卷</t>
    <phoneticPr fontId="3" type="noConversion"/>
  </si>
  <si>
    <t>秘籍抽奖卷</t>
  </si>
  <si>
    <t>用于秘籍抽奖</t>
  </si>
  <si>
    <t>&lt;font color='#17FF48' &gt;运营活动&lt;/font&gt;</t>
  </si>
  <si>
    <t>状元礼包</t>
    <phoneticPr fontId="3" type="noConversion"/>
  </si>
  <si>
    <t>科举考试第4~10名礼包</t>
  </si>
  <si>
    <t>科举考试第10~20名礼包</t>
  </si>
  <si>
    <t>科举考试第20~50名礼包</t>
  </si>
  <si>
    <t>科举考试第50~100名礼包</t>
  </si>
  <si>
    <t>组队普通通关宝箱</t>
    <phoneticPr fontId="3" type="noConversion"/>
  </si>
  <si>
    <t>普通通关宝箱</t>
  </si>
  <si>
    <t>副本唐门秘境获得</t>
  </si>
  <si>
    <t>优秀通关宝箱</t>
  </si>
  <si>
    <t>卓越通关宝箱</t>
  </si>
  <si>
    <t>完美通关宝箱</t>
  </si>
  <si>
    <t>一级宝石宝箱(暴闪）</t>
    <phoneticPr fontId="3" type="noConversion"/>
  </si>
  <si>
    <t>荣誉商店\n帮派试炼等</t>
  </si>
  <si>
    <t>一级攻防血宝石（必掉）</t>
    <phoneticPr fontId="3" type="noConversion"/>
  </si>
  <si>
    <t>橙色美食随机礼包</t>
    <phoneticPr fontId="3" type="noConversion"/>
  </si>
  <si>
    <t>二级宝石宝箱(暴闪）</t>
    <phoneticPr fontId="3" type="noConversion"/>
  </si>
  <si>
    <t>帮派试炼</t>
  </si>
  <si>
    <t>三级宝石宝箱(暴闪）</t>
    <phoneticPr fontId="3" type="noConversion"/>
  </si>
  <si>
    <t>四级宝石宝箱(暴闪）</t>
    <phoneticPr fontId="3" type="noConversion"/>
  </si>
  <si>
    <t>五级宝石宝箱(暴闪）</t>
    <phoneticPr fontId="3" type="noConversion"/>
  </si>
  <si>
    <t>讨伐迦兰\n荣誉商店\n帮派试炼等</t>
  </si>
  <si>
    <t>宝石合成\n讨伐迦兰\n帮派试炼等</t>
  </si>
  <si>
    <t>除恶日环\n世界BOSS</t>
  </si>
  <si>
    <t>排行奖励</t>
  </si>
  <si>
    <t>排名第1名:高级宝箱*4\n排名第2至5名:高级宝箱*2\n排名第6至10名:中级宝箱*2\n伤害奖励:普通宝箱*1</t>
  </si>
  <si>
    <t>击败世界BOSS</t>
  </si>
  <si>
    <t>致命一击</t>
  </si>
  <si>
    <t>给予BOSS最后一击的玩家，可获得致命一击奖励。\n高级宝箱*1</t>
  </si>
  <si>
    <t>号令天下</t>
  </si>
  <si>
    <t>使用后可获得称号：&lt;font color='#17FF48' &gt;号令天下&lt;/font&gt;</t>
  </si>
  <si>
    <t>帮派争霸第一帮派帮主</t>
  </si>
  <si>
    <t>指点江山</t>
  </si>
  <si>
    <t>使用后可获得称号：&lt;font color='#17FF49' &gt;指点江山&lt;/font&gt;</t>
  </si>
  <si>
    <t>帮派争霸第一帮派副帮主</t>
  </si>
  <si>
    <t>威震四方</t>
  </si>
  <si>
    <t>使用后可获得称号：&lt;font color='#17FF50' &gt;威震四方&lt;/font&gt;</t>
  </si>
  <si>
    <t>帮派争霸第一帮派成员</t>
  </si>
  <si>
    <t>兵器副本\n万能碎片兑换</t>
  </si>
  <si>
    <t>帮派铸兵\n兵器副本</t>
  </si>
  <si>
    <t>在线奖励\n兵器副本</t>
  </si>
  <si>
    <t>功勋商店\n兵器副本</t>
  </si>
  <si>
    <t>神兵挑战\n兵器副本</t>
  </si>
  <si>
    <t>帮派商店\n兵器副本</t>
  </si>
  <si>
    <t>单个永久增加兵器属性\n攻击: &lt;font color='#E6E6E6'&gt;%s&lt;/font&gt;</t>
  </si>
  <si>
    <t>单个永久增加兵器属性\n气血: &lt;font color='#E6E6E6'&gt;%s&lt;/font&gt;</t>
  </si>
  <si>
    <t>单个永久增加兵器属性\n防御: &lt;font color='#E6E6E6'&gt;%s&lt;/font&gt;</t>
  </si>
  <si>
    <t>绿色招式礼包</t>
  </si>
  <si>
    <t>&lt;font color='#17FF48' &gt;绿色招式*1&lt;/font&gt;</t>
  </si>
  <si>
    <t>秘籍黑市</t>
  </si>
  <si>
    <t>蓝色招式礼包</t>
  </si>
  <si>
    <t>&lt;font color='#17FF48' &gt;绿色招式*1&lt;/font&gt;\n&lt;font color='#3eebff' &gt;蓝色招式*1&lt;/font&gt;</t>
  </si>
  <si>
    <t>紫色招式礼包</t>
  </si>
  <si>
    <t>&lt;font color='#17FF48' &gt;绿色招式*1&lt;/font&gt;\n&lt;font color='#3eebff' &gt;蓝色招式*1&lt;/font&gt;\n&lt;font color='#db5fff' &gt;紫色招式*1&lt;/font&gt;</t>
  </si>
  <si>
    <t>金色招式礼包</t>
  </si>
  <si>
    <t>&lt;font color='#3eebff' &gt;蓝色招式*1&lt;/font&gt;\n&lt;font color='#db5fff' &gt;紫色招式*1&lt;/font&gt;\n&lt;font color='#fffb85' &gt;金色招式*1&lt;/font&gt;</t>
  </si>
  <si>
    <t>橙色招式礼包</t>
  </si>
  <si>
    <t>&lt;font color='#3eebff' &gt;蓝色招式*1&lt;/font&gt;\n&lt;font color='#db5fff' &gt;紫色招式*1&lt;/font&gt;\n&lt;font color='#fffb85' &gt;金色招式*1&lt;/font&gt;\n&lt;font color='#ff962f' &gt;橙色招式*1&lt;/font&gt;</t>
  </si>
  <si>
    <t>微信周礼包</t>
  </si>
  <si>
    <t>名将试炼\n秘籍抽奖\n黑市</t>
  </si>
  <si>
    <t>少林寺最著名武功，达摩祖师所做，易筋换骨，起死回生。</t>
  </si>
  <si>
    <t>唐门经典武学，除了本身机巧之外，更在于给人信心。</t>
  </si>
  <si>
    <t>万花镇派秘法，九针之下，无不能杀之人也无不可救之人。</t>
  </si>
  <si>
    <t>食材宝箱（展示用）</t>
    <phoneticPr fontId="3" type="noConversion"/>
  </si>
  <si>
    <t>蓝色情缘道具礼包</t>
    <phoneticPr fontId="3" type="noConversion"/>
  </si>
  <si>
    <t>橙色情缘道具礼包</t>
    <phoneticPr fontId="3" type="noConversion"/>
  </si>
  <si>
    <t>VIP1等级周礼包</t>
    <phoneticPr fontId="3" type="noConversion"/>
  </si>
  <si>
    <t>二级攻击宝石</t>
    <phoneticPr fontId="3" type="noConversion"/>
  </si>
  <si>
    <t>三级攻击宝石</t>
    <phoneticPr fontId="3" type="noConversion"/>
  </si>
  <si>
    <t>四级攻击宝石</t>
    <phoneticPr fontId="3" type="noConversion"/>
  </si>
  <si>
    <t>七级攻击宝石</t>
    <phoneticPr fontId="3" type="noConversion"/>
  </si>
  <si>
    <t>八级攻击宝石</t>
    <phoneticPr fontId="3" type="noConversion"/>
  </si>
  <si>
    <t>玫瑰花</t>
    <phoneticPr fontId="3" type="noConversion"/>
  </si>
  <si>
    <t>相思豆</t>
    <phoneticPr fontId="3" type="noConversion"/>
  </si>
  <si>
    <t>相思泪</t>
    <phoneticPr fontId="3" type="noConversion"/>
  </si>
  <si>
    <t>vip2档送称号（名扬四海）</t>
    <phoneticPr fontId="3" type="noConversion"/>
  </si>
  <si>
    <t>王帮排行称号（帮主）浩气盟</t>
    <phoneticPr fontId="3" type="noConversion"/>
  </si>
  <si>
    <t>王帮排行称号（副帮主）浩气盟</t>
    <phoneticPr fontId="3" type="noConversion"/>
  </si>
  <si>
    <t>王帮排行称号（帮主）恶人谷</t>
    <phoneticPr fontId="3" type="noConversion"/>
  </si>
  <si>
    <t>鸳鸯卷（宫保鸡丁）</t>
    <phoneticPr fontId="3" type="noConversion"/>
  </si>
  <si>
    <t>第21天</t>
    <phoneticPr fontId="3" type="noConversion"/>
  </si>
  <si>
    <t>披风进阶到8阶</t>
  </si>
  <si>
    <t>时装进阶到8阶</t>
  </si>
  <si>
    <t>轻功进阶到8阶</t>
  </si>
  <si>
    <t>发型进阶到8阶</t>
  </si>
  <si>
    <t>挂件进阶到8阶</t>
  </si>
  <si>
    <t>奇门进阶到8阶</t>
  </si>
  <si>
    <t>凝神进阶到8阶</t>
  </si>
  <si>
    <t>披风进阶到9阶</t>
  </si>
  <si>
    <t>时装进阶到9阶</t>
  </si>
  <si>
    <t>轻功进阶到9阶</t>
  </si>
  <si>
    <t>发型进阶到9阶</t>
  </si>
  <si>
    <t>挂件进阶到9阶</t>
  </si>
  <si>
    <t>奇门进阶到9阶</t>
  </si>
  <si>
    <t>凝神进阶到9阶</t>
  </si>
  <si>
    <t>等级特卖（按等级分档，每个角色每档可购买一次，可按需重置购买机会）</t>
    <phoneticPr fontId="3" type="noConversion"/>
  </si>
  <si>
    <t>第36天</t>
  </si>
  <si>
    <t>每日累充1k</t>
    <phoneticPr fontId="3" type="noConversion"/>
  </si>
  <si>
    <t>-</t>
  </si>
  <si>
    <t>饲骑丹</t>
    <phoneticPr fontId="3" type="noConversion"/>
  </si>
  <si>
    <t>育宠丹</t>
    <phoneticPr fontId="3" type="noConversion"/>
  </si>
  <si>
    <t>千骑纹</t>
    <phoneticPr fontId="3" type="noConversion"/>
  </si>
  <si>
    <t>百兽纹</t>
    <phoneticPr fontId="3" type="noConversion"/>
  </si>
  <si>
    <t>神兵诀</t>
    <phoneticPr fontId="3" type="noConversion"/>
  </si>
  <si>
    <t>饲骑丹</t>
    <phoneticPr fontId="3" type="noConversion"/>
  </si>
  <si>
    <t>精魄丹</t>
    <phoneticPr fontId="3" type="noConversion"/>
  </si>
  <si>
    <t>蜕凡丹</t>
    <phoneticPr fontId="3" type="noConversion"/>
  </si>
  <si>
    <t>神兵诀</t>
    <phoneticPr fontId="3" type="noConversion"/>
  </si>
  <si>
    <t>神兵诀</t>
    <phoneticPr fontId="3" type="noConversion"/>
  </si>
  <si>
    <t>庚金石</t>
    <phoneticPr fontId="3" type="noConversion"/>
  </si>
  <si>
    <t>庚金石</t>
    <phoneticPr fontId="3" type="noConversion"/>
  </si>
  <si>
    <t>百倍返利</t>
    <phoneticPr fontId="3" type="noConversion"/>
  </si>
  <si>
    <t>折扣特卖</t>
    <phoneticPr fontId="3" type="noConversion"/>
  </si>
  <si>
    <t>外显特卖</t>
    <phoneticPr fontId="3" type="noConversion"/>
  </si>
  <si>
    <t>88元宝百倍返利（外显+养成道具）开服</t>
    <phoneticPr fontId="3" type="noConversion"/>
  </si>
  <si>
    <t>88元宝百倍返利（外显+养成道具）第二周</t>
    <phoneticPr fontId="3" type="noConversion"/>
  </si>
  <si>
    <t>挂件技能书</t>
    <phoneticPr fontId="3" type="noConversion"/>
  </si>
  <si>
    <t>四级闪避石</t>
    <phoneticPr fontId="3" type="noConversion"/>
  </si>
  <si>
    <t>3倍熟练度卡</t>
    <phoneticPr fontId="3" type="noConversion"/>
  </si>
  <si>
    <t>太极碎片</t>
    <phoneticPr fontId="3" type="noConversion"/>
  </si>
  <si>
    <t>明王碎片</t>
    <phoneticPr fontId="3" type="noConversion"/>
  </si>
  <si>
    <t>紫色美食礼包</t>
    <phoneticPr fontId="3" type="noConversion"/>
  </si>
  <si>
    <t>飞鳞碎片</t>
    <phoneticPr fontId="3" type="noConversion"/>
  </si>
  <si>
    <t>青玉碎片</t>
  </si>
  <si>
    <t>青玉碎片</t>
    <phoneticPr fontId="3" type="noConversion"/>
  </si>
  <si>
    <t>beizhu</t>
    <phoneticPr fontId="3" type="noConversion"/>
  </si>
  <si>
    <t>ID</t>
    <phoneticPr fontId="3" type="noConversion"/>
  </si>
  <si>
    <t>名称ID</t>
    <phoneticPr fontId="3" type="noConversion"/>
  </si>
  <si>
    <t>价值</t>
    <phoneticPr fontId="3" type="noConversion"/>
  </si>
  <si>
    <t>子类型</t>
    <phoneticPr fontId="3" type="noConversion"/>
  </si>
  <si>
    <t>品质</t>
    <phoneticPr fontId="3" type="noConversion"/>
  </si>
  <si>
    <t>道具简介ID</t>
    <phoneticPr fontId="3" type="noConversion"/>
  </si>
  <si>
    <t>道具简介（简介45）</t>
    <phoneticPr fontId="3" type="noConversion"/>
  </si>
  <si>
    <t>道具产出ID</t>
    <phoneticPr fontId="3" type="noConversion"/>
  </si>
  <si>
    <t>道具产出（途径40）</t>
    <phoneticPr fontId="3" type="noConversion"/>
  </si>
  <si>
    <t>真气</t>
    <phoneticPr fontId="3" type="noConversion"/>
  </si>
  <si>
    <t>秘籍点</t>
    <phoneticPr fontId="3" type="noConversion"/>
  </si>
  <si>
    <t>内部道具</t>
    <phoneticPr fontId="3" type="noConversion"/>
  </si>
  <si>
    <t>情</t>
    <phoneticPr fontId="3" type="noConversion"/>
  </si>
  <si>
    <t>侠</t>
    <phoneticPr fontId="3" type="noConversion"/>
  </si>
  <si>
    <t>剑</t>
    <phoneticPr fontId="3" type="noConversion"/>
  </si>
  <si>
    <t>改名卡</t>
    <phoneticPr fontId="3" type="noConversion"/>
  </si>
  <si>
    <t>遗失的玉佩</t>
    <phoneticPr fontId="3" type="noConversion"/>
  </si>
  <si>
    <t>遗失的玉佩</t>
  </si>
  <si>
    <t>任务道具</t>
  </si>
  <si>
    <t>药品</t>
  </si>
  <si>
    <t>金疮药</t>
  </si>
  <si>
    <t>1.5倍经验卡</t>
    <phoneticPr fontId="3" type="noConversion"/>
  </si>
  <si>
    <t>2倍经验卡</t>
    <phoneticPr fontId="3" type="noConversion"/>
  </si>
  <si>
    <t>10倍经验卡</t>
    <phoneticPr fontId="3" type="noConversion"/>
  </si>
  <si>
    <t>15倍经验卡</t>
    <phoneticPr fontId="3" type="noConversion"/>
  </si>
  <si>
    <t>20倍经验卡</t>
    <phoneticPr fontId="3" type="noConversion"/>
  </si>
  <si>
    <t>1.5倍熟练度卡</t>
    <phoneticPr fontId="3" type="noConversion"/>
  </si>
  <si>
    <t>2倍熟练度卡</t>
    <phoneticPr fontId="3" type="noConversion"/>
  </si>
  <si>
    <t>4倍熟练度卡</t>
    <phoneticPr fontId="3" type="noConversion"/>
  </si>
  <si>
    <t>5倍熟练度卡</t>
    <phoneticPr fontId="3" type="noConversion"/>
  </si>
  <si>
    <t>15倍熟练度卡</t>
    <phoneticPr fontId="3" type="noConversion"/>
  </si>
  <si>
    <t>20倍熟练度卡</t>
    <phoneticPr fontId="3" type="noConversion"/>
  </si>
  <si>
    <t>气血包</t>
    <phoneticPr fontId="3" type="noConversion"/>
  </si>
  <si>
    <t>榜眼礼包</t>
    <phoneticPr fontId="3" type="noConversion"/>
  </si>
  <si>
    <t>探花礼包</t>
    <phoneticPr fontId="3" type="noConversion"/>
  </si>
  <si>
    <t>答题4~10礼包</t>
    <phoneticPr fontId="3" type="noConversion"/>
  </si>
  <si>
    <t>参与礼包</t>
    <phoneticPr fontId="3" type="noConversion"/>
  </si>
  <si>
    <t>挖宝礼包</t>
    <phoneticPr fontId="3" type="noConversion"/>
  </si>
  <si>
    <t>中级挖宝礼包</t>
    <phoneticPr fontId="3" type="noConversion"/>
  </si>
  <si>
    <t>高级挖宝礼包</t>
    <phoneticPr fontId="3" type="noConversion"/>
  </si>
  <si>
    <t>答题10~20名礼包</t>
    <phoneticPr fontId="3" type="noConversion"/>
  </si>
  <si>
    <t>答题20~50名礼包</t>
    <phoneticPr fontId="3" type="noConversion"/>
  </si>
  <si>
    <t>答题50~100名礼包</t>
    <phoneticPr fontId="3" type="noConversion"/>
  </si>
  <si>
    <t>进阶大礼包</t>
    <phoneticPr fontId="3" type="noConversion"/>
  </si>
  <si>
    <t>成长礼包</t>
    <phoneticPr fontId="3" type="noConversion"/>
  </si>
  <si>
    <t>二级宝石宝箱</t>
    <phoneticPr fontId="3" type="noConversion"/>
  </si>
  <si>
    <t>三级宝石宝箱</t>
    <phoneticPr fontId="3" type="noConversion"/>
  </si>
  <si>
    <t>四级宝石宝箱</t>
    <phoneticPr fontId="3" type="noConversion"/>
  </si>
  <si>
    <t>五级宝石宝箱</t>
    <phoneticPr fontId="3" type="noConversion"/>
  </si>
  <si>
    <t>珍稀宝箱</t>
    <phoneticPr fontId="3" type="noConversion"/>
  </si>
  <si>
    <t>一级宝石宝箱</t>
    <phoneticPr fontId="3" type="noConversion"/>
  </si>
  <si>
    <t>珍贵宝石箱</t>
    <phoneticPr fontId="3" type="noConversion"/>
  </si>
  <si>
    <t>情缘礼包</t>
    <phoneticPr fontId="3" type="noConversion"/>
  </si>
  <si>
    <t>绿色情缘道具礼包</t>
    <phoneticPr fontId="3" type="noConversion"/>
  </si>
  <si>
    <t>紫色情缘道具礼包</t>
    <phoneticPr fontId="3" type="noConversion"/>
  </si>
  <si>
    <t>蓝色美食随机礼包</t>
    <phoneticPr fontId="3" type="noConversion"/>
  </si>
  <si>
    <t>蓝色美食礼包</t>
  </si>
  <si>
    <t>一二级宝石攻防血展示物品</t>
    <phoneticPr fontId="3" type="noConversion"/>
  </si>
  <si>
    <t>坐骑宠物升级展示物品</t>
    <phoneticPr fontId="3" type="noConversion"/>
  </si>
  <si>
    <t>一级攻击宝石</t>
    <phoneticPr fontId="3" type="noConversion"/>
  </si>
  <si>
    <t>五级攻击宝石</t>
    <phoneticPr fontId="3" type="noConversion"/>
  </si>
  <si>
    <t>六级攻击宝石</t>
    <phoneticPr fontId="3" type="noConversion"/>
  </si>
  <si>
    <t>九级攻击宝石</t>
    <phoneticPr fontId="3" type="noConversion"/>
  </si>
  <si>
    <t>十级攻击宝石</t>
    <phoneticPr fontId="3" type="noConversion"/>
  </si>
  <si>
    <t>一级暴击石</t>
    <phoneticPr fontId="3" type="noConversion"/>
  </si>
  <si>
    <t>青金铭石</t>
    <phoneticPr fontId="3" type="noConversion"/>
  </si>
  <si>
    <t>紫玉符文</t>
    <phoneticPr fontId="3" type="noConversion"/>
  </si>
  <si>
    <t>升灵符文</t>
    <phoneticPr fontId="3" type="noConversion"/>
  </si>
  <si>
    <t>VIP经验(200)</t>
    <phoneticPr fontId="3" type="noConversion"/>
  </si>
  <si>
    <t>VIP经验(300)</t>
    <phoneticPr fontId="3" type="noConversion"/>
  </si>
  <si>
    <t>VIP经验(500)</t>
    <phoneticPr fontId="3" type="noConversion"/>
  </si>
  <si>
    <t>追杀令</t>
    <phoneticPr fontId="3" type="noConversion"/>
  </si>
  <si>
    <t>传送鞋</t>
    <phoneticPr fontId="3" type="noConversion"/>
  </si>
  <si>
    <t>行商令</t>
    <phoneticPr fontId="3" type="noConversion"/>
  </si>
  <si>
    <t>讨伐令</t>
    <phoneticPr fontId="3" type="noConversion"/>
  </si>
  <si>
    <t>画卷</t>
    <phoneticPr fontId="3" type="noConversion"/>
  </si>
  <si>
    <t>香囊</t>
    <phoneticPr fontId="3" type="noConversion"/>
  </si>
  <si>
    <t>鸳鸯结</t>
    <phoneticPr fontId="3" type="noConversion"/>
  </si>
  <si>
    <t>同心锁</t>
    <phoneticPr fontId="3" type="noConversion"/>
  </si>
  <si>
    <t>洗练石</t>
    <phoneticPr fontId="3" type="noConversion"/>
  </si>
  <si>
    <t>跨服喇叭</t>
    <phoneticPr fontId="3" type="noConversion"/>
  </si>
  <si>
    <t>天降神兵</t>
    <phoneticPr fontId="3" type="noConversion"/>
  </si>
  <si>
    <t>开服7天战力榜第1称号</t>
    <phoneticPr fontId="3" type="noConversion"/>
  </si>
  <si>
    <t>累计登录3天称号(剑侠情缘）</t>
    <phoneticPr fontId="3" type="noConversion"/>
  </si>
  <si>
    <t>世界boss排名奖励</t>
    <phoneticPr fontId="3" type="noConversion"/>
  </si>
  <si>
    <t>世界boss致命一击</t>
    <phoneticPr fontId="3" type="noConversion"/>
  </si>
  <si>
    <t>王帮排行称号（成员）浩气盟</t>
    <phoneticPr fontId="3" type="noConversion"/>
  </si>
  <si>
    <t>王帮排行称号（副帮主）恶人谷</t>
    <phoneticPr fontId="3" type="noConversion"/>
  </si>
  <si>
    <t>王帮排行称号（成员）恶人谷</t>
    <phoneticPr fontId="3" type="noConversion"/>
  </si>
  <si>
    <t>七天登录活动\n月签到奖励\n兵器副本</t>
  </si>
  <si>
    <t>青玉碎片</t>
    <phoneticPr fontId="3" type="noConversion"/>
  </si>
  <si>
    <t>帮派铸兵\n七天目标</t>
  </si>
  <si>
    <t>七天登录活动\n月签到奖励</t>
  </si>
  <si>
    <t>青玉</t>
    <phoneticPr fontId="3" type="noConversion"/>
  </si>
  <si>
    <t>青玉</t>
  </si>
  <si>
    <t>七天目标</t>
  </si>
  <si>
    <t>荤油（桂鱼）</t>
    <phoneticPr fontId="3" type="noConversion"/>
  </si>
  <si>
    <t>血枣（鱼翅）</t>
    <phoneticPr fontId="3" type="noConversion"/>
  </si>
  <si>
    <t>神酒（牛肉鱼翅羹）</t>
    <phoneticPr fontId="3" type="noConversion"/>
  </si>
  <si>
    <t>高级藏宝图</t>
    <phoneticPr fontId="3" type="noConversion"/>
  </si>
  <si>
    <t>宠物进阶丹（蜕凡丹）</t>
    <phoneticPr fontId="3" type="noConversion"/>
  </si>
  <si>
    <t>奇门进阶道具（遁甲阵法）</t>
    <phoneticPr fontId="3" type="noConversion"/>
  </si>
  <si>
    <t>轻功进阶道具（神行口诀）</t>
    <phoneticPr fontId="3" type="noConversion"/>
  </si>
  <si>
    <t>发型进阶道具（天冠彩饰）</t>
    <phoneticPr fontId="3" type="noConversion"/>
  </si>
  <si>
    <t>奇门4阶道具（遁甲丹）</t>
    <phoneticPr fontId="3" type="noConversion"/>
  </si>
  <si>
    <t>发型4阶道具（天冠羽）</t>
    <phoneticPr fontId="3" type="noConversion"/>
  </si>
  <si>
    <t>披风技能书</t>
    <phoneticPr fontId="3" type="noConversion"/>
  </si>
  <si>
    <t>时装技能书</t>
    <phoneticPr fontId="3" type="noConversion"/>
  </si>
  <si>
    <t>轻功技能书</t>
    <phoneticPr fontId="3" type="noConversion"/>
  </si>
  <si>
    <t>奇门技能书</t>
    <phoneticPr fontId="3" type="noConversion"/>
  </si>
  <si>
    <t>快意江湖礼包（腾讯-任务集市）</t>
    <phoneticPr fontId="3" type="noConversion"/>
  </si>
  <si>
    <t>删档回馈大礼包(50级)</t>
    <phoneticPr fontId="3" type="noConversion"/>
  </si>
  <si>
    <t>删档回馈大礼包(55级)</t>
    <phoneticPr fontId="3" type="noConversion"/>
  </si>
  <si>
    <t>档测试在线礼包一</t>
    <phoneticPr fontId="3" type="noConversion"/>
  </si>
  <si>
    <t>从QQ游戏大厅登录享受以下特权：\n1.新手注册礼包\n2.每日活跃礼包\n3.游戏成长礼包</t>
  </si>
  <si>
    <t>档测试在线礼包二</t>
    <phoneticPr fontId="3" type="noConversion"/>
  </si>
  <si>
    <t>“天地不仁，以万物为刍狗；圣人不仁，以百姓为刍狗”|老子于乱世中品天下之道，待百岁仙逝|《兵器谱》托于欧冶子收集打造天下神兵|然《兵器谱》神物自晦，凡人不能明，后世能人悟炼兵之法以增其效|有江湖传言，得《兵器谱》者可称霸武林|得《兵器谱》而能悟得炼兵满重者则可替天行道!</t>
  </si>
  <si>
    <t>档测试在线礼包三</t>
    <phoneticPr fontId="3" type="noConversion"/>
  </si>
  <si>
    <t>当达成一个目标后，将可获得一次抽奖机会\n达成所有目标后，即可获得全部奖励！</t>
  </si>
  <si>
    <t>档测试在线礼包四</t>
    <phoneticPr fontId="3" type="noConversion"/>
  </si>
  <si>
    <t>档测试在线礼包四</t>
  </si>
  <si>
    <t>精炼气血丹</t>
    <phoneticPr fontId="3" type="noConversion"/>
  </si>
  <si>
    <t>披风元宝连开1</t>
    <phoneticPr fontId="3" type="noConversion"/>
  </si>
  <si>
    <t>发型元宝连开1</t>
    <phoneticPr fontId="3" type="noConversion"/>
  </si>
  <si>
    <t>凝神元宝连开1</t>
    <phoneticPr fontId="3" type="noConversion"/>
  </si>
  <si>
    <t>装备1绑元连开2</t>
    <phoneticPr fontId="3" type="noConversion"/>
  </si>
  <si>
    <t>装备2绑元连开1</t>
    <phoneticPr fontId="3" type="noConversion"/>
  </si>
  <si>
    <t>微信周礼包</t>
    <phoneticPr fontId="3" type="noConversion"/>
  </si>
  <si>
    <t>山居剑意</t>
    <phoneticPr fontId="3" type="noConversion"/>
  </si>
  <si>
    <t>三级铁蹄</t>
    <phoneticPr fontId="3" type="noConversion"/>
  </si>
  <si>
    <t>三级护符</t>
    <phoneticPr fontId="3" type="noConversion"/>
  </si>
  <si>
    <t>三级护腕</t>
    <phoneticPr fontId="3" type="noConversion"/>
  </si>
  <si>
    <t>暮雨乘风仓木</t>
    <phoneticPr fontId="3" type="noConversion"/>
  </si>
  <si>
    <t>甲木石</t>
    <phoneticPr fontId="3" type="noConversion"/>
  </si>
  <si>
    <t>ID</t>
  </si>
  <si>
    <t>阶位</t>
    <phoneticPr fontId="3" type="noConversion"/>
  </si>
  <si>
    <t>单次强化消耗</t>
    <phoneticPr fontId="3" type="noConversion"/>
  </si>
  <si>
    <t>平均单次增加祝福值</t>
    <phoneticPr fontId="3" type="noConversion"/>
  </si>
  <si>
    <t>祝福值需要</t>
    <phoneticPr fontId="3" type="noConversion"/>
  </si>
  <si>
    <t>强化道具需要</t>
    <phoneticPr fontId="3" type="noConversion"/>
  </si>
  <si>
    <t>按阶返还数量</t>
    <phoneticPr fontId="3" type="noConversion"/>
  </si>
  <si>
    <t>单次总返还</t>
    <phoneticPr fontId="3" type="noConversion"/>
  </si>
  <si>
    <t>返还占需求比</t>
    <phoneticPr fontId="3" type="noConversion"/>
  </si>
  <si>
    <t>还需多少个</t>
    <phoneticPr fontId="3" type="noConversion"/>
  </si>
  <si>
    <t>其他基金</t>
    <phoneticPr fontId="3" type="noConversion"/>
  </si>
  <si>
    <t>凝神基金Lv54</t>
    <phoneticPr fontId="3" type="noConversion"/>
  </si>
  <si>
    <t>奇门基金Lv50</t>
    <phoneticPr fontId="3" type="noConversion"/>
  </si>
  <si>
    <t>挂件基金Lv52</t>
    <phoneticPr fontId="3" type="noConversion"/>
  </si>
  <si>
    <t>发型基金Lv45</t>
    <phoneticPr fontId="3" type="noConversion"/>
  </si>
  <si>
    <t>天冠彩饰</t>
    <phoneticPr fontId="3" type="noConversion"/>
  </si>
  <si>
    <t>天青图谱</t>
    <phoneticPr fontId="3" type="noConversion"/>
  </si>
  <si>
    <t>遁甲阵法</t>
    <phoneticPr fontId="3" type="noConversion"/>
  </si>
  <si>
    <t>静气宝典</t>
    <phoneticPr fontId="3" type="noConversion"/>
  </si>
  <si>
    <t>-</t>
    <phoneticPr fontId="3" type="noConversion"/>
  </si>
  <si>
    <t>常规1</t>
    <phoneticPr fontId="3" type="noConversion"/>
  </si>
  <si>
    <t>常规2</t>
  </si>
  <si>
    <t>常规3</t>
  </si>
  <si>
    <t>常规4</t>
  </si>
  <si>
    <t>常规5</t>
  </si>
  <si>
    <t>常规6</t>
  </si>
  <si>
    <t>常规7</t>
  </si>
  <si>
    <t>第1天</t>
    <phoneticPr fontId="3" type="noConversion"/>
  </si>
  <si>
    <t>五级宝石宝箱</t>
    <phoneticPr fontId="3" type="noConversion"/>
  </si>
  <si>
    <t>大侠宝箱</t>
    <phoneticPr fontId="3" type="noConversion"/>
  </si>
  <si>
    <t>豪侠宝箱</t>
    <phoneticPr fontId="3" type="noConversion"/>
  </si>
  <si>
    <t>千骑灵纹</t>
    <phoneticPr fontId="3" type="noConversion"/>
  </si>
  <si>
    <t>百兽灵纹</t>
    <phoneticPr fontId="3" type="noConversion"/>
  </si>
  <si>
    <t>蜕凡丹</t>
    <phoneticPr fontId="3" type="noConversion"/>
  </si>
  <si>
    <t>精魄丹</t>
    <phoneticPr fontId="3" type="noConversion"/>
  </si>
  <si>
    <t>四级印花</t>
    <phoneticPr fontId="3" type="noConversion"/>
  </si>
  <si>
    <t>三级丝线</t>
    <phoneticPr fontId="3" type="noConversion"/>
  </si>
  <si>
    <t>五级样图</t>
    <phoneticPr fontId="3" type="noConversion"/>
  </si>
  <si>
    <t>六级绢帛</t>
    <phoneticPr fontId="3" type="noConversion"/>
  </si>
  <si>
    <t>五级佩饰</t>
    <phoneticPr fontId="3" type="noConversion"/>
  </si>
  <si>
    <t>六级护甲</t>
    <phoneticPr fontId="3" type="noConversion"/>
  </si>
  <si>
    <t>三级灵石</t>
    <phoneticPr fontId="3" type="noConversion"/>
  </si>
  <si>
    <t>四级印记</t>
    <phoneticPr fontId="3" type="noConversion"/>
  </si>
  <si>
    <t>五级秘笈</t>
    <phoneticPr fontId="3" type="noConversion"/>
  </si>
  <si>
    <t>六级残卷</t>
    <phoneticPr fontId="3" type="noConversion"/>
  </si>
  <si>
    <t>三级华胜</t>
    <phoneticPr fontId="3" type="noConversion"/>
  </si>
  <si>
    <t>四级凤冠</t>
    <phoneticPr fontId="3" type="noConversion"/>
  </si>
  <si>
    <t>五级发簪</t>
    <phoneticPr fontId="3" type="noConversion"/>
  </si>
  <si>
    <t>六级珠钿</t>
    <phoneticPr fontId="3" type="noConversion"/>
  </si>
  <si>
    <t>三级吊坠</t>
    <phoneticPr fontId="3" type="noConversion"/>
  </si>
  <si>
    <t>四级绳结</t>
    <phoneticPr fontId="3" type="noConversion"/>
  </si>
  <si>
    <t>五级卷轴</t>
    <phoneticPr fontId="3" type="noConversion"/>
  </si>
  <si>
    <t>六级雕饰</t>
    <phoneticPr fontId="3" type="noConversion"/>
  </si>
  <si>
    <t>三级阵石</t>
    <phoneticPr fontId="3" type="noConversion"/>
  </si>
  <si>
    <t>四级符文</t>
    <phoneticPr fontId="3" type="noConversion"/>
  </si>
  <si>
    <t>五级法器</t>
    <phoneticPr fontId="3" type="noConversion"/>
  </si>
  <si>
    <t>六级心法</t>
    <phoneticPr fontId="3" type="noConversion"/>
  </si>
  <si>
    <t>三级气法</t>
    <phoneticPr fontId="3" type="noConversion"/>
  </si>
  <si>
    <t>四级心经</t>
    <phoneticPr fontId="3" type="noConversion"/>
  </si>
  <si>
    <t>五级法决</t>
    <phoneticPr fontId="3" type="noConversion"/>
  </si>
  <si>
    <t>六级剑谱</t>
    <phoneticPr fontId="3" type="noConversion"/>
  </si>
  <si>
    <t>四级样图</t>
    <phoneticPr fontId="3" type="noConversion"/>
  </si>
  <si>
    <t>五级绢帛</t>
    <phoneticPr fontId="3" type="noConversion"/>
  </si>
  <si>
    <t>六级丝线</t>
    <phoneticPr fontId="3" type="noConversion"/>
  </si>
  <si>
    <t>七级印花</t>
    <phoneticPr fontId="3" type="noConversion"/>
  </si>
  <si>
    <t>四级佩饰</t>
    <phoneticPr fontId="3" type="noConversion"/>
  </si>
  <si>
    <t>五级护甲</t>
    <phoneticPr fontId="3" type="noConversion"/>
  </si>
  <si>
    <t>六级心甲</t>
    <phoneticPr fontId="3" type="noConversion"/>
  </si>
  <si>
    <t>七级腰饰</t>
    <phoneticPr fontId="3" type="noConversion"/>
  </si>
  <si>
    <t>四级秘笈</t>
    <phoneticPr fontId="3" type="noConversion"/>
  </si>
  <si>
    <t>五级残卷</t>
    <phoneticPr fontId="3" type="noConversion"/>
  </si>
  <si>
    <t>六级灵石</t>
    <phoneticPr fontId="3" type="noConversion"/>
  </si>
  <si>
    <t>七级印记</t>
    <phoneticPr fontId="3" type="noConversion"/>
  </si>
  <si>
    <t>四级发簪</t>
    <phoneticPr fontId="3" type="noConversion"/>
  </si>
  <si>
    <t>五级珠钿</t>
    <phoneticPr fontId="3" type="noConversion"/>
  </si>
  <si>
    <t>六级华胜</t>
    <phoneticPr fontId="3" type="noConversion"/>
  </si>
  <si>
    <t>七级凤冠</t>
    <phoneticPr fontId="3" type="noConversion"/>
  </si>
  <si>
    <t>四级卷轴</t>
    <phoneticPr fontId="3" type="noConversion"/>
  </si>
  <si>
    <t>五级雕饰</t>
    <phoneticPr fontId="3" type="noConversion"/>
  </si>
  <si>
    <t>六级吊坠</t>
    <phoneticPr fontId="3" type="noConversion"/>
  </si>
  <si>
    <t>七级绳结</t>
    <phoneticPr fontId="3" type="noConversion"/>
  </si>
  <si>
    <t>四级法器</t>
    <phoneticPr fontId="3" type="noConversion"/>
  </si>
  <si>
    <t>五级心法</t>
    <phoneticPr fontId="3" type="noConversion"/>
  </si>
  <si>
    <t>六级阵石</t>
    <phoneticPr fontId="3" type="noConversion"/>
  </si>
  <si>
    <t>七级符文</t>
    <phoneticPr fontId="3" type="noConversion"/>
  </si>
  <si>
    <t>四级法决</t>
    <phoneticPr fontId="3" type="noConversion"/>
  </si>
  <si>
    <t>五级剑谱</t>
    <phoneticPr fontId="3" type="noConversion"/>
  </si>
  <si>
    <t>六级气法</t>
    <phoneticPr fontId="3" type="noConversion"/>
  </si>
  <si>
    <t>七级心经</t>
    <phoneticPr fontId="3" type="noConversion"/>
  </si>
  <si>
    <t>默认:</t>
  </si>
  <si>
    <t>活动内唯一ID</t>
  </si>
  <si>
    <t>名字</t>
  </si>
  <si>
    <t>充值额度</t>
  </si>
  <si>
    <t>循环次数</t>
  </si>
  <si>
    <t>道具</t>
  </si>
  <si>
    <t>顺序</t>
  </si>
  <si>
    <t>六级暴击石</t>
    <phoneticPr fontId="3" type="noConversion"/>
  </si>
  <si>
    <t>日期</t>
    <phoneticPr fontId="3" type="noConversion"/>
  </si>
  <si>
    <t>开服第1天</t>
    <phoneticPr fontId="3" type="noConversion"/>
  </si>
  <si>
    <t>排名</t>
    <phoneticPr fontId="3" type="noConversion"/>
  </si>
  <si>
    <t>奖励1</t>
    <phoneticPr fontId="3" type="noConversion"/>
  </si>
  <si>
    <t>数量1</t>
    <phoneticPr fontId="3" type="noConversion"/>
  </si>
  <si>
    <t>奖励2</t>
  </si>
  <si>
    <t>数量2</t>
  </si>
  <si>
    <t>奖励3</t>
  </si>
  <si>
    <t>数量3</t>
  </si>
  <si>
    <t>-</t>
    <phoneticPr fontId="3" type="noConversion"/>
  </si>
  <si>
    <t>天风霄灵碎片</t>
    <phoneticPr fontId="3" type="noConversion"/>
  </si>
  <si>
    <t>价值</t>
    <phoneticPr fontId="3" type="noConversion"/>
  </si>
  <si>
    <t>上榜要求</t>
    <phoneticPr fontId="3" type="noConversion"/>
  </si>
  <si>
    <t>开服第2天</t>
  </si>
  <si>
    <t>开服第3天</t>
  </si>
  <si>
    <t>开服第4天</t>
  </si>
  <si>
    <t>开服第5天</t>
  </si>
  <si>
    <t>开服第6天</t>
  </si>
  <si>
    <t>开服第7天</t>
  </si>
  <si>
    <t>单日累计消费排行榜</t>
    <phoneticPr fontId="3" type="noConversion"/>
  </si>
  <si>
    <t>2~3</t>
    <phoneticPr fontId="3" type="noConversion"/>
  </si>
  <si>
    <t>4~10</t>
    <phoneticPr fontId="3" type="noConversion"/>
  </si>
  <si>
    <t>天风霄灵碎片</t>
    <phoneticPr fontId="3" type="noConversion"/>
  </si>
  <si>
    <t>成长礼包</t>
    <phoneticPr fontId="3" type="noConversion"/>
  </si>
  <si>
    <t>六级攻击石</t>
    <phoneticPr fontId="3" type="noConversion"/>
  </si>
  <si>
    <t>五级攻击石</t>
    <phoneticPr fontId="3" type="noConversion"/>
  </si>
  <si>
    <t>四级攻击石</t>
    <phoneticPr fontId="3" type="noConversion"/>
  </si>
  <si>
    <t>橙色美食礼包</t>
    <phoneticPr fontId="3" type="noConversion"/>
  </si>
  <si>
    <t>橙色美食礼包</t>
    <phoneticPr fontId="3" type="noConversion"/>
  </si>
  <si>
    <t>六级防御石</t>
    <phoneticPr fontId="3" type="noConversion"/>
  </si>
  <si>
    <t>五级防御石</t>
    <phoneticPr fontId="3" type="noConversion"/>
  </si>
  <si>
    <t>四级防御石</t>
    <phoneticPr fontId="3" type="noConversion"/>
  </si>
  <si>
    <t>五级暴击石</t>
    <phoneticPr fontId="3" type="noConversion"/>
  </si>
  <si>
    <t>四级暴击石</t>
    <phoneticPr fontId="3" type="noConversion"/>
  </si>
  <si>
    <t>六级暴击石</t>
    <phoneticPr fontId="3" type="noConversion"/>
  </si>
  <si>
    <t>披风技能书</t>
    <phoneticPr fontId="3" type="noConversion"/>
  </si>
  <si>
    <t>时装技能书</t>
    <phoneticPr fontId="3" type="noConversion"/>
  </si>
  <si>
    <t>轻功技能书</t>
    <phoneticPr fontId="3" type="noConversion"/>
  </si>
  <si>
    <t>发型技能书</t>
    <phoneticPr fontId="3" type="noConversion"/>
  </si>
  <si>
    <t>挂件技能书</t>
    <phoneticPr fontId="3" type="noConversion"/>
  </si>
  <si>
    <t>奇门技能书</t>
    <phoneticPr fontId="3" type="noConversion"/>
  </si>
  <si>
    <t>凝神技能书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</si>
</sst>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rgb="FF000000"/>
      <name val="Verdana"/>
      <family val="2"/>
    </font>
    <font>
      <sz val="12"/>
      <color rgb="FFFFFFFF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9999"/>
      </patternFill>
    </fill>
    <fill>
      <patternFill patternType="solid">
        <fgColor rgb="FFC4C4C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176" fontId="5" fillId="7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2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9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5" fillId="7" borderId="3" xfId="0" applyFont="1" applyFill="1" applyBorder="1"/>
    <xf numFmtId="0" fontId="2" fillId="0" borderId="3" xfId="0" applyFont="1" applyBorder="1"/>
    <xf numFmtId="177" fontId="2" fillId="0" borderId="3" xfId="1" applyNumberFormat="1" applyFont="1" applyBorder="1" applyAlignment="1"/>
    <xf numFmtId="0" fontId="2" fillId="12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176" fontId="2" fillId="13" borderId="4" xfId="0" applyNumberFormat="1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176" fontId="2" fillId="1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11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176" fontId="2" fillId="16" borderId="12" xfId="0" applyNumberFormat="1" applyFont="1" applyFill="1" applyBorder="1" applyAlignment="1">
      <alignment horizontal="center"/>
    </xf>
    <xf numFmtId="176" fontId="2" fillId="16" borderId="12" xfId="1" applyNumberFormat="1" applyFont="1" applyFill="1" applyBorder="1" applyAlignment="1">
      <alignment horizontal="center"/>
    </xf>
    <xf numFmtId="9" fontId="2" fillId="16" borderId="13" xfId="1" applyFont="1" applyFill="1" applyBorder="1" applyAlignment="1">
      <alignment horizontal="center"/>
    </xf>
    <xf numFmtId="0" fontId="2" fillId="2" borderId="0" xfId="0" applyFont="1" applyFill="1"/>
    <xf numFmtId="0" fontId="2" fillId="16" borderId="14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176" fontId="2" fillId="16" borderId="3" xfId="0" applyNumberFormat="1" applyFont="1" applyFill="1" applyBorder="1" applyAlignment="1">
      <alignment horizontal="center"/>
    </xf>
    <xf numFmtId="176" fontId="2" fillId="16" borderId="3" xfId="1" applyNumberFormat="1" applyFont="1" applyFill="1" applyBorder="1" applyAlignment="1">
      <alignment horizontal="center"/>
    </xf>
    <xf numFmtId="9" fontId="2" fillId="16" borderId="1" xfId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77" fontId="2" fillId="0" borderId="3" xfId="1" applyNumberFormat="1" applyFont="1" applyBorder="1" applyAlignment="1">
      <alignment horizontal="center"/>
    </xf>
    <xf numFmtId="0" fontId="2" fillId="16" borderId="15" xfId="0" applyFont="1" applyFill="1" applyBorder="1" applyAlignment="1">
      <alignment horizontal="center"/>
    </xf>
    <xf numFmtId="0" fontId="2" fillId="16" borderId="16" xfId="0" applyFont="1" applyFill="1" applyBorder="1" applyAlignment="1">
      <alignment horizontal="center"/>
    </xf>
    <xf numFmtId="176" fontId="2" fillId="16" borderId="16" xfId="0" applyNumberFormat="1" applyFont="1" applyFill="1" applyBorder="1" applyAlignment="1">
      <alignment horizontal="center"/>
    </xf>
    <xf numFmtId="176" fontId="2" fillId="16" borderId="16" xfId="1" applyNumberFormat="1" applyFont="1" applyFill="1" applyBorder="1" applyAlignment="1">
      <alignment horizontal="center"/>
    </xf>
    <xf numFmtId="9" fontId="2" fillId="16" borderId="17" xfId="1" applyFont="1" applyFill="1" applyBorder="1" applyAlignment="1">
      <alignment horizontal="center"/>
    </xf>
    <xf numFmtId="0" fontId="2" fillId="12" borderId="11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76" fontId="2" fillId="12" borderId="12" xfId="0" applyNumberFormat="1" applyFont="1" applyFill="1" applyBorder="1" applyAlignment="1">
      <alignment horizontal="center"/>
    </xf>
    <xf numFmtId="176" fontId="2" fillId="12" borderId="12" xfId="1" applyNumberFormat="1" applyFont="1" applyFill="1" applyBorder="1" applyAlignment="1">
      <alignment horizontal="center"/>
    </xf>
    <xf numFmtId="9" fontId="2" fillId="12" borderId="13" xfId="1" applyFont="1" applyFill="1" applyBorder="1" applyAlignment="1">
      <alignment horizontal="center"/>
    </xf>
    <xf numFmtId="0" fontId="2" fillId="12" borderId="14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176" fontId="2" fillId="12" borderId="3" xfId="0" applyNumberFormat="1" applyFont="1" applyFill="1" applyBorder="1" applyAlignment="1">
      <alignment horizontal="center"/>
    </xf>
    <xf numFmtId="176" fontId="2" fillId="12" borderId="3" xfId="1" applyNumberFormat="1" applyFont="1" applyFill="1" applyBorder="1" applyAlignment="1">
      <alignment horizontal="center"/>
    </xf>
    <xf numFmtId="9" fontId="2" fillId="12" borderId="1" xfId="1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0" fontId="2" fillId="12" borderId="16" xfId="0" applyFont="1" applyFill="1" applyBorder="1" applyAlignment="1">
      <alignment horizontal="center"/>
    </xf>
    <xf numFmtId="176" fontId="2" fillId="12" borderId="16" xfId="0" applyNumberFormat="1" applyFont="1" applyFill="1" applyBorder="1" applyAlignment="1">
      <alignment horizontal="center"/>
    </xf>
    <xf numFmtId="176" fontId="2" fillId="12" borderId="16" xfId="1" applyNumberFormat="1" applyFont="1" applyFill="1" applyBorder="1" applyAlignment="1">
      <alignment horizontal="center"/>
    </xf>
    <xf numFmtId="9" fontId="2" fillId="12" borderId="17" xfId="1" applyFont="1" applyFill="1" applyBorder="1" applyAlignment="1">
      <alignment horizontal="center"/>
    </xf>
    <xf numFmtId="9" fontId="2" fillId="16" borderId="18" xfId="1" applyFont="1" applyFill="1" applyBorder="1" applyAlignment="1">
      <alignment horizontal="center"/>
    </xf>
    <xf numFmtId="9" fontId="2" fillId="16" borderId="19" xfId="1" applyFont="1" applyFill="1" applyBorder="1" applyAlignment="1">
      <alignment horizontal="center"/>
    </xf>
    <xf numFmtId="9" fontId="2" fillId="16" borderId="20" xfId="1" applyFont="1" applyFill="1" applyBorder="1" applyAlignment="1">
      <alignment horizontal="center"/>
    </xf>
    <xf numFmtId="9" fontId="2" fillId="12" borderId="18" xfId="1" applyFont="1" applyFill="1" applyBorder="1" applyAlignment="1">
      <alignment horizontal="center"/>
    </xf>
    <xf numFmtId="9" fontId="2" fillId="12" borderId="19" xfId="1" applyFont="1" applyFill="1" applyBorder="1" applyAlignment="1">
      <alignment horizontal="center"/>
    </xf>
    <xf numFmtId="9" fontId="2" fillId="12" borderId="20" xfId="1" applyFont="1" applyFill="1" applyBorder="1" applyAlignment="1">
      <alignment horizontal="center"/>
    </xf>
    <xf numFmtId="176" fontId="2" fillId="0" borderId="0" xfId="0" applyNumberFormat="1" applyFont="1"/>
    <xf numFmtId="0" fontId="2" fillId="17" borderId="3" xfId="0" applyFont="1" applyFill="1" applyBorder="1" applyAlignment="1">
      <alignment horizontal="center" vertical="center"/>
    </xf>
    <xf numFmtId="58" fontId="2" fillId="0" borderId="0" xfId="0" applyNumberFormat="1" applyFont="1"/>
    <xf numFmtId="9" fontId="2" fillId="0" borderId="3" xfId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0" borderId="0" xfId="0" applyNumberFormat="1" applyFo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7" fontId="2" fillId="0" borderId="3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0" fontId="6" fillId="9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19" borderId="1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7" xfId="0" applyBorder="1"/>
    <xf numFmtId="0" fontId="2" fillId="0" borderId="29" xfId="0" applyFont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6" fillId="0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2" fillId="0" borderId="3" xfId="0" applyFont="1" applyBorder="1"/>
    <xf numFmtId="0" fontId="6" fillId="0" borderId="3" xfId="0" applyFont="1" applyBorder="1"/>
    <xf numFmtId="10" fontId="12" fillId="0" borderId="3" xfId="0" applyNumberFormat="1" applyFont="1" applyBorder="1"/>
    <xf numFmtId="0" fontId="4" fillId="0" borderId="3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21" borderId="0" xfId="0" applyFont="1" applyFill="1" applyAlignment="1">
      <alignment wrapText="1"/>
    </xf>
    <xf numFmtId="0" fontId="0" fillId="0" borderId="0" xfId="0" applyFont="1"/>
    <xf numFmtId="0" fontId="17" fillId="22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0" fontId="11" fillId="9" borderId="34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752475</xdr:colOff>
      <xdr:row>1</xdr:row>
      <xdr:rowOff>0</xdr:rowOff>
    </xdr:to>
    <xdr:cxnSp macro="">
      <xdr:nvCxnSpPr>
        <xdr:cNvPr id="2" name="直接连接符 1"/>
        <xdr:cNvCxnSpPr/>
      </xdr:nvCxnSpPr>
      <xdr:spPr>
        <a:xfrm>
          <a:off x="9525" y="9525"/>
          <a:ext cx="142875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46</xdr:row>
      <xdr:rowOff>19050</xdr:rowOff>
    </xdr:from>
    <xdr:to>
      <xdr:col>20</xdr:col>
      <xdr:colOff>551665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5" y="9744075"/>
          <a:ext cx="6276190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436724</xdr:colOff>
      <xdr:row>36</xdr:row>
      <xdr:rowOff>56329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09524" cy="65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25991;&#26723;/&#21073;&#20384;/&#21073;&#20384;&#29289;&#21697;&#20215;&#2054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q\Desktop\H.&#19981;&#21024;&#26723;&#27963;&#21160;&#22870;&#21169;_&#21073;&#20384;&#24773;&#32536;v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可使用道具表"/>
      <sheetName val="11-30"/>
      <sheetName val="12-6"/>
      <sheetName val="待处理ID表"/>
      <sheetName val="处理1"/>
      <sheetName val="道具导入"/>
      <sheetName val="国际化文档"/>
      <sheetName val="外显投放表"/>
      <sheetName val="道具分层说明"/>
      <sheetName val="道具分层"/>
      <sheetName val="Sheet3"/>
      <sheetName val="Sheet1"/>
      <sheetName val="11月10"/>
      <sheetName val="11-14"/>
    </sheetNames>
    <sheetDataSet>
      <sheetData sheetId="0">
        <row r="1">
          <cell r="D1" t="str">
            <v>名称</v>
          </cell>
          <cell r="E1" t="str">
            <v>价格</v>
          </cell>
          <cell r="F1" t="str">
            <v>物品ID</v>
          </cell>
        </row>
        <row r="2">
          <cell r="D2" t="str">
            <v>-</v>
          </cell>
        </row>
        <row r="3">
          <cell r="D3" t="str">
            <v>3阶装备</v>
          </cell>
          <cell r="E3">
            <v>256</v>
          </cell>
        </row>
        <row r="4">
          <cell r="D4" t="str">
            <v>4阶装备</v>
          </cell>
          <cell r="E4">
            <v>357</v>
          </cell>
        </row>
        <row r="5">
          <cell r="D5" t="str">
            <v>5阶装备</v>
          </cell>
          <cell r="E5">
            <v>500</v>
          </cell>
        </row>
        <row r="6">
          <cell r="D6" t="str">
            <v>6阶装备</v>
          </cell>
          <cell r="E6">
            <v>700</v>
          </cell>
        </row>
        <row r="7">
          <cell r="D7" t="str">
            <v>7阶装备</v>
          </cell>
          <cell r="E7">
            <v>980</v>
          </cell>
        </row>
        <row r="8">
          <cell r="D8" t="str">
            <v>8阶装备</v>
          </cell>
          <cell r="E8">
            <v>1375</v>
          </cell>
        </row>
        <row r="9">
          <cell r="D9" t="str">
            <v>银两</v>
          </cell>
          <cell r="E9">
            <v>1E-3</v>
          </cell>
          <cell r="F9">
            <v>1</v>
          </cell>
        </row>
        <row r="10">
          <cell r="D10" t="str">
            <v>元宝</v>
          </cell>
          <cell r="E10">
            <v>1</v>
          </cell>
          <cell r="F10">
            <v>2</v>
          </cell>
        </row>
        <row r="11">
          <cell r="D11" t="str">
            <v>经验</v>
          </cell>
          <cell r="E11">
            <v>0</v>
          </cell>
          <cell r="F11">
            <v>3</v>
          </cell>
        </row>
        <row r="12">
          <cell r="D12" t="str">
            <v>荣誉</v>
          </cell>
          <cell r="E12">
            <v>0.1</v>
          </cell>
          <cell r="F12">
            <v>4</v>
          </cell>
        </row>
        <row r="13">
          <cell r="D13" t="str">
            <v>功勋</v>
          </cell>
          <cell r="E13">
            <v>0.1</v>
          </cell>
          <cell r="F13">
            <v>5</v>
          </cell>
        </row>
        <row r="14">
          <cell r="D14" t="str">
            <v>绑定元宝</v>
          </cell>
          <cell r="E14">
            <v>0.1</v>
          </cell>
          <cell r="F14">
            <v>6</v>
          </cell>
        </row>
        <row r="15">
          <cell r="D15" t="str">
            <v>帮贡</v>
          </cell>
          <cell r="E15">
            <v>0.1</v>
          </cell>
          <cell r="F15">
            <v>7</v>
          </cell>
        </row>
        <row r="16">
          <cell r="D16" t="str">
            <v>情缘点</v>
          </cell>
          <cell r="E16">
            <v>0.1</v>
          </cell>
          <cell r="F16">
            <v>8</v>
          </cell>
        </row>
        <row r="17">
          <cell r="D17" t="str">
            <v>真气</v>
          </cell>
          <cell r="E17">
            <v>0.1</v>
          </cell>
          <cell r="F17">
            <v>9</v>
          </cell>
        </row>
        <row r="18">
          <cell r="D18" t="str">
            <v>监印文本</v>
          </cell>
          <cell r="E18" t="e">
            <v>#N/A</v>
          </cell>
          <cell r="F18">
            <v>10</v>
          </cell>
        </row>
        <row r="19">
          <cell r="D19" t="str">
            <v>紫陨</v>
          </cell>
          <cell r="E19" t="e">
            <v>#N/A</v>
          </cell>
          <cell r="F19">
            <v>11</v>
          </cell>
        </row>
        <row r="20">
          <cell r="D20" t="str">
            <v>攻击加成</v>
          </cell>
          <cell r="E20" t="e">
            <v>#N/A</v>
          </cell>
          <cell r="F20">
            <v>20</v>
          </cell>
        </row>
        <row r="21">
          <cell r="D21" t="str">
            <v>攻击加成</v>
          </cell>
          <cell r="E21" t="e">
            <v>#N/A</v>
          </cell>
          <cell r="F21">
            <v>21</v>
          </cell>
        </row>
        <row r="22">
          <cell r="D22" t="str">
            <v>暴击加成</v>
          </cell>
          <cell r="E22" t="e">
            <v>#N/A</v>
          </cell>
          <cell r="F22">
            <v>22</v>
          </cell>
        </row>
        <row r="23">
          <cell r="D23" t="str">
            <v>1倍暴击300暴伤</v>
          </cell>
          <cell r="E23" t="e">
            <v>#N/A</v>
          </cell>
          <cell r="F23">
            <v>23</v>
          </cell>
        </row>
        <row r="24">
          <cell r="D24" t="str">
            <v>8倍攻击</v>
          </cell>
          <cell r="E24" t="e">
            <v>#N/A</v>
          </cell>
          <cell r="F24">
            <v>24</v>
          </cell>
        </row>
        <row r="25">
          <cell r="D25" t="str">
            <v>8倍攻击</v>
          </cell>
          <cell r="E25" t="e">
            <v>#N/A</v>
          </cell>
          <cell r="F25">
            <v>25</v>
          </cell>
        </row>
        <row r="26">
          <cell r="D26" t="str">
            <v>免疫效果</v>
          </cell>
          <cell r="E26" t="e">
            <v>#N/A</v>
          </cell>
          <cell r="F26">
            <v>26</v>
          </cell>
        </row>
        <row r="27">
          <cell r="D27" t="str">
            <v>伤害免疫</v>
          </cell>
          <cell r="E27" t="e">
            <v>#N/A</v>
          </cell>
          <cell r="F27">
            <v>27</v>
          </cell>
        </row>
        <row r="28">
          <cell r="D28" t="str">
            <v>凝血石</v>
          </cell>
          <cell r="E28">
            <v>10</v>
          </cell>
          <cell r="F28">
            <v>100</v>
          </cell>
        </row>
        <row r="29">
          <cell r="D29" t="str">
            <v>精铁石</v>
          </cell>
          <cell r="E29">
            <v>10</v>
          </cell>
          <cell r="F29">
            <v>101</v>
          </cell>
        </row>
        <row r="30">
          <cell r="D30" t="str">
            <v>金刚石</v>
          </cell>
          <cell r="E30">
            <v>10</v>
          </cell>
          <cell r="F30">
            <v>102</v>
          </cell>
        </row>
        <row r="31">
          <cell r="D31" t="str">
            <v>乌金石</v>
          </cell>
          <cell r="E31">
            <v>10</v>
          </cell>
          <cell r="F31">
            <v>103</v>
          </cell>
        </row>
        <row r="32">
          <cell r="D32" t="str">
            <v>玄铁精</v>
          </cell>
          <cell r="E32">
            <v>10</v>
          </cell>
          <cell r="F32">
            <v>104</v>
          </cell>
        </row>
        <row r="33">
          <cell r="D33" t="str">
            <v>天陨石</v>
          </cell>
          <cell r="E33">
            <v>10</v>
          </cell>
          <cell r="F33">
            <v>105</v>
          </cell>
        </row>
        <row r="34">
          <cell r="D34" t="str">
            <v>凤翅翎</v>
          </cell>
          <cell r="E34">
            <v>10</v>
          </cell>
          <cell r="F34">
            <v>106</v>
          </cell>
        </row>
        <row r="35">
          <cell r="D35" t="str">
            <v>凤尾羽</v>
          </cell>
          <cell r="E35">
            <v>10</v>
          </cell>
          <cell r="F35">
            <v>107</v>
          </cell>
        </row>
        <row r="36">
          <cell r="D36" t="str">
            <v>玄玉石</v>
          </cell>
          <cell r="E36">
            <v>10</v>
          </cell>
          <cell r="F36">
            <v>108</v>
          </cell>
        </row>
        <row r="37">
          <cell r="D37" t="str">
            <v>玄玉精</v>
          </cell>
          <cell r="E37">
            <v>10</v>
          </cell>
          <cell r="F37">
            <v>109</v>
          </cell>
        </row>
        <row r="38">
          <cell r="D38" t="str">
            <v>炼星石</v>
          </cell>
          <cell r="E38">
            <v>10</v>
          </cell>
          <cell r="F38">
            <v>110</v>
          </cell>
        </row>
        <row r="39">
          <cell r="D39" t="str">
            <v>炼狱石</v>
          </cell>
          <cell r="E39">
            <v>10</v>
          </cell>
          <cell r="F39">
            <v>111</v>
          </cell>
        </row>
        <row r="40">
          <cell r="D40" t="str">
            <v>雷音木</v>
          </cell>
          <cell r="E40">
            <v>10</v>
          </cell>
          <cell r="F40">
            <v>112</v>
          </cell>
        </row>
        <row r="41">
          <cell r="D41" t="str">
            <v>青玉髓</v>
          </cell>
          <cell r="E41">
            <v>10</v>
          </cell>
          <cell r="F41">
            <v>113</v>
          </cell>
        </row>
        <row r="42">
          <cell r="D42" t="str">
            <v>冰魄石</v>
          </cell>
          <cell r="E42">
            <v>10</v>
          </cell>
          <cell r="F42">
            <v>114</v>
          </cell>
        </row>
        <row r="43">
          <cell r="D43" t="str">
            <v>玄冰晶</v>
          </cell>
          <cell r="E43">
            <v>10</v>
          </cell>
          <cell r="F43">
            <v>115</v>
          </cell>
        </row>
        <row r="44">
          <cell r="D44" t="str">
            <v>内部道具</v>
          </cell>
          <cell r="E44" t="e">
            <v>#N/A</v>
          </cell>
          <cell r="F44">
            <v>100000</v>
          </cell>
        </row>
        <row r="45">
          <cell r="D45" t="str">
            <v>蛇信叶</v>
          </cell>
          <cell r="E45" t="e">
            <v>#N/A</v>
          </cell>
          <cell r="F45">
            <v>110000</v>
          </cell>
        </row>
        <row r="46">
          <cell r="D46" t="str">
            <v>地宫秘宝</v>
          </cell>
          <cell r="E46" t="e">
            <v>#N/A</v>
          </cell>
          <cell r="F46">
            <v>110001</v>
          </cell>
        </row>
        <row r="47">
          <cell r="D47" t="str">
            <v>红衣教信物</v>
          </cell>
          <cell r="E47" t="e">
            <v>#N/A</v>
          </cell>
          <cell r="F47">
            <v>110002</v>
          </cell>
        </row>
        <row r="48">
          <cell r="D48" t="str">
            <v>挖心掏肺丸</v>
          </cell>
          <cell r="E48" t="e">
            <v>#N/A</v>
          </cell>
          <cell r="F48">
            <v>110003</v>
          </cell>
        </row>
        <row r="49">
          <cell r="D49" t="str">
            <v>情花</v>
          </cell>
          <cell r="E49" t="e">
            <v>#N/A</v>
          </cell>
          <cell r="F49">
            <v>110004</v>
          </cell>
        </row>
        <row r="50">
          <cell r="D50" t="str">
            <v>一杯情露</v>
          </cell>
          <cell r="E50" t="e">
            <v>#N/A</v>
          </cell>
          <cell r="F50">
            <v>110005</v>
          </cell>
        </row>
        <row r="51">
          <cell r="D51" t="str">
            <v>庄主信物</v>
          </cell>
          <cell r="E51" t="e">
            <v>#N/A</v>
          </cell>
          <cell r="F51">
            <v>110006</v>
          </cell>
        </row>
        <row r="52">
          <cell r="D52" t="str">
            <v>女童</v>
          </cell>
          <cell r="E52" t="e">
            <v>#N/A</v>
          </cell>
          <cell r="F52">
            <v>110007</v>
          </cell>
        </row>
        <row r="53">
          <cell r="D53" t="str">
            <v>沧海佩</v>
          </cell>
          <cell r="E53" t="e">
            <v>#N/A</v>
          </cell>
          <cell r="F53">
            <v>110008</v>
          </cell>
        </row>
        <row r="54">
          <cell r="D54" t="str">
            <v>蝎子藤</v>
          </cell>
          <cell r="E54" t="e">
            <v>#N/A</v>
          </cell>
          <cell r="F54">
            <v>110009</v>
          </cell>
        </row>
        <row r="55">
          <cell r="D55" t="str">
            <v>散功毒烟</v>
          </cell>
          <cell r="E55" t="e">
            <v>#N/A</v>
          </cell>
          <cell r="F55">
            <v>110010</v>
          </cell>
        </row>
        <row r="56">
          <cell r="D56" t="str">
            <v>驼峰烈酒</v>
          </cell>
          <cell r="E56" t="e">
            <v>#N/A</v>
          </cell>
          <cell r="F56">
            <v>110011</v>
          </cell>
        </row>
        <row r="57">
          <cell r="D57" t="str">
            <v>毒蛊</v>
          </cell>
          <cell r="E57" t="e">
            <v>#N/A</v>
          </cell>
          <cell r="F57">
            <v>110012</v>
          </cell>
        </row>
        <row r="58">
          <cell r="D58" t="str">
            <v>小羊</v>
          </cell>
          <cell r="E58" t="e">
            <v>#N/A</v>
          </cell>
          <cell r="F58">
            <v>110013</v>
          </cell>
        </row>
        <row r="59">
          <cell r="D59" t="str">
            <v>腰牌</v>
          </cell>
          <cell r="E59" t="e">
            <v>#N/A</v>
          </cell>
          <cell r="F59">
            <v>110014</v>
          </cell>
        </row>
        <row r="60">
          <cell r="D60" t="str">
            <v>侠客剑</v>
          </cell>
          <cell r="E60" t="e">
            <v>#N/A</v>
          </cell>
          <cell r="F60">
            <v>110015</v>
          </cell>
        </row>
        <row r="61">
          <cell r="D61" t="str">
            <v>解药</v>
          </cell>
          <cell r="E61" t="e">
            <v>#N/A</v>
          </cell>
          <cell r="F61">
            <v>110016</v>
          </cell>
        </row>
        <row r="62">
          <cell r="D62" t="str">
            <v>玉清丹</v>
          </cell>
          <cell r="E62" t="e">
            <v>#N/A</v>
          </cell>
          <cell r="F62">
            <v>110017</v>
          </cell>
        </row>
        <row r="63">
          <cell r="D63" t="str">
            <v>百脉醒神花</v>
          </cell>
          <cell r="E63" t="e">
            <v>#N/A</v>
          </cell>
          <cell r="F63">
            <v>110018</v>
          </cell>
        </row>
        <row r="64">
          <cell r="D64" t="str">
            <v>遗失的书信</v>
          </cell>
          <cell r="E64" t="e">
            <v>#N/A</v>
          </cell>
          <cell r="F64">
            <v>110019</v>
          </cell>
        </row>
        <row r="65">
          <cell r="D65" t="str">
            <v>获救的人质</v>
          </cell>
          <cell r="E65" t="e">
            <v>#N/A</v>
          </cell>
          <cell r="F65">
            <v>110020</v>
          </cell>
        </row>
        <row r="66">
          <cell r="D66" t="str">
            <v>破损的衣物</v>
          </cell>
          <cell r="E66" t="e">
            <v>#N/A</v>
          </cell>
          <cell r="F66">
            <v>110021</v>
          </cell>
        </row>
        <row r="67">
          <cell r="D67" t="str">
            <v>木风花</v>
          </cell>
          <cell r="E67" t="e">
            <v>#N/A</v>
          </cell>
          <cell r="F67">
            <v>110022</v>
          </cell>
        </row>
        <row r="68">
          <cell r="D68" t="str">
            <v>木风花</v>
          </cell>
          <cell r="E68" t="e">
            <v>#N/A</v>
          </cell>
          <cell r="F68">
            <v>110023</v>
          </cell>
        </row>
        <row r="69">
          <cell r="D69" t="str">
            <v>七秀坊人质</v>
          </cell>
          <cell r="E69" t="e">
            <v>#N/A</v>
          </cell>
          <cell r="F69">
            <v>110024</v>
          </cell>
        </row>
        <row r="70">
          <cell r="D70" t="str">
            <v>武具</v>
          </cell>
          <cell r="E70" t="e">
            <v>#N/A</v>
          </cell>
          <cell r="F70">
            <v>110025</v>
          </cell>
        </row>
        <row r="71">
          <cell r="D71" t="str">
            <v>止血花</v>
          </cell>
          <cell r="E71" t="e">
            <v>#N/A</v>
          </cell>
          <cell r="F71">
            <v>110026</v>
          </cell>
        </row>
        <row r="72">
          <cell r="D72" t="str">
            <v>美酒</v>
          </cell>
          <cell r="E72" t="e">
            <v>#N/A</v>
          </cell>
          <cell r="F72">
            <v>110027</v>
          </cell>
        </row>
        <row r="73">
          <cell r="D73" t="str">
            <v>九毒神砂</v>
          </cell>
          <cell r="E73" t="e">
            <v>#N/A</v>
          </cell>
          <cell r="F73">
            <v>110028</v>
          </cell>
        </row>
        <row r="74">
          <cell r="D74" t="str">
            <v>万露辟毒丹</v>
          </cell>
          <cell r="E74" t="e">
            <v>#N/A</v>
          </cell>
          <cell r="F74">
            <v>110029</v>
          </cell>
        </row>
        <row r="75">
          <cell r="D75" t="str">
            <v>药典</v>
          </cell>
          <cell r="E75" t="e">
            <v>#N/A</v>
          </cell>
          <cell r="F75">
            <v>110030</v>
          </cell>
        </row>
        <row r="76">
          <cell r="D76" t="str">
            <v>活血花</v>
          </cell>
          <cell r="E76" t="e">
            <v>#N/A</v>
          </cell>
          <cell r="F76">
            <v>110032</v>
          </cell>
        </row>
        <row r="77">
          <cell r="D77" t="str">
            <v>配方</v>
          </cell>
          <cell r="E77" t="e">
            <v>#N/A</v>
          </cell>
          <cell r="F77">
            <v>110034</v>
          </cell>
        </row>
        <row r="78">
          <cell r="D78" t="str">
            <v>清心花</v>
          </cell>
          <cell r="E78" t="e">
            <v>#N/A</v>
          </cell>
          <cell r="F78">
            <v>110035</v>
          </cell>
        </row>
        <row r="79">
          <cell r="D79" t="str">
            <v>蓝银花</v>
          </cell>
          <cell r="E79" t="e">
            <v>#N/A</v>
          </cell>
          <cell r="F79">
            <v>110036</v>
          </cell>
        </row>
        <row r="80">
          <cell r="D80" t="str">
            <v>真配方</v>
          </cell>
          <cell r="E80" t="e">
            <v>#N/A</v>
          </cell>
          <cell r="F80">
            <v>110037</v>
          </cell>
        </row>
        <row r="81">
          <cell r="D81" t="str">
            <v>龙葵花</v>
          </cell>
          <cell r="E81" t="e">
            <v>#N/A</v>
          </cell>
          <cell r="F81">
            <v>110038</v>
          </cell>
        </row>
        <row r="82">
          <cell r="D82" t="str">
            <v>凤尾花</v>
          </cell>
          <cell r="E82" t="e">
            <v>#N/A</v>
          </cell>
          <cell r="F82">
            <v>110039</v>
          </cell>
        </row>
        <row r="83">
          <cell r="D83" t="str">
            <v>渔民</v>
          </cell>
          <cell r="E83" t="e">
            <v>#N/A</v>
          </cell>
          <cell r="F83">
            <v>110040</v>
          </cell>
        </row>
        <row r="84">
          <cell r="D84" t="str">
            <v>孩童的衣物</v>
          </cell>
          <cell r="E84" t="e">
            <v>#N/A</v>
          </cell>
          <cell r="F84">
            <v>110041</v>
          </cell>
        </row>
        <row r="85">
          <cell r="D85" t="str">
            <v>小凤</v>
          </cell>
          <cell r="E85" t="e">
            <v>#N/A</v>
          </cell>
          <cell r="F85">
            <v>110042</v>
          </cell>
        </row>
        <row r="86">
          <cell r="D86" t="str">
            <v>锦囊</v>
          </cell>
          <cell r="E86" t="e">
            <v>#N/A</v>
          </cell>
          <cell r="F86">
            <v>110043</v>
          </cell>
        </row>
        <row r="87">
          <cell r="D87" t="str">
            <v>书信</v>
          </cell>
          <cell r="E87" t="e">
            <v>#N/A</v>
          </cell>
          <cell r="F87">
            <v>110044</v>
          </cell>
        </row>
        <row r="88">
          <cell r="D88" t="str">
            <v>被抢的钱袋</v>
          </cell>
          <cell r="E88" t="e">
            <v>#N/A</v>
          </cell>
          <cell r="F88">
            <v>110045</v>
          </cell>
        </row>
        <row r="89">
          <cell r="D89" t="str">
            <v>解药</v>
          </cell>
          <cell r="E89" t="e">
            <v>#N/A</v>
          </cell>
          <cell r="F89">
            <v>110046</v>
          </cell>
        </row>
        <row r="90">
          <cell r="D90" t="str">
            <v>鳄王心血</v>
          </cell>
          <cell r="E90" t="e">
            <v>#N/A</v>
          </cell>
          <cell r="F90">
            <v>110047</v>
          </cell>
        </row>
        <row r="91">
          <cell r="D91" t="str">
            <v>猿王心血</v>
          </cell>
          <cell r="E91" t="e">
            <v>#N/A</v>
          </cell>
          <cell r="F91">
            <v>110048</v>
          </cell>
        </row>
        <row r="92">
          <cell r="D92" t="str">
            <v>配方</v>
          </cell>
          <cell r="E92" t="e">
            <v>#N/A</v>
          </cell>
          <cell r="F92">
            <v>110049</v>
          </cell>
        </row>
        <row r="93">
          <cell r="D93" t="str">
            <v>摧城</v>
          </cell>
          <cell r="E93" t="e">
            <v>#N/A</v>
          </cell>
          <cell r="F93">
            <v>110050</v>
          </cell>
        </row>
        <row r="94">
          <cell r="D94" t="str">
            <v>谱</v>
          </cell>
          <cell r="E94">
            <v>0</v>
          </cell>
          <cell r="F94">
            <v>110051</v>
          </cell>
        </row>
        <row r="95">
          <cell r="D95" t="str">
            <v>器</v>
          </cell>
          <cell r="E95">
            <v>0</v>
          </cell>
          <cell r="F95">
            <v>110052</v>
          </cell>
        </row>
        <row r="96">
          <cell r="D96" t="str">
            <v>兵</v>
          </cell>
          <cell r="E96">
            <v>0</v>
          </cell>
          <cell r="F96">
            <v>110053</v>
          </cell>
        </row>
        <row r="97">
          <cell r="D97" t="str">
            <v>缘</v>
          </cell>
          <cell r="E97">
            <v>0</v>
          </cell>
          <cell r="F97">
            <v>110054</v>
          </cell>
        </row>
        <row r="98">
          <cell r="D98" t="str">
            <v>情</v>
          </cell>
          <cell r="E98">
            <v>0</v>
          </cell>
          <cell r="F98">
            <v>110055</v>
          </cell>
        </row>
        <row r="99">
          <cell r="D99" t="str">
            <v>侠</v>
          </cell>
          <cell r="E99">
            <v>0</v>
          </cell>
          <cell r="F99">
            <v>110056</v>
          </cell>
        </row>
        <row r="100">
          <cell r="D100" t="str">
            <v>剑</v>
          </cell>
          <cell r="E100">
            <v>0</v>
          </cell>
          <cell r="F100">
            <v>110057</v>
          </cell>
        </row>
        <row r="101">
          <cell r="D101" t="str">
            <v>改名卡</v>
          </cell>
          <cell r="E101">
            <v>1000</v>
          </cell>
          <cell r="F101">
            <v>110058</v>
          </cell>
        </row>
        <row r="102">
          <cell r="D102" t="str">
            <v>遗失的玉佩</v>
          </cell>
          <cell r="E102" t="e">
            <v>#N/A</v>
          </cell>
          <cell r="F102">
            <v>110059</v>
          </cell>
        </row>
        <row r="103">
          <cell r="D103" t="str">
            <v>乐</v>
          </cell>
          <cell r="E103" t="e">
            <v>#N/A</v>
          </cell>
          <cell r="F103">
            <v>110060</v>
          </cell>
        </row>
        <row r="104">
          <cell r="D104" t="str">
            <v>快</v>
          </cell>
          <cell r="E104" t="e">
            <v>#N/A</v>
          </cell>
          <cell r="F104">
            <v>110061</v>
          </cell>
        </row>
        <row r="105">
          <cell r="D105" t="str">
            <v>秋</v>
          </cell>
          <cell r="E105" t="e">
            <v>#N/A</v>
          </cell>
          <cell r="F105">
            <v>110062</v>
          </cell>
        </row>
        <row r="106">
          <cell r="D106" t="str">
            <v>中</v>
          </cell>
          <cell r="E106" t="e">
            <v>#N/A</v>
          </cell>
          <cell r="F106">
            <v>110063</v>
          </cell>
        </row>
        <row r="107">
          <cell r="D107" t="str">
            <v>庆</v>
          </cell>
          <cell r="E107" t="e">
            <v>#N/A</v>
          </cell>
          <cell r="F107">
            <v>110064</v>
          </cell>
        </row>
        <row r="108">
          <cell r="D108" t="str">
            <v>国</v>
          </cell>
          <cell r="E108" t="e">
            <v>#N/A</v>
          </cell>
          <cell r="F108">
            <v>110065</v>
          </cell>
        </row>
        <row r="109">
          <cell r="D109" t="str">
            <v>度</v>
          </cell>
          <cell r="E109" t="e">
            <v>#N/A</v>
          </cell>
          <cell r="F109">
            <v>110066</v>
          </cell>
        </row>
        <row r="110">
          <cell r="D110" t="str">
            <v>欢</v>
          </cell>
          <cell r="E110" t="e">
            <v>#N/A</v>
          </cell>
          <cell r="F110">
            <v>110067</v>
          </cell>
        </row>
        <row r="111">
          <cell r="D111" t="str">
            <v>万圣节南瓜</v>
          </cell>
          <cell r="E111" t="e">
            <v>#N/A</v>
          </cell>
          <cell r="F111">
            <v>110068</v>
          </cell>
        </row>
        <row r="112">
          <cell r="D112" t="str">
            <v>免罚令</v>
          </cell>
          <cell r="E112" t="e">
            <v>#N/A</v>
          </cell>
          <cell r="F112">
            <v>119999</v>
          </cell>
        </row>
        <row r="113">
          <cell r="D113" t="str">
            <v>药品</v>
          </cell>
          <cell r="E113" t="e">
            <v>#N/A</v>
          </cell>
          <cell r="F113">
            <v>120000</v>
          </cell>
        </row>
        <row r="114">
          <cell r="D114" t="str">
            <v>金疮药</v>
          </cell>
          <cell r="E114" t="e">
            <v>#N/A</v>
          </cell>
          <cell r="F114">
            <v>120001</v>
          </cell>
        </row>
        <row r="115">
          <cell r="D115" t="str">
            <v>1级回春丹</v>
          </cell>
          <cell r="E115" t="e">
            <v>#N/A</v>
          </cell>
          <cell r="F115">
            <v>120002</v>
          </cell>
        </row>
        <row r="116">
          <cell r="D116" t="str">
            <v>20级回春丹</v>
          </cell>
          <cell r="E116" t="e">
            <v>#N/A</v>
          </cell>
          <cell r="F116">
            <v>120003</v>
          </cell>
        </row>
        <row r="117">
          <cell r="D117" t="str">
            <v>40级回春丹</v>
          </cell>
          <cell r="E117" t="e">
            <v>#N/A</v>
          </cell>
          <cell r="F117">
            <v>120004</v>
          </cell>
        </row>
        <row r="118">
          <cell r="D118" t="str">
            <v>60级回春丹</v>
          </cell>
          <cell r="E118" t="e">
            <v>#N/A</v>
          </cell>
          <cell r="F118">
            <v>120005</v>
          </cell>
        </row>
        <row r="119">
          <cell r="D119" t="str">
            <v>1级补气散</v>
          </cell>
          <cell r="E119" t="e">
            <v>#N/A</v>
          </cell>
          <cell r="F119">
            <v>120006</v>
          </cell>
        </row>
        <row r="120">
          <cell r="D120" t="str">
            <v>20级补气散</v>
          </cell>
          <cell r="E120" t="e">
            <v>#N/A</v>
          </cell>
          <cell r="F120">
            <v>120007</v>
          </cell>
        </row>
        <row r="121">
          <cell r="D121" t="str">
            <v>40级补气散</v>
          </cell>
          <cell r="E121" t="e">
            <v>#N/A</v>
          </cell>
          <cell r="F121">
            <v>120008</v>
          </cell>
        </row>
        <row r="122">
          <cell r="D122" t="str">
            <v>60级补气散</v>
          </cell>
          <cell r="E122" t="e">
            <v>#N/A</v>
          </cell>
          <cell r="F122">
            <v>120009</v>
          </cell>
        </row>
        <row r="123">
          <cell r="D123" t="str">
            <v>80级补气散</v>
          </cell>
          <cell r="E123" t="e">
            <v>#N/A</v>
          </cell>
          <cell r="F123">
            <v>120010</v>
          </cell>
        </row>
        <row r="124">
          <cell r="D124" t="str">
            <v>80级回春丹</v>
          </cell>
          <cell r="E124" t="e">
            <v>#N/A</v>
          </cell>
          <cell r="F124">
            <v>120011</v>
          </cell>
        </row>
        <row r="125">
          <cell r="D125" t="str">
            <v>1.5倍经验卡</v>
          </cell>
          <cell r="E125">
            <v>5</v>
          </cell>
          <cell r="F125">
            <v>125001</v>
          </cell>
        </row>
        <row r="126">
          <cell r="D126" t="str">
            <v>2倍经验卡</v>
          </cell>
          <cell r="E126">
            <v>10</v>
          </cell>
          <cell r="F126">
            <v>125002</v>
          </cell>
        </row>
        <row r="127">
          <cell r="D127" t="str">
            <v>3倍经验卡</v>
          </cell>
          <cell r="E127">
            <v>20</v>
          </cell>
          <cell r="F127">
            <v>125003</v>
          </cell>
        </row>
        <row r="128">
          <cell r="D128" t="str">
            <v>4倍经验卡</v>
          </cell>
          <cell r="E128">
            <v>30</v>
          </cell>
          <cell r="F128">
            <v>125004</v>
          </cell>
        </row>
        <row r="129">
          <cell r="D129" t="str">
            <v>5倍经验卡</v>
          </cell>
          <cell r="E129">
            <v>40</v>
          </cell>
          <cell r="F129">
            <v>125005</v>
          </cell>
        </row>
        <row r="130">
          <cell r="D130" t="str">
            <v>10倍经验卡</v>
          </cell>
          <cell r="E130">
            <v>90</v>
          </cell>
          <cell r="F130">
            <v>125006</v>
          </cell>
        </row>
        <row r="131">
          <cell r="D131" t="str">
            <v>15倍经验卡</v>
          </cell>
          <cell r="E131">
            <v>140</v>
          </cell>
          <cell r="F131">
            <v>125007</v>
          </cell>
        </row>
        <row r="132">
          <cell r="D132" t="str">
            <v>20倍经验卡</v>
          </cell>
          <cell r="E132">
            <v>190</v>
          </cell>
          <cell r="F132">
            <v>125008</v>
          </cell>
        </row>
        <row r="133">
          <cell r="D133" t="str">
            <v>1.5倍熟练度卡</v>
          </cell>
          <cell r="E133">
            <v>5</v>
          </cell>
          <cell r="F133">
            <v>125009</v>
          </cell>
        </row>
        <row r="134">
          <cell r="D134" t="str">
            <v>2倍熟练度卡</v>
          </cell>
          <cell r="E134">
            <v>10</v>
          </cell>
          <cell r="F134">
            <v>125010</v>
          </cell>
        </row>
        <row r="135">
          <cell r="D135" t="str">
            <v>3倍熟练度卡</v>
          </cell>
          <cell r="E135">
            <v>20</v>
          </cell>
          <cell r="F135">
            <v>125011</v>
          </cell>
        </row>
        <row r="136">
          <cell r="D136" t="str">
            <v>4倍熟练度卡</v>
          </cell>
          <cell r="E136">
            <v>30</v>
          </cell>
          <cell r="F136">
            <v>125012</v>
          </cell>
        </row>
        <row r="137">
          <cell r="D137" t="str">
            <v>5倍熟练度卡</v>
          </cell>
          <cell r="E137">
            <v>40</v>
          </cell>
          <cell r="F137">
            <v>125013</v>
          </cell>
        </row>
        <row r="138">
          <cell r="D138" t="str">
            <v>10倍熟练度卡</v>
          </cell>
          <cell r="E138">
            <v>90</v>
          </cell>
          <cell r="F138">
            <v>125014</v>
          </cell>
        </row>
        <row r="139">
          <cell r="D139" t="str">
            <v>15倍熟练度卡</v>
          </cell>
          <cell r="E139">
            <v>140</v>
          </cell>
          <cell r="F139">
            <v>125015</v>
          </cell>
        </row>
        <row r="140">
          <cell r="D140" t="str">
            <v>20倍熟练度卡</v>
          </cell>
          <cell r="E140">
            <v>190</v>
          </cell>
          <cell r="F140">
            <v>125016</v>
          </cell>
        </row>
        <row r="141">
          <cell r="D141" t="str">
            <v>气血包</v>
          </cell>
          <cell r="E141">
            <v>10</v>
          </cell>
          <cell r="F141">
            <v>125017</v>
          </cell>
        </row>
        <row r="142">
          <cell r="D142" t="str">
            <v>内力包</v>
          </cell>
          <cell r="E142">
            <v>5</v>
          </cell>
          <cell r="F142">
            <v>125018</v>
          </cell>
        </row>
        <row r="143">
          <cell r="D143" t="str">
            <v>经验丹</v>
          </cell>
          <cell r="E143" t="e">
            <v>#N/A</v>
          </cell>
          <cell r="F143">
            <v>125019</v>
          </cell>
        </row>
        <row r="144">
          <cell r="D144" t="str">
            <v>升级丹</v>
          </cell>
          <cell r="E144">
            <v>1000</v>
          </cell>
          <cell r="F144">
            <v>125020</v>
          </cell>
        </row>
        <row r="145">
          <cell r="D145" t="str">
            <v>小背包</v>
          </cell>
          <cell r="E145">
            <v>50</v>
          </cell>
          <cell r="F145">
            <v>125021</v>
          </cell>
        </row>
        <row r="146">
          <cell r="D146" t="str">
            <v>小仓库</v>
          </cell>
          <cell r="E146">
            <v>50</v>
          </cell>
          <cell r="F146">
            <v>125022</v>
          </cell>
        </row>
        <row r="147">
          <cell r="D147" t="str">
            <v>气血包</v>
          </cell>
          <cell r="E147">
            <v>10</v>
          </cell>
          <cell r="F147">
            <v>125023</v>
          </cell>
        </row>
        <row r="148">
          <cell r="D148" t="str">
            <v>内力包</v>
          </cell>
          <cell r="E148">
            <v>5</v>
          </cell>
          <cell r="F148">
            <v>125024</v>
          </cell>
        </row>
        <row r="149">
          <cell r="D149" t="str">
            <v>秘籍抽奖卷</v>
          </cell>
          <cell r="E149">
            <v>100</v>
          </cell>
          <cell r="F149">
            <v>125025</v>
          </cell>
        </row>
        <row r="150">
          <cell r="D150" t="str">
            <v>极品兑换卡</v>
          </cell>
          <cell r="E150" t="e">
            <v>#N/A</v>
          </cell>
          <cell r="F150">
            <v>125026</v>
          </cell>
        </row>
        <row r="151">
          <cell r="D151" t="str">
            <v>福袋</v>
          </cell>
          <cell r="E151" t="e">
            <v>#N/A</v>
          </cell>
          <cell r="F151">
            <v>130006</v>
          </cell>
        </row>
        <row r="152">
          <cell r="D152" t="str">
            <v>状元礼包</v>
          </cell>
          <cell r="E152" t="e">
            <v>#N/A</v>
          </cell>
          <cell r="F152">
            <v>130007</v>
          </cell>
        </row>
        <row r="153">
          <cell r="D153" t="str">
            <v>榜眼礼包</v>
          </cell>
          <cell r="E153" t="e">
            <v>#N/A</v>
          </cell>
          <cell r="F153">
            <v>130008</v>
          </cell>
        </row>
        <row r="154">
          <cell r="D154" t="str">
            <v>探花礼包</v>
          </cell>
          <cell r="E154" t="e">
            <v>#N/A</v>
          </cell>
          <cell r="F154">
            <v>130009</v>
          </cell>
        </row>
        <row r="155">
          <cell r="D155" t="str">
            <v>科举考试第4~10名礼包</v>
          </cell>
          <cell r="E155" t="e">
            <v>#N/A</v>
          </cell>
          <cell r="F155">
            <v>130010</v>
          </cell>
        </row>
        <row r="156">
          <cell r="D156" t="str">
            <v>参与礼包</v>
          </cell>
          <cell r="E156" t="e">
            <v>#N/A</v>
          </cell>
          <cell r="F156">
            <v>130011</v>
          </cell>
        </row>
        <row r="157">
          <cell r="D157" t="str">
            <v>挖宝礼包</v>
          </cell>
          <cell r="E157" t="e">
            <v>#N/A</v>
          </cell>
          <cell r="F157">
            <v>130012</v>
          </cell>
        </row>
        <row r="158">
          <cell r="D158" t="str">
            <v>中级挖宝礼包</v>
          </cell>
          <cell r="E158" t="e">
            <v>#N/A</v>
          </cell>
          <cell r="F158">
            <v>130013</v>
          </cell>
        </row>
        <row r="159">
          <cell r="D159" t="str">
            <v>高级挖宝礼包</v>
          </cell>
          <cell r="E159" t="e">
            <v>#N/A</v>
          </cell>
          <cell r="F159">
            <v>130014</v>
          </cell>
        </row>
        <row r="160">
          <cell r="D160" t="str">
            <v>科举考试第10~20名礼包</v>
          </cell>
          <cell r="E160" t="e">
            <v>#N/A</v>
          </cell>
          <cell r="F160">
            <v>130015</v>
          </cell>
        </row>
        <row r="161">
          <cell r="D161" t="str">
            <v>科举考试第20~50名礼包</v>
          </cell>
          <cell r="E161" t="e">
            <v>#N/A</v>
          </cell>
          <cell r="F161">
            <v>130016</v>
          </cell>
        </row>
        <row r="162">
          <cell r="D162" t="str">
            <v>科举考试第50~100名礼包</v>
          </cell>
          <cell r="E162" t="e">
            <v>#N/A</v>
          </cell>
          <cell r="F162">
            <v>130017</v>
          </cell>
        </row>
        <row r="163">
          <cell r="D163" t="str">
            <v>进阶大礼包</v>
          </cell>
          <cell r="E163">
            <v>20</v>
          </cell>
          <cell r="F163">
            <v>130025</v>
          </cell>
        </row>
        <row r="164">
          <cell r="D164" t="str">
            <v>成长礼包</v>
          </cell>
          <cell r="E164">
            <v>467</v>
          </cell>
          <cell r="F164">
            <v>130028</v>
          </cell>
        </row>
        <row r="165">
          <cell r="D165" t="str">
            <v>二级宝石宝箱</v>
          </cell>
          <cell r="E165">
            <v>30</v>
          </cell>
          <cell r="F165">
            <v>130029</v>
          </cell>
        </row>
        <row r="166">
          <cell r="D166" t="str">
            <v>三级宝石宝箱</v>
          </cell>
          <cell r="E166">
            <v>90</v>
          </cell>
          <cell r="F166">
            <v>130030</v>
          </cell>
        </row>
        <row r="167">
          <cell r="D167" t="str">
            <v>四级宝石宝箱</v>
          </cell>
          <cell r="E167">
            <v>270</v>
          </cell>
          <cell r="F167">
            <v>130031</v>
          </cell>
        </row>
        <row r="168">
          <cell r="D168" t="str">
            <v>五级宝石宝箱</v>
          </cell>
          <cell r="E168">
            <v>810</v>
          </cell>
          <cell r="F168">
            <v>130032</v>
          </cell>
        </row>
        <row r="169">
          <cell r="D169" t="str">
            <v>兵器宝箱</v>
          </cell>
          <cell r="E169" t="e">
            <v>#N/A</v>
          </cell>
          <cell r="F169">
            <v>130033</v>
          </cell>
        </row>
        <row r="170">
          <cell r="D170" t="str">
            <v>一阶武学装备宝箱</v>
          </cell>
          <cell r="E170" t="e">
            <v>#N/A</v>
          </cell>
          <cell r="F170">
            <v>130034</v>
          </cell>
        </row>
        <row r="171">
          <cell r="D171" t="str">
            <v>二阶武学装备宝箱</v>
          </cell>
          <cell r="E171" t="e">
            <v>#N/A</v>
          </cell>
          <cell r="F171">
            <v>130035</v>
          </cell>
        </row>
        <row r="172">
          <cell r="D172" t="str">
            <v>三阶武学装备宝箱</v>
          </cell>
          <cell r="E172" t="e">
            <v>#N/A</v>
          </cell>
          <cell r="F172">
            <v>130036</v>
          </cell>
        </row>
        <row r="173">
          <cell r="D173" t="str">
            <v>四阶武学装备宝箱</v>
          </cell>
          <cell r="E173" t="e">
            <v>#N/A</v>
          </cell>
          <cell r="F173">
            <v>130037</v>
          </cell>
        </row>
        <row r="174">
          <cell r="D174" t="str">
            <v>五阶武学装备宝箱</v>
          </cell>
          <cell r="E174" t="e">
            <v>#N/A</v>
          </cell>
          <cell r="F174">
            <v>130038</v>
          </cell>
        </row>
        <row r="175">
          <cell r="D175" t="str">
            <v>六阶武学装备宝箱</v>
          </cell>
          <cell r="E175" t="e">
            <v>#N/A</v>
          </cell>
          <cell r="F175">
            <v>130039</v>
          </cell>
        </row>
        <row r="176">
          <cell r="D176" t="str">
            <v>七阶武学装备宝箱</v>
          </cell>
          <cell r="E176" t="e">
            <v>#N/A</v>
          </cell>
          <cell r="F176">
            <v>130040</v>
          </cell>
        </row>
        <row r="177">
          <cell r="D177" t="str">
            <v>八阶武学装备宝箱</v>
          </cell>
          <cell r="E177" t="e">
            <v>#N/A</v>
          </cell>
          <cell r="F177">
            <v>130041</v>
          </cell>
        </row>
        <row r="178">
          <cell r="D178" t="str">
            <v>九阶武学装备宝箱</v>
          </cell>
          <cell r="E178" t="e">
            <v>#N/A</v>
          </cell>
          <cell r="F178">
            <v>130042</v>
          </cell>
        </row>
        <row r="179">
          <cell r="D179" t="str">
            <v>十阶武学装备宝箱</v>
          </cell>
          <cell r="E179" t="e">
            <v>#N/A</v>
          </cell>
          <cell r="F179">
            <v>130043</v>
          </cell>
        </row>
        <row r="180">
          <cell r="D180" t="str">
            <v>珍稀宝箱</v>
          </cell>
          <cell r="E180">
            <v>2562</v>
          </cell>
          <cell r="F180">
            <v>130044</v>
          </cell>
        </row>
        <row r="181">
          <cell r="D181" t="str">
            <v>一级宝石宝箱</v>
          </cell>
          <cell r="E181">
            <v>10</v>
          </cell>
          <cell r="F181">
            <v>130045</v>
          </cell>
        </row>
        <row r="182">
          <cell r="D182" t="str">
            <v>珍贵宝石宝箱</v>
          </cell>
          <cell r="E182" t="e">
            <v>#N/A</v>
          </cell>
          <cell r="F182">
            <v>130046</v>
          </cell>
        </row>
        <row r="183">
          <cell r="D183" t="str">
            <v>食材礼包</v>
          </cell>
          <cell r="E183" t="e">
            <v>#N/A</v>
          </cell>
          <cell r="F183">
            <v>130055</v>
          </cell>
        </row>
        <row r="184">
          <cell r="D184" t="str">
            <v>普通世界宝箱</v>
          </cell>
          <cell r="E184" t="e">
            <v>#N/A</v>
          </cell>
          <cell r="F184">
            <v>130056</v>
          </cell>
        </row>
        <row r="185">
          <cell r="D185" t="str">
            <v>普通世界宝箱</v>
          </cell>
          <cell r="E185" t="e">
            <v>#N/A</v>
          </cell>
          <cell r="F185">
            <v>130057</v>
          </cell>
        </row>
        <row r="186">
          <cell r="D186" t="str">
            <v>普通世界宝箱</v>
          </cell>
          <cell r="E186" t="e">
            <v>#N/A</v>
          </cell>
          <cell r="F186">
            <v>130058</v>
          </cell>
        </row>
        <row r="187">
          <cell r="D187" t="str">
            <v>普通世界宝箱</v>
          </cell>
          <cell r="E187" t="e">
            <v>#N/A</v>
          </cell>
          <cell r="F187">
            <v>130059</v>
          </cell>
        </row>
        <row r="188">
          <cell r="D188" t="str">
            <v>普通世界宝箱</v>
          </cell>
          <cell r="E188" t="e">
            <v>#N/A</v>
          </cell>
          <cell r="F188">
            <v>130060</v>
          </cell>
        </row>
        <row r="189">
          <cell r="D189" t="str">
            <v>普通世界宝箱</v>
          </cell>
          <cell r="E189" t="e">
            <v>#N/A</v>
          </cell>
          <cell r="F189">
            <v>130061</v>
          </cell>
        </row>
        <row r="190">
          <cell r="D190" t="str">
            <v>中级世界宝箱</v>
          </cell>
          <cell r="E190" t="e">
            <v>#N/A</v>
          </cell>
          <cell r="F190">
            <v>130062</v>
          </cell>
        </row>
        <row r="191">
          <cell r="D191" t="str">
            <v>中级世界宝箱</v>
          </cell>
          <cell r="E191" t="e">
            <v>#N/A</v>
          </cell>
          <cell r="F191">
            <v>130063</v>
          </cell>
        </row>
        <row r="192">
          <cell r="D192" t="str">
            <v>中级世界宝箱</v>
          </cell>
          <cell r="E192" t="e">
            <v>#N/A</v>
          </cell>
          <cell r="F192">
            <v>130064</v>
          </cell>
        </row>
        <row r="193">
          <cell r="D193" t="str">
            <v>中级世界宝箱</v>
          </cell>
          <cell r="E193" t="e">
            <v>#N/A</v>
          </cell>
          <cell r="F193">
            <v>130065</v>
          </cell>
        </row>
        <row r="194">
          <cell r="D194" t="str">
            <v>中级世界宝箱</v>
          </cell>
          <cell r="E194" t="e">
            <v>#N/A</v>
          </cell>
          <cell r="F194">
            <v>130066</v>
          </cell>
        </row>
        <row r="195">
          <cell r="D195" t="str">
            <v>中级世界宝箱</v>
          </cell>
          <cell r="E195" t="e">
            <v>#N/A</v>
          </cell>
          <cell r="F195">
            <v>130067</v>
          </cell>
        </row>
        <row r="196">
          <cell r="D196" t="str">
            <v>高级世界宝箱</v>
          </cell>
          <cell r="E196" t="e">
            <v>#N/A</v>
          </cell>
          <cell r="F196">
            <v>130068</v>
          </cell>
        </row>
        <row r="197">
          <cell r="D197" t="str">
            <v>高级世界宝箱</v>
          </cell>
          <cell r="E197" t="e">
            <v>#N/A</v>
          </cell>
          <cell r="F197">
            <v>130069</v>
          </cell>
        </row>
        <row r="198">
          <cell r="D198" t="str">
            <v>高级世界宝箱</v>
          </cell>
          <cell r="E198" t="e">
            <v>#N/A</v>
          </cell>
          <cell r="F198">
            <v>130070</v>
          </cell>
        </row>
        <row r="199">
          <cell r="D199" t="str">
            <v>高级世界宝箱</v>
          </cell>
          <cell r="E199" t="e">
            <v>#N/A</v>
          </cell>
          <cell r="F199">
            <v>130071</v>
          </cell>
        </row>
        <row r="200">
          <cell r="D200" t="str">
            <v>高级世界宝箱</v>
          </cell>
          <cell r="E200" t="e">
            <v>#N/A</v>
          </cell>
          <cell r="F200">
            <v>130072</v>
          </cell>
        </row>
        <row r="201">
          <cell r="D201" t="str">
            <v>高级世界宝箱</v>
          </cell>
          <cell r="E201" t="e">
            <v>#N/A</v>
          </cell>
          <cell r="F201">
            <v>130073</v>
          </cell>
        </row>
        <row r="202">
          <cell r="D202" t="str">
            <v>高级迦兰宝箱</v>
          </cell>
          <cell r="E202" t="e">
            <v>#N/A</v>
          </cell>
          <cell r="F202">
            <v>130074</v>
          </cell>
        </row>
        <row r="203">
          <cell r="D203" t="str">
            <v>高级迦兰宝箱</v>
          </cell>
          <cell r="E203" t="e">
            <v>#N/A</v>
          </cell>
          <cell r="F203">
            <v>130075</v>
          </cell>
        </row>
        <row r="204">
          <cell r="D204" t="str">
            <v>中级迦兰宝箱</v>
          </cell>
          <cell r="E204" t="e">
            <v>#N/A</v>
          </cell>
          <cell r="F204">
            <v>130076</v>
          </cell>
        </row>
        <row r="205">
          <cell r="D205" t="str">
            <v>中级迦兰宝箱</v>
          </cell>
          <cell r="E205" t="e">
            <v>#N/A</v>
          </cell>
          <cell r="F205">
            <v>130077</v>
          </cell>
        </row>
        <row r="206">
          <cell r="D206" t="str">
            <v>普通迦兰宝箱</v>
          </cell>
          <cell r="E206" t="e">
            <v>#N/A</v>
          </cell>
          <cell r="F206">
            <v>130078</v>
          </cell>
        </row>
        <row r="207">
          <cell r="D207" t="str">
            <v>普通迦兰宝箱</v>
          </cell>
          <cell r="E207" t="e">
            <v>#N/A</v>
          </cell>
          <cell r="F207">
            <v>130079</v>
          </cell>
        </row>
        <row r="208">
          <cell r="D208" t="str">
            <v>情缘礼包</v>
          </cell>
          <cell r="E208" t="e">
            <v>#N/A</v>
          </cell>
          <cell r="F208">
            <v>130080</v>
          </cell>
        </row>
        <row r="209">
          <cell r="D209" t="str">
            <v>绿色情缘道具礼包</v>
          </cell>
          <cell r="E209">
            <v>7</v>
          </cell>
          <cell r="F209">
            <v>130081</v>
          </cell>
        </row>
        <row r="210">
          <cell r="D210" t="str">
            <v>蓝色情缘道具礼包</v>
          </cell>
          <cell r="E210">
            <v>15</v>
          </cell>
          <cell r="F210">
            <v>130082</v>
          </cell>
        </row>
        <row r="211">
          <cell r="D211" t="str">
            <v>紫色情缘道具礼包</v>
          </cell>
          <cell r="E211">
            <v>30</v>
          </cell>
          <cell r="F211">
            <v>130083</v>
          </cell>
        </row>
        <row r="212">
          <cell r="D212" t="str">
            <v>橙色情缘道具礼包</v>
          </cell>
          <cell r="E212">
            <v>60</v>
          </cell>
          <cell r="F212">
            <v>130084</v>
          </cell>
        </row>
        <row r="213">
          <cell r="D213" t="str">
            <v>VIP1等级周礼包</v>
          </cell>
          <cell r="E213" t="e">
            <v>#N/A</v>
          </cell>
          <cell r="F213">
            <v>130085</v>
          </cell>
        </row>
        <row r="214">
          <cell r="D214" t="str">
            <v>VIP2等级周礼包</v>
          </cell>
          <cell r="E214" t="e">
            <v>#N/A</v>
          </cell>
          <cell r="F214">
            <v>130086</v>
          </cell>
        </row>
        <row r="215">
          <cell r="D215" t="str">
            <v>VIP3等级周礼包</v>
          </cell>
          <cell r="E215" t="e">
            <v>#N/A</v>
          </cell>
          <cell r="F215">
            <v>130087</v>
          </cell>
        </row>
        <row r="216">
          <cell r="D216" t="str">
            <v>VIP4等级周礼包</v>
          </cell>
          <cell r="E216" t="e">
            <v>#N/A</v>
          </cell>
          <cell r="F216">
            <v>130088</v>
          </cell>
        </row>
        <row r="217">
          <cell r="D217" t="str">
            <v>VIP5等级周礼包</v>
          </cell>
          <cell r="E217" t="e">
            <v>#N/A</v>
          </cell>
          <cell r="F217">
            <v>130089</v>
          </cell>
        </row>
        <row r="218">
          <cell r="D218" t="str">
            <v>VIP6等级周礼包</v>
          </cell>
          <cell r="E218" t="e">
            <v>#N/A</v>
          </cell>
          <cell r="F218">
            <v>130090</v>
          </cell>
        </row>
        <row r="219">
          <cell r="D219" t="str">
            <v>VIP7等级周礼包</v>
          </cell>
          <cell r="E219" t="e">
            <v>#N/A</v>
          </cell>
          <cell r="F219">
            <v>130091</v>
          </cell>
        </row>
        <row r="220">
          <cell r="D220" t="str">
            <v>VIP8等级周礼包</v>
          </cell>
          <cell r="E220" t="e">
            <v>#N/A</v>
          </cell>
          <cell r="F220">
            <v>130092</v>
          </cell>
        </row>
        <row r="221">
          <cell r="D221" t="str">
            <v>VIP9等级周礼包</v>
          </cell>
          <cell r="E221" t="e">
            <v>#N/A</v>
          </cell>
          <cell r="F221">
            <v>130093</v>
          </cell>
        </row>
        <row r="222">
          <cell r="D222" t="str">
            <v>VIP10等级周礼包</v>
          </cell>
          <cell r="E222" t="e">
            <v>#N/A</v>
          </cell>
          <cell r="F222">
            <v>130094</v>
          </cell>
        </row>
        <row r="223">
          <cell r="D223" t="str">
            <v>VIP11等级周礼包</v>
          </cell>
          <cell r="E223" t="e">
            <v>#N/A</v>
          </cell>
          <cell r="F223">
            <v>130095</v>
          </cell>
        </row>
        <row r="224">
          <cell r="D224" t="str">
            <v>VIP12等级周礼包</v>
          </cell>
          <cell r="E224" t="e">
            <v>#N/A</v>
          </cell>
          <cell r="F224">
            <v>130096</v>
          </cell>
        </row>
        <row r="225">
          <cell r="D225" t="str">
            <v>VIP13等级周礼包</v>
          </cell>
          <cell r="E225" t="e">
            <v>#N/A</v>
          </cell>
          <cell r="F225">
            <v>130097</v>
          </cell>
        </row>
        <row r="226">
          <cell r="D226" t="str">
            <v>VIP14等级周礼包</v>
          </cell>
          <cell r="E226" t="e">
            <v>#N/A</v>
          </cell>
          <cell r="F226">
            <v>130098</v>
          </cell>
        </row>
        <row r="227">
          <cell r="D227" t="str">
            <v>VIP15等级周礼包</v>
          </cell>
          <cell r="E227" t="e">
            <v>#N/A</v>
          </cell>
          <cell r="F227">
            <v>130099</v>
          </cell>
        </row>
        <row r="228">
          <cell r="D228" t="str">
            <v>VIP16等级周礼包</v>
          </cell>
          <cell r="E228" t="e">
            <v>#N/A</v>
          </cell>
          <cell r="F228">
            <v>130100</v>
          </cell>
        </row>
        <row r="229">
          <cell r="D229" t="str">
            <v>VIP17等级周礼包</v>
          </cell>
          <cell r="E229" t="e">
            <v>#N/A</v>
          </cell>
          <cell r="F229">
            <v>130101</v>
          </cell>
        </row>
        <row r="230">
          <cell r="D230" t="str">
            <v>VIP18等级周礼包</v>
          </cell>
          <cell r="E230" t="e">
            <v>#N/A</v>
          </cell>
          <cell r="F230">
            <v>130102</v>
          </cell>
        </row>
        <row r="231">
          <cell r="D231" t="str">
            <v>VIP19等级周礼包</v>
          </cell>
          <cell r="E231" t="e">
            <v>#N/A</v>
          </cell>
          <cell r="F231">
            <v>130103</v>
          </cell>
        </row>
        <row r="232">
          <cell r="D232" t="str">
            <v>VIP20等级周礼包</v>
          </cell>
          <cell r="E232" t="e">
            <v>#N/A</v>
          </cell>
          <cell r="F232">
            <v>130104</v>
          </cell>
        </row>
        <row r="233">
          <cell r="D233" t="str">
            <v>血战天策宝箱</v>
          </cell>
          <cell r="E233" t="e">
            <v>#N/A</v>
          </cell>
          <cell r="F233">
            <v>130047</v>
          </cell>
        </row>
        <row r="234">
          <cell r="D234" t="str">
            <v>血战天策宝箱</v>
          </cell>
          <cell r="E234" t="e">
            <v>#N/A</v>
          </cell>
          <cell r="F234">
            <v>130048</v>
          </cell>
        </row>
        <row r="235">
          <cell r="D235" t="str">
            <v>血战天策宝箱</v>
          </cell>
          <cell r="E235" t="e">
            <v>#N/A</v>
          </cell>
          <cell r="F235">
            <v>130049</v>
          </cell>
        </row>
        <row r="236">
          <cell r="D236" t="str">
            <v>血战天策宝箱</v>
          </cell>
          <cell r="E236" t="e">
            <v>#N/A</v>
          </cell>
          <cell r="F236">
            <v>130050</v>
          </cell>
        </row>
        <row r="237">
          <cell r="D237" t="str">
            <v>血战天策宝箱</v>
          </cell>
          <cell r="E237" t="e">
            <v>#N/A</v>
          </cell>
          <cell r="F237">
            <v>130051</v>
          </cell>
        </row>
        <row r="238">
          <cell r="D238" t="str">
            <v>血战天策宝箱</v>
          </cell>
          <cell r="E238" t="e">
            <v>#N/A</v>
          </cell>
          <cell r="F238">
            <v>130052</v>
          </cell>
        </row>
        <row r="239">
          <cell r="D239" t="str">
            <v>血战天策宝箱</v>
          </cell>
          <cell r="E239" t="e">
            <v>#N/A</v>
          </cell>
          <cell r="F239">
            <v>130053</v>
          </cell>
        </row>
        <row r="240">
          <cell r="D240" t="str">
            <v>血战天策宝箱</v>
          </cell>
          <cell r="E240" t="e">
            <v>#N/A</v>
          </cell>
          <cell r="F240">
            <v>130054</v>
          </cell>
        </row>
        <row r="241">
          <cell r="D241" t="str">
            <v>血战天策宝箱</v>
          </cell>
          <cell r="E241" t="e">
            <v>#N/A</v>
          </cell>
          <cell r="F241">
            <v>130105</v>
          </cell>
        </row>
        <row r="242">
          <cell r="D242" t="str">
            <v>血战天策宝箱</v>
          </cell>
          <cell r="E242" t="e">
            <v>#N/A</v>
          </cell>
          <cell r="F242">
            <v>130106</v>
          </cell>
        </row>
        <row r="243">
          <cell r="D243" t="str">
            <v>血战天策宝箱</v>
          </cell>
          <cell r="E243" t="e">
            <v>#N/A</v>
          </cell>
          <cell r="F243">
            <v>130107</v>
          </cell>
        </row>
        <row r="244">
          <cell r="D244" t="str">
            <v>血战天策宝箱</v>
          </cell>
          <cell r="E244" t="e">
            <v>#N/A</v>
          </cell>
          <cell r="F244">
            <v>130108</v>
          </cell>
        </row>
        <row r="245">
          <cell r="D245" t="str">
            <v>血战天策宝箱</v>
          </cell>
          <cell r="E245" t="e">
            <v>#N/A</v>
          </cell>
          <cell r="F245">
            <v>130109</v>
          </cell>
        </row>
        <row r="246">
          <cell r="D246" t="str">
            <v>血战天策宝箱</v>
          </cell>
          <cell r="E246" t="e">
            <v>#N/A</v>
          </cell>
          <cell r="F246">
            <v>130110</v>
          </cell>
        </row>
        <row r="247">
          <cell r="D247" t="str">
            <v>血战天策宝箱</v>
          </cell>
          <cell r="E247" t="e">
            <v>#N/A</v>
          </cell>
          <cell r="F247">
            <v>130111</v>
          </cell>
        </row>
        <row r="248">
          <cell r="D248" t="str">
            <v>血战天策宝箱</v>
          </cell>
          <cell r="E248" t="e">
            <v>#N/A</v>
          </cell>
          <cell r="F248">
            <v>130112</v>
          </cell>
        </row>
        <row r="249">
          <cell r="D249" t="str">
            <v>血战天策宝箱</v>
          </cell>
          <cell r="E249" t="e">
            <v>#N/A</v>
          </cell>
          <cell r="F249">
            <v>130113</v>
          </cell>
        </row>
        <row r="250">
          <cell r="D250" t="str">
            <v>血战天策宝箱</v>
          </cell>
          <cell r="E250" t="e">
            <v>#N/A</v>
          </cell>
          <cell r="F250">
            <v>130114</v>
          </cell>
        </row>
        <row r="251">
          <cell r="D251" t="str">
            <v>血战天策宝箱</v>
          </cell>
          <cell r="E251" t="e">
            <v>#N/A</v>
          </cell>
          <cell r="F251">
            <v>130115</v>
          </cell>
        </row>
        <row r="252">
          <cell r="D252" t="str">
            <v>血战天策宝箱</v>
          </cell>
          <cell r="E252" t="e">
            <v>#N/A</v>
          </cell>
          <cell r="F252">
            <v>130116</v>
          </cell>
        </row>
        <row r="253">
          <cell r="D253" t="str">
            <v>血战天策宝箱</v>
          </cell>
          <cell r="E253" t="e">
            <v>#N/A</v>
          </cell>
          <cell r="F253">
            <v>130117</v>
          </cell>
        </row>
        <row r="254">
          <cell r="D254" t="str">
            <v>血战天策宝箱</v>
          </cell>
          <cell r="E254" t="e">
            <v>#N/A</v>
          </cell>
          <cell r="F254">
            <v>130118</v>
          </cell>
        </row>
        <row r="255">
          <cell r="D255" t="str">
            <v>血战天策宝箱</v>
          </cell>
          <cell r="E255" t="e">
            <v>#N/A</v>
          </cell>
          <cell r="F255">
            <v>130119</v>
          </cell>
        </row>
        <row r="256">
          <cell r="D256" t="str">
            <v>血战天策宝箱</v>
          </cell>
          <cell r="E256" t="e">
            <v>#N/A</v>
          </cell>
          <cell r="F256">
            <v>130120</v>
          </cell>
        </row>
        <row r="257">
          <cell r="D257" t="str">
            <v>血战天策宝箱</v>
          </cell>
          <cell r="E257" t="e">
            <v>#N/A</v>
          </cell>
          <cell r="F257">
            <v>130121</v>
          </cell>
        </row>
        <row r="258">
          <cell r="D258" t="str">
            <v>血战天策宝箱</v>
          </cell>
          <cell r="E258" t="e">
            <v>#N/A</v>
          </cell>
          <cell r="F258">
            <v>130122</v>
          </cell>
        </row>
        <row r="259">
          <cell r="D259" t="str">
            <v>血战天策宝箱</v>
          </cell>
          <cell r="E259" t="e">
            <v>#N/A</v>
          </cell>
          <cell r="F259">
            <v>130123</v>
          </cell>
        </row>
        <row r="260">
          <cell r="D260" t="str">
            <v>血战天策宝箱</v>
          </cell>
          <cell r="E260" t="e">
            <v>#N/A</v>
          </cell>
          <cell r="F260">
            <v>130124</v>
          </cell>
        </row>
        <row r="261">
          <cell r="D261" t="str">
            <v>血战天策宝箱</v>
          </cell>
          <cell r="E261" t="e">
            <v>#N/A</v>
          </cell>
          <cell r="F261">
            <v>130125</v>
          </cell>
        </row>
        <row r="262">
          <cell r="D262" t="str">
            <v>血战天策宝箱</v>
          </cell>
          <cell r="E262" t="e">
            <v>#N/A</v>
          </cell>
          <cell r="F262">
            <v>130126</v>
          </cell>
        </row>
        <row r="263">
          <cell r="D263" t="str">
            <v>血战天策宝箱</v>
          </cell>
          <cell r="E263" t="e">
            <v>#N/A</v>
          </cell>
          <cell r="F263">
            <v>130127</v>
          </cell>
        </row>
        <row r="264">
          <cell r="D264" t="str">
            <v>血战天策宝箱</v>
          </cell>
          <cell r="E264" t="e">
            <v>#N/A</v>
          </cell>
          <cell r="F264">
            <v>130128</v>
          </cell>
        </row>
        <row r="265">
          <cell r="D265" t="str">
            <v>血战天策宝箱</v>
          </cell>
          <cell r="E265" t="e">
            <v>#N/A</v>
          </cell>
          <cell r="F265">
            <v>130129</v>
          </cell>
        </row>
        <row r="266">
          <cell r="D266" t="str">
            <v>血战天策宝箱</v>
          </cell>
          <cell r="E266" t="e">
            <v>#N/A</v>
          </cell>
          <cell r="F266">
            <v>130130</v>
          </cell>
        </row>
        <row r="267">
          <cell r="D267" t="str">
            <v>血战天策宝箱</v>
          </cell>
          <cell r="E267" t="e">
            <v>#N/A</v>
          </cell>
          <cell r="F267">
            <v>130131</v>
          </cell>
        </row>
        <row r="268">
          <cell r="D268" t="str">
            <v>血战天策宝箱</v>
          </cell>
          <cell r="E268" t="e">
            <v>#N/A</v>
          </cell>
          <cell r="F268">
            <v>130132</v>
          </cell>
        </row>
        <row r="269">
          <cell r="D269" t="str">
            <v>血战天策宝箱</v>
          </cell>
          <cell r="E269" t="e">
            <v>#N/A</v>
          </cell>
          <cell r="F269">
            <v>130133</v>
          </cell>
        </row>
        <row r="270">
          <cell r="D270" t="str">
            <v>血战天策宝箱</v>
          </cell>
          <cell r="E270" t="e">
            <v>#N/A</v>
          </cell>
          <cell r="F270">
            <v>130134</v>
          </cell>
        </row>
        <row r="271">
          <cell r="D271" t="str">
            <v>血战天策宝箱</v>
          </cell>
          <cell r="E271" t="e">
            <v>#N/A</v>
          </cell>
          <cell r="F271">
            <v>130135</v>
          </cell>
        </row>
        <row r="272">
          <cell r="D272" t="str">
            <v>血战天策宝箱</v>
          </cell>
          <cell r="E272" t="e">
            <v>#N/A</v>
          </cell>
          <cell r="F272">
            <v>130136</v>
          </cell>
        </row>
        <row r="273">
          <cell r="D273" t="str">
            <v>在线礼包</v>
          </cell>
          <cell r="E273" t="e">
            <v>#N/A</v>
          </cell>
          <cell r="F273">
            <v>130212</v>
          </cell>
        </row>
        <row r="274">
          <cell r="D274" t="str">
            <v>在线礼包</v>
          </cell>
          <cell r="E274" t="e">
            <v>#N/A</v>
          </cell>
          <cell r="F274">
            <v>130213</v>
          </cell>
        </row>
        <row r="275">
          <cell r="D275" t="str">
            <v>在线礼包</v>
          </cell>
          <cell r="E275" t="e">
            <v>#N/A</v>
          </cell>
          <cell r="F275">
            <v>130214</v>
          </cell>
        </row>
        <row r="276">
          <cell r="D276" t="str">
            <v>在线礼包</v>
          </cell>
          <cell r="E276" t="e">
            <v>#N/A</v>
          </cell>
          <cell r="F276">
            <v>130215</v>
          </cell>
        </row>
        <row r="277">
          <cell r="D277" t="str">
            <v>经验卡礼包</v>
          </cell>
          <cell r="E277" t="e">
            <v>#N/A</v>
          </cell>
          <cell r="F277">
            <v>130216</v>
          </cell>
        </row>
        <row r="278">
          <cell r="D278" t="str">
            <v>江湖第一帮礼包</v>
          </cell>
          <cell r="E278" t="e">
            <v>#N/A</v>
          </cell>
          <cell r="F278">
            <v>130217</v>
          </cell>
        </row>
        <row r="279">
          <cell r="D279" t="str">
            <v>普通通关宝箱</v>
          </cell>
          <cell r="E279" t="e">
            <v>#N/A</v>
          </cell>
          <cell r="F279">
            <v>130218</v>
          </cell>
        </row>
        <row r="280">
          <cell r="D280" t="str">
            <v>优秀通关宝箱</v>
          </cell>
          <cell r="E280" t="e">
            <v>#N/A</v>
          </cell>
          <cell r="F280">
            <v>130219</v>
          </cell>
        </row>
        <row r="281">
          <cell r="D281" t="str">
            <v>卓越通关宝箱</v>
          </cell>
          <cell r="E281" t="e">
            <v>#N/A</v>
          </cell>
          <cell r="F281">
            <v>130220</v>
          </cell>
        </row>
        <row r="282">
          <cell r="D282" t="str">
            <v>完美通关宝箱</v>
          </cell>
          <cell r="E282" t="e">
            <v>#N/A</v>
          </cell>
          <cell r="F282">
            <v>130221</v>
          </cell>
        </row>
        <row r="283">
          <cell r="D283" t="str">
            <v>一级宝石宝箱</v>
          </cell>
          <cell r="E283">
            <v>10</v>
          </cell>
          <cell r="F283">
            <v>130222</v>
          </cell>
        </row>
        <row r="284">
          <cell r="D284" t="str">
            <v>一级宝石宝箱</v>
          </cell>
          <cell r="E284">
            <v>10</v>
          </cell>
          <cell r="F284">
            <v>130223</v>
          </cell>
        </row>
        <row r="285">
          <cell r="D285" t="str">
            <v>紫色美食礼包</v>
          </cell>
          <cell r="E285">
            <v>70</v>
          </cell>
          <cell r="F285">
            <v>130224</v>
          </cell>
        </row>
        <row r="286">
          <cell r="D286" t="str">
            <v>橙色美食礼包</v>
          </cell>
          <cell r="E286">
            <v>120</v>
          </cell>
          <cell r="F286">
            <v>130225</v>
          </cell>
        </row>
        <row r="287">
          <cell r="D287" t="str">
            <v>二级宝石宝箱</v>
          </cell>
          <cell r="E287" t="e">
            <v>#N/A</v>
          </cell>
          <cell r="F287">
            <v>130226</v>
          </cell>
        </row>
        <row r="288">
          <cell r="D288" t="str">
            <v>三级宝石宝箱</v>
          </cell>
          <cell r="E288" t="e">
            <v>#N/A</v>
          </cell>
          <cell r="F288">
            <v>130227</v>
          </cell>
        </row>
        <row r="289">
          <cell r="D289" t="str">
            <v>四级宝石宝箱</v>
          </cell>
          <cell r="E289" t="e">
            <v>#N/A</v>
          </cell>
          <cell r="F289">
            <v>130228</v>
          </cell>
        </row>
        <row r="290">
          <cell r="D290" t="str">
            <v>五级宝石宝箱</v>
          </cell>
          <cell r="E290" t="e">
            <v>#N/A</v>
          </cell>
          <cell r="F290">
            <v>130229</v>
          </cell>
        </row>
        <row r="291">
          <cell r="D291" t="str">
            <v>清霜宝箱</v>
          </cell>
          <cell r="E291" t="e">
            <v>#N/A</v>
          </cell>
          <cell r="F291">
            <v>131000</v>
          </cell>
        </row>
        <row r="292">
          <cell r="D292" t="str">
            <v>落羽宝箱</v>
          </cell>
          <cell r="E292" t="e">
            <v>#N/A</v>
          </cell>
          <cell r="F292">
            <v>131001</v>
          </cell>
        </row>
        <row r="293">
          <cell r="D293" t="str">
            <v>伏云宝箱</v>
          </cell>
          <cell r="E293" t="e">
            <v>#N/A</v>
          </cell>
          <cell r="F293">
            <v>131002</v>
          </cell>
        </row>
        <row r="294">
          <cell r="D294" t="str">
            <v>寒杉宝箱</v>
          </cell>
          <cell r="E294" t="e">
            <v>#N/A</v>
          </cell>
          <cell r="F294">
            <v>131003</v>
          </cell>
        </row>
        <row r="295">
          <cell r="D295" t="str">
            <v>碧月宝箱</v>
          </cell>
          <cell r="E295" t="e">
            <v>#N/A</v>
          </cell>
          <cell r="F295">
            <v>131004</v>
          </cell>
        </row>
        <row r="296">
          <cell r="D296" t="str">
            <v>凌云宝箱</v>
          </cell>
          <cell r="E296" t="e">
            <v>#N/A</v>
          </cell>
          <cell r="F296">
            <v>131005</v>
          </cell>
        </row>
        <row r="297">
          <cell r="D297" t="str">
            <v>冠世宝箱</v>
          </cell>
          <cell r="E297" t="e">
            <v>#N/A</v>
          </cell>
          <cell r="F297">
            <v>131006</v>
          </cell>
        </row>
        <row r="298">
          <cell r="D298" t="str">
            <v>百姓宝箱</v>
          </cell>
          <cell r="E298">
            <v>130</v>
          </cell>
          <cell r="F298">
            <v>130300</v>
          </cell>
        </row>
        <row r="299">
          <cell r="D299" t="str">
            <v>壮士宝箱</v>
          </cell>
          <cell r="E299">
            <v>182</v>
          </cell>
          <cell r="F299">
            <v>130301</v>
          </cell>
        </row>
        <row r="300">
          <cell r="D300" t="str">
            <v>武夫宝箱</v>
          </cell>
          <cell r="E300">
            <v>256</v>
          </cell>
          <cell r="F300">
            <v>130302</v>
          </cell>
        </row>
        <row r="301">
          <cell r="D301" t="str">
            <v>武士宝箱</v>
          </cell>
          <cell r="E301">
            <v>357</v>
          </cell>
          <cell r="F301">
            <v>130303</v>
          </cell>
        </row>
        <row r="302">
          <cell r="D302" t="str">
            <v>少侠宝箱</v>
          </cell>
          <cell r="E302">
            <v>500</v>
          </cell>
          <cell r="F302">
            <v>130304</v>
          </cell>
        </row>
        <row r="303">
          <cell r="D303" t="str">
            <v>大侠宝箱</v>
          </cell>
          <cell r="E303">
            <v>700</v>
          </cell>
          <cell r="F303">
            <v>130305</v>
          </cell>
        </row>
        <row r="304">
          <cell r="D304" t="str">
            <v>豪侠宝箱</v>
          </cell>
          <cell r="E304">
            <v>980</v>
          </cell>
          <cell r="F304">
            <v>130306</v>
          </cell>
        </row>
        <row r="305">
          <cell r="D305" t="str">
            <v>蓝色美食礼包</v>
          </cell>
          <cell r="E305">
            <v>30</v>
          </cell>
          <cell r="F305">
            <v>130307</v>
          </cell>
        </row>
        <row r="306">
          <cell r="D306" t="str">
            <v>隐士宝箱</v>
          </cell>
          <cell r="E306" t="e">
            <v>#N/A</v>
          </cell>
          <cell r="F306">
            <v>130308</v>
          </cell>
        </row>
        <row r="307">
          <cell r="D307" t="str">
            <v>巅峰宝箱</v>
          </cell>
          <cell r="E307" t="e">
            <v>#N/A</v>
          </cell>
          <cell r="F307">
            <v>130309</v>
          </cell>
        </row>
        <row r="308">
          <cell r="D308" t="str">
            <v>霸主宝箱</v>
          </cell>
          <cell r="E308" t="e">
            <v>#N/A</v>
          </cell>
          <cell r="F308">
            <v>130310</v>
          </cell>
        </row>
        <row r="309">
          <cell r="D309" t="str">
            <v>一级宝石宝箱</v>
          </cell>
          <cell r="E309">
            <v>10</v>
          </cell>
          <cell r="F309">
            <v>130311</v>
          </cell>
        </row>
        <row r="310">
          <cell r="D310" t="str">
            <v>二级宝石宝箱</v>
          </cell>
          <cell r="E310">
            <v>30</v>
          </cell>
          <cell r="F310">
            <v>130312</v>
          </cell>
        </row>
        <row r="311">
          <cell r="D311" t="str">
            <v>三级宝石宝箱</v>
          </cell>
          <cell r="E311">
            <v>90</v>
          </cell>
          <cell r="F311">
            <v>130313</v>
          </cell>
        </row>
        <row r="312">
          <cell r="D312" t="str">
            <v>四级宝石宝箱</v>
          </cell>
          <cell r="E312">
            <v>270</v>
          </cell>
          <cell r="F312">
            <v>130314</v>
          </cell>
        </row>
        <row r="313">
          <cell r="D313" t="str">
            <v>五级宝石宝箱</v>
          </cell>
          <cell r="E313">
            <v>810</v>
          </cell>
          <cell r="F313">
            <v>130315</v>
          </cell>
        </row>
        <row r="314">
          <cell r="D314" t="str">
            <v>六级宝石宝箱</v>
          </cell>
          <cell r="E314">
            <v>2430</v>
          </cell>
          <cell r="F314">
            <v>130316</v>
          </cell>
        </row>
        <row r="315">
          <cell r="D315" t="str">
            <v>七级宝石宝箱</v>
          </cell>
          <cell r="E315">
            <v>7290</v>
          </cell>
          <cell r="F315">
            <v>130317</v>
          </cell>
        </row>
        <row r="316">
          <cell r="D316" t="str">
            <v>八级宝石宝箱</v>
          </cell>
          <cell r="E316">
            <v>21870</v>
          </cell>
          <cell r="F316">
            <v>130318</v>
          </cell>
        </row>
        <row r="317">
          <cell r="D317" t="str">
            <v>九级宝石宝箱</v>
          </cell>
          <cell r="E317">
            <v>65610</v>
          </cell>
          <cell r="F317">
            <v>130319</v>
          </cell>
        </row>
        <row r="318">
          <cell r="D318" t="str">
            <v>十级宝石宝箱</v>
          </cell>
          <cell r="E318">
            <v>196830</v>
          </cell>
          <cell r="F318">
            <v>130320</v>
          </cell>
        </row>
        <row r="319">
          <cell r="D319" t="str">
            <v>时装飞升礼包</v>
          </cell>
          <cell r="E319" t="e">
            <v>#N/A</v>
          </cell>
          <cell r="F319">
            <v>130400</v>
          </cell>
        </row>
        <row r="320">
          <cell r="D320" t="str">
            <v>坐骑直升礼包</v>
          </cell>
          <cell r="E320" t="e">
            <v>#N/A</v>
          </cell>
          <cell r="F320">
            <v>130401</v>
          </cell>
        </row>
        <row r="321">
          <cell r="D321" t="str">
            <v>宝石宝箱</v>
          </cell>
          <cell r="E321">
            <v>0</v>
          </cell>
          <cell r="F321">
            <v>130402</v>
          </cell>
        </row>
        <row r="322">
          <cell r="D322" t="str">
            <v>喂养道具</v>
          </cell>
          <cell r="E322">
            <v>0</v>
          </cell>
          <cell r="F322">
            <v>130403</v>
          </cell>
        </row>
        <row r="323">
          <cell r="D323" t="str">
            <v>全民福利LV35</v>
          </cell>
          <cell r="E323" t="e">
            <v>#N/A</v>
          </cell>
          <cell r="F323">
            <v>130500</v>
          </cell>
        </row>
        <row r="324">
          <cell r="D324" t="str">
            <v>全民福利LV40</v>
          </cell>
          <cell r="E324" t="e">
            <v>#N/A</v>
          </cell>
          <cell r="F324">
            <v>130501</v>
          </cell>
        </row>
        <row r="325">
          <cell r="D325" t="str">
            <v>全民福利LV45</v>
          </cell>
          <cell r="E325" t="e">
            <v>#N/A</v>
          </cell>
          <cell r="F325">
            <v>130502</v>
          </cell>
        </row>
        <row r="326">
          <cell r="D326" t="str">
            <v>全民福利LV50</v>
          </cell>
          <cell r="E326" t="e">
            <v>#N/A</v>
          </cell>
          <cell r="F326">
            <v>130503</v>
          </cell>
        </row>
        <row r="327">
          <cell r="D327" t="str">
            <v>全民福利LV55</v>
          </cell>
          <cell r="E327" t="e">
            <v>#N/A</v>
          </cell>
          <cell r="F327">
            <v>130504</v>
          </cell>
        </row>
        <row r="328">
          <cell r="D328" t="str">
            <v>全民福利LV60</v>
          </cell>
          <cell r="E328" t="e">
            <v>#N/A</v>
          </cell>
          <cell r="F328">
            <v>130505</v>
          </cell>
        </row>
        <row r="329">
          <cell r="D329" t="str">
            <v>双倍返利LV35</v>
          </cell>
          <cell r="E329" t="e">
            <v>#N/A</v>
          </cell>
          <cell r="F329">
            <v>130506</v>
          </cell>
        </row>
        <row r="330">
          <cell r="D330" t="str">
            <v>双倍返利LV40</v>
          </cell>
          <cell r="E330" t="e">
            <v>#N/A</v>
          </cell>
          <cell r="F330">
            <v>130507</v>
          </cell>
        </row>
        <row r="331">
          <cell r="D331" t="str">
            <v>双倍返利LV45</v>
          </cell>
          <cell r="E331" t="e">
            <v>#N/A</v>
          </cell>
          <cell r="F331">
            <v>130508</v>
          </cell>
        </row>
        <row r="332">
          <cell r="D332" t="str">
            <v>双倍返利LV50</v>
          </cell>
          <cell r="E332" t="e">
            <v>#N/A</v>
          </cell>
          <cell r="F332">
            <v>130509</v>
          </cell>
        </row>
        <row r="333">
          <cell r="D333" t="str">
            <v>双倍返利LV55</v>
          </cell>
          <cell r="E333" t="e">
            <v>#N/A</v>
          </cell>
          <cell r="F333">
            <v>130510</v>
          </cell>
        </row>
        <row r="334">
          <cell r="D334" t="str">
            <v>双倍返利LV60</v>
          </cell>
          <cell r="E334" t="e">
            <v>#N/A</v>
          </cell>
          <cell r="F334">
            <v>130511</v>
          </cell>
        </row>
        <row r="335">
          <cell r="D335" t="str">
            <v>等级飞升包LV35</v>
          </cell>
          <cell r="E335" t="e">
            <v>#N/A</v>
          </cell>
          <cell r="F335">
            <v>130512</v>
          </cell>
        </row>
        <row r="336">
          <cell r="D336" t="str">
            <v>等级飞升包LV40</v>
          </cell>
          <cell r="E336" t="e">
            <v>#N/A</v>
          </cell>
          <cell r="F336">
            <v>130513</v>
          </cell>
        </row>
        <row r="337">
          <cell r="D337" t="str">
            <v>幸运礼包LV45</v>
          </cell>
          <cell r="E337" t="e">
            <v>#N/A</v>
          </cell>
          <cell r="F337">
            <v>130514</v>
          </cell>
        </row>
        <row r="338">
          <cell r="D338" t="str">
            <v>幸运礼包LV50</v>
          </cell>
          <cell r="E338" t="e">
            <v>#N/A</v>
          </cell>
          <cell r="F338">
            <v>130515</v>
          </cell>
        </row>
        <row r="339">
          <cell r="D339" t="str">
            <v>幸运礼包LV55</v>
          </cell>
          <cell r="E339" t="e">
            <v>#N/A</v>
          </cell>
          <cell r="F339">
            <v>130516</v>
          </cell>
        </row>
        <row r="340">
          <cell r="D340" t="str">
            <v>幸运礼包LV60</v>
          </cell>
          <cell r="E340" t="e">
            <v>#N/A</v>
          </cell>
          <cell r="F340">
            <v>130517</v>
          </cell>
        </row>
        <row r="341">
          <cell r="D341" t="str">
            <v>兵器谱特惠LV35</v>
          </cell>
          <cell r="E341" t="e">
            <v>#N/A</v>
          </cell>
          <cell r="F341">
            <v>130518</v>
          </cell>
        </row>
        <row r="342">
          <cell r="D342" t="str">
            <v>兵器谱特惠LV40</v>
          </cell>
          <cell r="E342" t="e">
            <v>#N/A</v>
          </cell>
          <cell r="F342">
            <v>130519</v>
          </cell>
        </row>
        <row r="343">
          <cell r="D343" t="str">
            <v>兵器谱特惠LV45</v>
          </cell>
          <cell r="E343" t="e">
            <v>#N/A</v>
          </cell>
          <cell r="F343">
            <v>130520</v>
          </cell>
        </row>
        <row r="344">
          <cell r="D344" t="str">
            <v>兵器谱特惠LV50</v>
          </cell>
          <cell r="E344" t="e">
            <v>#N/A</v>
          </cell>
          <cell r="F344">
            <v>130521</v>
          </cell>
        </row>
        <row r="345">
          <cell r="D345" t="str">
            <v>美食飞升礼包LV55</v>
          </cell>
          <cell r="E345" t="e">
            <v>#N/A</v>
          </cell>
          <cell r="F345">
            <v>130522</v>
          </cell>
        </row>
        <row r="346">
          <cell r="D346" t="str">
            <v>兵器谱特惠LV60</v>
          </cell>
          <cell r="E346" t="e">
            <v>#N/A</v>
          </cell>
          <cell r="F346">
            <v>130523</v>
          </cell>
        </row>
        <row r="347">
          <cell r="D347" t="str">
            <v>战力成长包LV35</v>
          </cell>
          <cell r="E347" t="e">
            <v>#N/A</v>
          </cell>
          <cell r="F347">
            <v>130524</v>
          </cell>
        </row>
        <row r="348">
          <cell r="D348" t="str">
            <v>战力成长包LV40</v>
          </cell>
          <cell r="E348" t="e">
            <v>#N/A</v>
          </cell>
          <cell r="F348">
            <v>130525</v>
          </cell>
        </row>
        <row r="349">
          <cell r="D349" t="str">
            <v>战力成长包LV45</v>
          </cell>
          <cell r="E349" t="e">
            <v>#N/A</v>
          </cell>
          <cell r="F349">
            <v>130526</v>
          </cell>
        </row>
        <row r="350">
          <cell r="D350" t="str">
            <v>战力成长包LV50</v>
          </cell>
          <cell r="E350" t="e">
            <v>#N/A</v>
          </cell>
          <cell r="F350">
            <v>130527</v>
          </cell>
        </row>
        <row r="351">
          <cell r="D351" t="str">
            <v>战力成长包LV55</v>
          </cell>
          <cell r="E351" t="e">
            <v>#N/A</v>
          </cell>
          <cell r="F351">
            <v>130528</v>
          </cell>
        </row>
        <row r="352">
          <cell r="D352" t="str">
            <v>战力成长包LV60</v>
          </cell>
          <cell r="E352" t="e">
            <v>#N/A</v>
          </cell>
          <cell r="F352">
            <v>130529</v>
          </cell>
        </row>
        <row r="353">
          <cell r="D353" t="str">
            <v>轻功礼包</v>
          </cell>
          <cell r="E353">
            <v>900</v>
          </cell>
          <cell r="F353">
            <v>130530</v>
          </cell>
        </row>
        <row r="354">
          <cell r="D354" t="str">
            <v>奇门礼包</v>
          </cell>
          <cell r="E354">
            <v>900</v>
          </cell>
          <cell r="F354">
            <v>130531</v>
          </cell>
        </row>
        <row r="355">
          <cell r="D355" t="str">
            <v>挂件礼包</v>
          </cell>
          <cell r="E355">
            <v>900</v>
          </cell>
          <cell r="F355">
            <v>130532</v>
          </cell>
        </row>
        <row r="356">
          <cell r="D356" t="str">
            <v>凝神礼包</v>
          </cell>
          <cell r="E356">
            <v>900</v>
          </cell>
          <cell r="F356">
            <v>130533</v>
          </cell>
        </row>
        <row r="357">
          <cell r="D357" t="str">
            <v>百倍返利包Lv1</v>
          </cell>
          <cell r="E357" t="e">
            <v>#N/A</v>
          </cell>
          <cell r="F357">
            <v>130534</v>
          </cell>
        </row>
        <row r="358">
          <cell r="D358" t="str">
            <v>百倍返利包Lv2</v>
          </cell>
          <cell r="E358" t="e">
            <v>#N/A</v>
          </cell>
          <cell r="F358">
            <v>130535</v>
          </cell>
        </row>
        <row r="359">
          <cell r="D359" t="str">
            <v>技能书随机包</v>
          </cell>
          <cell r="E359">
            <v>30</v>
          </cell>
          <cell r="F359">
            <v>130536</v>
          </cell>
        </row>
        <row r="360">
          <cell r="D360" t="str">
            <v>兵器精炼随机包</v>
          </cell>
          <cell r="E360">
            <v>120</v>
          </cell>
          <cell r="F360">
            <v>130537</v>
          </cell>
        </row>
        <row r="361">
          <cell r="D361" t="str">
            <v>全民福利LV65</v>
          </cell>
          <cell r="E361" t="e">
            <v>#N/A</v>
          </cell>
          <cell r="F361">
            <v>130538</v>
          </cell>
        </row>
        <row r="362">
          <cell r="D362" t="str">
            <v>双倍返利LV65</v>
          </cell>
          <cell r="E362" t="e">
            <v>#N/A</v>
          </cell>
          <cell r="F362">
            <v>130539</v>
          </cell>
        </row>
        <row r="363">
          <cell r="D363" t="str">
            <v>美食飞升礼包LV65</v>
          </cell>
          <cell r="E363" t="e">
            <v>#N/A</v>
          </cell>
          <cell r="F363">
            <v>130540</v>
          </cell>
        </row>
        <row r="364">
          <cell r="D364" t="str">
            <v>血炼觉醒礼包LV65</v>
          </cell>
          <cell r="E364" t="e">
            <v>#N/A</v>
          </cell>
          <cell r="F364">
            <v>130541</v>
          </cell>
        </row>
        <row r="365">
          <cell r="D365" t="str">
            <v>战力成长礼包LV65</v>
          </cell>
          <cell r="E365" t="e">
            <v>#N/A</v>
          </cell>
          <cell r="F365">
            <v>130542</v>
          </cell>
        </row>
        <row r="366">
          <cell r="D366" t="str">
            <v>昆仑密藏</v>
          </cell>
          <cell r="E366" t="e">
            <v>#N/A</v>
          </cell>
          <cell r="F366">
            <v>130600</v>
          </cell>
        </row>
        <row r="367">
          <cell r="D367" t="str">
            <v>遗失的秘宝</v>
          </cell>
          <cell r="E367" t="e">
            <v>#N/A</v>
          </cell>
          <cell r="F367">
            <v>130601</v>
          </cell>
        </row>
        <row r="368">
          <cell r="D368" t="str">
            <v>钨钢宝箱</v>
          </cell>
          <cell r="E368" t="e">
            <v>#N/A</v>
          </cell>
          <cell r="F368">
            <v>130602</v>
          </cell>
        </row>
        <row r="369">
          <cell r="D369" t="str">
            <v>精钢宝箱</v>
          </cell>
          <cell r="E369" t="e">
            <v>#N/A</v>
          </cell>
          <cell r="F369">
            <v>130603</v>
          </cell>
        </row>
        <row r="370">
          <cell r="D370" t="str">
            <v>凡铁宝箱</v>
          </cell>
          <cell r="E370" t="e">
            <v>#N/A</v>
          </cell>
          <cell r="F370">
            <v>130604</v>
          </cell>
        </row>
        <row r="371">
          <cell r="D371" t="str">
            <v>单人竞技礼包</v>
          </cell>
          <cell r="E371" t="e">
            <v>#N/A</v>
          </cell>
          <cell r="F371">
            <v>130700</v>
          </cell>
        </row>
        <row r="372">
          <cell r="D372" t="str">
            <v>单人竞技礼包</v>
          </cell>
          <cell r="E372" t="e">
            <v>#N/A</v>
          </cell>
          <cell r="F372">
            <v>130701</v>
          </cell>
        </row>
        <row r="373">
          <cell r="D373" t="str">
            <v>单人竞技礼包</v>
          </cell>
          <cell r="E373" t="e">
            <v>#N/A</v>
          </cell>
          <cell r="F373">
            <v>130702</v>
          </cell>
        </row>
        <row r="374">
          <cell r="D374" t="str">
            <v>单人竞技礼包</v>
          </cell>
          <cell r="E374" t="e">
            <v>#N/A</v>
          </cell>
          <cell r="F374">
            <v>130703</v>
          </cell>
        </row>
        <row r="375">
          <cell r="D375" t="str">
            <v>单人竞技礼包</v>
          </cell>
          <cell r="E375" t="e">
            <v>#N/A</v>
          </cell>
          <cell r="F375">
            <v>130704</v>
          </cell>
        </row>
        <row r="376">
          <cell r="D376" t="str">
            <v>单人竞技礼包</v>
          </cell>
          <cell r="E376" t="e">
            <v>#N/A</v>
          </cell>
          <cell r="F376">
            <v>130705</v>
          </cell>
        </row>
        <row r="377">
          <cell r="D377" t="str">
            <v>单人竞技礼包</v>
          </cell>
          <cell r="E377" t="e">
            <v>#N/A</v>
          </cell>
          <cell r="F377">
            <v>130706</v>
          </cell>
        </row>
        <row r="378">
          <cell r="D378" t="str">
            <v>单人竞技礼包</v>
          </cell>
          <cell r="E378" t="e">
            <v>#N/A</v>
          </cell>
          <cell r="F378">
            <v>130707</v>
          </cell>
        </row>
        <row r="379">
          <cell r="D379" t="str">
            <v>单人竞技礼包</v>
          </cell>
          <cell r="E379" t="e">
            <v>#N/A</v>
          </cell>
          <cell r="F379">
            <v>130708</v>
          </cell>
        </row>
        <row r="380">
          <cell r="D380" t="str">
            <v>多人竞技礼包</v>
          </cell>
          <cell r="E380" t="e">
            <v>#N/A</v>
          </cell>
          <cell r="F380">
            <v>130800</v>
          </cell>
        </row>
        <row r="381">
          <cell r="D381" t="str">
            <v>多人竞技礼包</v>
          </cell>
          <cell r="E381" t="e">
            <v>#N/A</v>
          </cell>
          <cell r="F381">
            <v>130801</v>
          </cell>
        </row>
        <row r="382">
          <cell r="D382" t="str">
            <v>多人竞技礼包</v>
          </cell>
          <cell r="E382" t="e">
            <v>#N/A</v>
          </cell>
          <cell r="F382">
            <v>130802</v>
          </cell>
        </row>
        <row r="383">
          <cell r="D383" t="str">
            <v>多人竞技礼包</v>
          </cell>
          <cell r="E383" t="e">
            <v>#N/A</v>
          </cell>
          <cell r="F383">
            <v>130803</v>
          </cell>
        </row>
        <row r="384">
          <cell r="D384" t="str">
            <v>多人竞技礼包</v>
          </cell>
          <cell r="E384" t="e">
            <v>#N/A</v>
          </cell>
          <cell r="F384">
            <v>130804</v>
          </cell>
        </row>
        <row r="385">
          <cell r="D385" t="str">
            <v>多人竞技礼包</v>
          </cell>
          <cell r="E385" t="e">
            <v>#N/A</v>
          </cell>
          <cell r="F385">
            <v>130805</v>
          </cell>
        </row>
        <row r="386">
          <cell r="D386" t="str">
            <v>多人竞技礼包</v>
          </cell>
          <cell r="E386" t="e">
            <v>#N/A</v>
          </cell>
          <cell r="F386">
            <v>130806</v>
          </cell>
        </row>
        <row r="387">
          <cell r="D387" t="str">
            <v>多人竞技礼包</v>
          </cell>
          <cell r="E387" t="e">
            <v>#N/A</v>
          </cell>
          <cell r="F387">
            <v>130807</v>
          </cell>
        </row>
        <row r="388">
          <cell r="D388" t="str">
            <v>多人竞技礼包</v>
          </cell>
          <cell r="E388" t="e">
            <v>#N/A</v>
          </cell>
          <cell r="F388">
            <v>130808</v>
          </cell>
        </row>
        <row r="389">
          <cell r="D389" t="str">
            <v>凡铁宝箱</v>
          </cell>
          <cell r="E389" t="e">
            <v>#N/A</v>
          </cell>
          <cell r="F389">
            <v>135000</v>
          </cell>
        </row>
        <row r="390">
          <cell r="D390" t="str">
            <v>凡铁宝箱</v>
          </cell>
          <cell r="E390" t="e">
            <v>#N/A</v>
          </cell>
          <cell r="F390">
            <v>135001</v>
          </cell>
        </row>
        <row r="391">
          <cell r="D391" t="str">
            <v>凡铁宝箱</v>
          </cell>
          <cell r="E391" t="e">
            <v>#N/A</v>
          </cell>
          <cell r="F391">
            <v>135002</v>
          </cell>
        </row>
        <row r="392">
          <cell r="D392" t="str">
            <v>凡铁宝箱</v>
          </cell>
          <cell r="E392" t="e">
            <v>#N/A</v>
          </cell>
          <cell r="F392">
            <v>135003</v>
          </cell>
        </row>
        <row r="393">
          <cell r="D393" t="str">
            <v>一级攻击石</v>
          </cell>
          <cell r="E393">
            <v>10</v>
          </cell>
          <cell r="F393">
            <v>141001</v>
          </cell>
        </row>
        <row r="394">
          <cell r="D394" t="str">
            <v>二级攻击石</v>
          </cell>
          <cell r="E394">
            <v>30</v>
          </cell>
          <cell r="F394">
            <v>141002</v>
          </cell>
        </row>
        <row r="395">
          <cell r="D395" t="str">
            <v>三级攻击石</v>
          </cell>
          <cell r="E395">
            <v>90</v>
          </cell>
          <cell r="F395">
            <v>141003</v>
          </cell>
        </row>
        <row r="396">
          <cell r="D396" t="str">
            <v>四级攻击石</v>
          </cell>
          <cell r="E396">
            <v>270</v>
          </cell>
          <cell r="F396">
            <v>141004</v>
          </cell>
        </row>
        <row r="397">
          <cell r="D397" t="str">
            <v>五级攻击石</v>
          </cell>
          <cell r="E397">
            <v>810</v>
          </cell>
          <cell r="F397">
            <v>141005</v>
          </cell>
        </row>
        <row r="398">
          <cell r="D398" t="str">
            <v>六级攻击石</v>
          </cell>
          <cell r="E398">
            <v>2430</v>
          </cell>
          <cell r="F398">
            <v>141006</v>
          </cell>
        </row>
        <row r="399">
          <cell r="D399" t="str">
            <v>七级攻击石</v>
          </cell>
          <cell r="E399">
            <v>7290</v>
          </cell>
          <cell r="F399">
            <v>141007</v>
          </cell>
        </row>
        <row r="400">
          <cell r="D400" t="str">
            <v>八级攻击石</v>
          </cell>
          <cell r="E400">
            <v>21870</v>
          </cell>
          <cell r="F400">
            <v>141008</v>
          </cell>
        </row>
        <row r="401">
          <cell r="D401" t="str">
            <v>九级攻击石</v>
          </cell>
          <cell r="E401">
            <v>65610</v>
          </cell>
          <cell r="F401">
            <v>141009</v>
          </cell>
        </row>
        <row r="402">
          <cell r="D402" t="str">
            <v>十级攻击石</v>
          </cell>
          <cell r="E402">
            <v>196830</v>
          </cell>
          <cell r="F402">
            <v>141010</v>
          </cell>
        </row>
        <row r="403">
          <cell r="D403" t="str">
            <v>一级防御石</v>
          </cell>
          <cell r="E403">
            <v>10</v>
          </cell>
          <cell r="F403">
            <v>142001</v>
          </cell>
        </row>
        <row r="404">
          <cell r="D404" t="str">
            <v>二级防御石</v>
          </cell>
          <cell r="E404">
            <v>30</v>
          </cell>
          <cell r="F404">
            <v>142002</v>
          </cell>
        </row>
        <row r="405">
          <cell r="D405" t="str">
            <v>三级防御石</v>
          </cell>
          <cell r="E405">
            <v>90</v>
          </cell>
          <cell r="F405">
            <v>142003</v>
          </cell>
        </row>
        <row r="406">
          <cell r="D406" t="str">
            <v>四级防御石</v>
          </cell>
          <cell r="E406">
            <v>270</v>
          </cell>
          <cell r="F406">
            <v>142004</v>
          </cell>
        </row>
        <row r="407">
          <cell r="D407" t="str">
            <v>五级防御石</v>
          </cell>
          <cell r="E407">
            <v>810</v>
          </cell>
          <cell r="F407">
            <v>142005</v>
          </cell>
        </row>
        <row r="408">
          <cell r="D408" t="str">
            <v>六级防御石</v>
          </cell>
          <cell r="E408">
            <v>2430</v>
          </cell>
          <cell r="F408">
            <v>142006</v>
          </cell>
        </row>
        <row r="409">
          <cell r="D409" t="str">
            <v>七级防御石</v>
          </cell>
          <cell r="E409">
            <v>7290</v>
          </cell>
          <cell r="F409">
            <v>142007</v>
          </cell>
        </row>
        <row r="410">
          <cell r="D410" t="str">
            <v>八级防御石</v>
          </cell>
          <cell r="E410">
            <v>21870</v>
          </cell>
          <cell r="F410">
            <v>142008</v>
          </cell>
        </row>
        <row r="411">
          <cell r="D411" t="str">
            <v>九级防御石</v>
          </cell>
          <cell r="E411">
            <v>65610</v>
          </cell>
          <cell r="F411">
            <v>142009</v>
          </cell>
        </row>
        <row r="412">
          <cell r="D412" t="str">
            <v>十级防御石</v>
          </cell>
          <cell r="E412">
            <v>196830</v>
          </cell>
          <cell r="F412">
            <v>142010</v>
          </cell>
        </row>
        <row r="413">
          <cell r="D413" t="str">
            <v>一级气血石</v>
          </cell>
          <cell r="E413">
            <v>10</v>
          </cell>
          <cell r="F413">
            <v>143001</v>
          </cell>
        </row>
        <row r="414">
          <cell r="D414" t="str">
            <v>二级气血石</v>
          </cell>
          <cell r="E414">
            <v>30</v>
          </cell>
          <cell r="F414">
            <v>143002</v>
          </cell>
        </row>
        <row r="415">
          <cell r="D415" t="str">
            <v>三级气血石</v>
          </cell>
          <cell r="E415">
            <v>90</v>
          </cell>
          <cell r="F415">
            <v>143003</v>
          </cell>
        </row>
        <row r="416">
          <cell r="D416" t="str">
            <v>四级气血石</v>
          </cell>
          <cell r="E416">
            <v>270</v>
          </cell>
          <cell r="F416">
            <v>143004</v>
          </cell>
        </row>
        <row r="417">
          <cell r="D417" t="str">
            <v>五级气血石</v>
          </cell>
          <cell r="E417">
            <v>810</v>
          </cell>
          <cell r="F417">
            <v>143005</v>
          </cell>
        </row>
        <row r="418">
          <cell r="D418" t="str">
            <v>六级气血石</v>
          </cell>
          <cell r="E418">
            <v>2430</v>
          </cell>
          <cell r="F418">
            <v>143006</v>
          </cell>
        </row>
        <row r="419">
          <cell r="D419" t="str">
            <v>七级气血石</v>
          </cell>
          <cell r="E419">
            <v>7290</v>
          </cell>
          <cell r="F419">
            <v>143007</v>
          </cell>
        </row>
        <row r="420">
          <cell r="D420" t="str">
            <v>八级气血石</v>
          </cell>
          <cell r="E420">
            <v>21870</v>
          </cell>
          <cell r="F420">
            <v>143008</v>
          </cell>
        </row>
        <row r="421">
          <cell r="D421" t="str">
            <v>九级气血石</v>
          </cell>
          <cell r="E421">
            <v>65610</v>
          </cell>
          <cell r="F421">
            <v>143009</v>
          </cell>
        </row>
        <row r="422">
          <cell r="D422" t="str">
            <v>十级气血石</v>
          </cell>
          <cell r="E422">
            <v>196830</v>
          </cell>
          <cell r="F422">
            <v>143010</v>
          </cell>
        </row>
        <row r="423">
          <cell r="D423" t="str">
            <v>一级暴击石</v>
          </cell>
          <cell r="E423">
            <v>10</v>
          </cell>
          <cell r="F423">
            <v>146001</v>
          </cell>
        </row>
        <row r="424">
          <cell r="D424" t="str">
            <v>二级暴击石</v>
          </cell>
          <cell r="E424">
            <v>30</v>
          </cell>
          <cell r="F424">
            <v>146002</v>
          </cell>
        </row>
        <row r="425">
          <cell r="D425" t="str">
            <v>三级暴击石</v>
          </cell>
          <cell r="E425">
            <v>90</v>
          </cell>
          <cell r="F425">
            <v>146003</v>
          </cell>
        </row>
        <row r="426">
          <cell r="D426" t="str">
            <v>四级暴击石</v>
          </cell>
          <cell r="E426">
            <v>270</v>
          </cell>
          <cell r="F426">
            <v>146004</v>
          </cell>
        </row>
        <row r="427">
          <cell r="D427" t="str">
            <v>五级暴击石</v>
          </cell>
          <cell r="E427">
            <v>810</v>
          </cell>
          <cell r="F427">
            <v>146005</v>
          </cell>
        </row>
        <row r="428">
          <cell r="D428" t="str">
            <v>六级暴击石</v>
          </cell>
          <cell r="E428">
            <v>2430</v>
          </cell>
          <cell r="F428">
            <v>146006</v>
          </cell>
        </row>
        <row r="429">
          <cell r="D429" t="str">
            <v>七级暴击石</v>
          </cell>
          <cell r="E429">
            <v>7290</v>
          </cell>
          <cell r="F429">
            <v>146007</v>
          </cell>
        </row>
        <row r="430">
          <cell r="D430" t="str">
            <v>八级暴击石</v>
          </cell>
          <cell r="E430">
            <v>21870</v>
          </cell>
          <cell r="F430">
            <v>146008</v>
          </cell>
        </row>
        <row r="431">
          <cell r="D431" t="str">
            <v>九级暴击石</v>
          </cell>
          <cell r="E431">
            <v>65610</v>
          </cell>
          <cell r="F431">
            <v>146009</v>
          </cell>
        </row>
        <row r="432">
          <cell r="D432" t="str">
            <v>十级暴击石</v>
          </cell>
          <cell r="E432">
            <v>196830</v>
          </cell>
          <cell r="F432">
            <v>146010</v>
          </cell>
        </row>
        <row r="433">
          <cell r="D433" t="str">
            <v>一级闪避石</v>
          </cell>
          <cell r="E433">
            <v>10</v>
          </cell>
          <cell r="F433">
            <v>147001</v>
          </cell>
        </row>
        <row r="434">
          <cell r="D434" t="str">
            <v>二级闪避石</v>
          </cell>
          <cell r="E434">
            <v>30</v>
          </cell>
          <cell r="F434">
            <v>147002</v>
          </cell>
        </row>
        <row r="435">
          <cell r="D435" t="str">
            <v>三级闪避石</v>
          </cell>
          <cell r="E435">
            <v>90</v>
          </cell>
          <cell r="F435">
            <v>147003</v>
          </cell>
        </row>
        <row r="436">
          <cell r="D436" t="str">
            <v>四级闪避石</v>
          </cell>
          <cell r="E436">
            <v>270</v>
          </cell>
          <cell r="F436">
            <v>147004</v>
          </cell>
        </row>
        <row r="437">
          <cell r="D437" t="str">
            <v>五级闪避石</v>
          </cell>
          <cell r="E437">
            <v>810</v>
          </cell>
          <cell r="F437">
            <v>147005</v>
          </cell>
        </row>
        <row r="438">
          <cell r="D438" t="str">
            <v>六级闪避石</v>
          </cell>
          <cell r="E438">
            <v>2430</v>
          </cell>
          <cell r="F438">
            <v>147006</v>
          </cell>
        </row>
        <row r="439">
          <cell r="D439" t="str">
            <v>七级闪避石</v>
          </cell>
          <cell r="E439">
            <v>7290</v>
          </cell>
          <cell r="F439">
            <v>147007</v>
          </cell>
        </row>
        <row r="440">
          <cell r="D440" t="str">
            <v>八级闪避石</v>
          </cell>
          <cell r="E440">
            <v>21870</v>
          </cell>
          <cell r="F440">
            <v>147008</v>
          </cell>
        </row>
        <row r="441">
          <cell r="D441" t="str">
            <v>九级闪避石</v>
          </cell>
          <cell r="E441">
            <v>65610</v>
          </cell>
          <cell r="F441">
            <v>147009</v>
          </cell>
        </row>
        <row r="442">
          <cell r="D442" t="str">
            <v>十级闪避石</v>
          </cell>
          <cell r="E442">
            <v>196830</v>
          </cell>
          <cell r="F442">
            <v>147010</v>
          </cell>
        </row>
        <row r="443">
          <cell r="D443" t="str">
            <v>青金铭石</v>
          </cell>
          <cell r="E443">
            <v>10</v>
          </cell>
          <cell r="F443">
            <v>145001</v>
          </cell>
        </row>
        <row r="444">
          <cell r="D444" t="str">
            <v>玄金铭石</v>
          </cell>
          <cell r="E444">
            <v>40</v>
          </cell>
          <cell r="F444">
            <v>145002</v>
          </cell>
        </row>
        <row r="445">
          <cell r="D445" t="str">
            <v>紫玉符文</v>
          </cell>
          <cell r="E445">
            <v>30</v>
          </cell>
          <cell r="F445">
            <v>145003</v>
          </cell>
        </row>
        <row r="446">
          <cell r="D446" t="str">
            <v>金玉符文</v>
          </cell>
          <cell r="E446">
            <v>50</v>
          </cell>
          <cell r="F446">
            <v>145004</v>
          </cell>
        </row>
        <row r="447">
          <cell r="D447" t="str">
            <v>玄玉符文</v>
          </cell>
          <cell r="E447">
            <v>80</v>
          </cell>
          <cell r="F447">
            <v>145005</v>
          </cell>
        </row>
        <row r="448">
          <cell r="D448" t="str">
            <v>升灵符文</v>
          </cell>
          <cell r="E448">
            <v>20</v>
          </cell>
          <cell r="F448">
            <v>145006</v>
          </cell>
        </row>
        <row r="449">
          <cell r="D449" t="str">
            <v>《情·上邪》</v>
          </cell>
          <cell r="E449">
            <v>7</v>
          </cell>
          <cell r="F449">
            <v>148000</v>
          </cell>
        </row>
        <row r="450">
          <cell r="D450" t="str">
            <v>《情·上邪》</v>
          </cell>
          <cell r="E450">
            <v>7</v>
          </cell>
          <cell r="F450">
            <v>148001</v>
          </cell>
        </row>
        <row r="451">
          <cell r="D451" t="str">
            <v>《情·上邪》</v>
          </cell>
          <cell r="E451">
            <v>7</v>
          </cell>
          <cell r="F451">
            <v>148002</v>
          </cell>
        </row>
        <row r="452">
          <cell r="D452" t="str">
            <v>《情·上邪》</v>
          </cell>
          <cell r="E452">
            <v>7</v>
          </cell>
          <cell r="F452">
            <v>148003</v>
          </cell>
        </row>
        <row r="453">
          <cell r="D453" t="str">
            <v>《情·相思》</v>
          </cell>
          <cell r="E453">
            <v>7</v>
          </cell>
          <cell r="F453">
            <v>148004</v>
          </cell>
        </row>
        <row r="454">
          <cell r="D454" t="str">
            <v>《情·相思》</v>
          </cell>
          <cell r="E454">
            <v>7</v>
          </cell>
          <cell r="F454">
            <v>148005</v>
          </cell>
        </row>
        <row r="455">
          <cell r="D455" t="str">
            <v>《情·相思》</v>
          </cell>
          <cell r="E455">
            <v>7</v>
          </cell>
          <cell r="F455">
            <v>148006</v>
          </cell>
        </row>
        <row r="456">
          <cell r="D456" t="str">
            <v>《情·相思》</v>
          </cell>
          <cell r="E456">
            <v>7</v>
          </cell>
          <cell r="F456">
            <v>148007</v>
          </cell>
        </row>
        <row r="457">
          <cell r="D457" t="str">
            <v>《情·离思》</v>
          </cell>
          <cell r="E457">
            <v>7</v>
          </cell>
          <cell r="F457">
            <v>148008</v>
          </cell>
        </row>
        <row r="458">
          <cell r="D458" t="str">
            <v>《情·离思》</v>
          </cell>
          <cell r="E458">
            <v>7</v>
          </cell>
          <cell r="F458">
            <v>148009</v>
          </cell>
        </row>
        <row r="459">
          <cell r="D459" t="str">
            <v>《情·离思》</v>
          </cell>
          <cell r="E459">
            <v>7</v>
          </cell>
          <cell r="F459">
            <v>148010</v>
          </cell>
        </row>
        <row r="460">
          <cell r="D460" t="str">
            <v>《情·离思》</v>
          </cell>
          <cell r="E460">
            <v>7</v>
          </cell>
          <cell r="F460">
            <v>148011</v>
          </cell>
        </row>
        <row r="461">
          <cell r="D461" t="str">
            <v>《情·灵犀角 》</v>
          </cell>
          <cell r="E461">
            <v>7</v>
          </cell>
          <cell r="F461">
            <v>148012</v>
          </cell>
        </row>
        <row r="462">
          <cell r="D462" t="str">
            <v>《情·灵犀角 》</v>
          </cell>
          <cell r="E462">
            <v>7</v>
          </cell>
          <cell r="F462">
            <v>148013</v>
          </cell>
        </row>
        <row r="463">
          <cell r="D463" t="str">
            <v>《情·灵犀角 》</v>
          </cell>
          <cell r="E463">
            <v>7</v>
          </cell>
          <cell r="F463">
            <v>148014</v>
          </cell>
        </row>
        <row r="464">
          <cell r="D464" t="str">
            <v>《情·灵犀角 》</v>
          </cell>
          <cell r="E464">
            <v>7</v>
          </cell>
          <cell r="F464">
            <v>148015</v>
          </cell>
        </row>
        <row r="465">
          <cell r="D465" t="str">
            <v>《情·彩凤翼》</v>
          </cell>
          <cell r="E465">
            <v>7</v>
          </cell>
          <cell r="F465">
            <v>148016</v>
          </cell>
        </row>
        <row r="466">
          <cell r="D466" t="str">
            <v>《情·彩凤翼》</v>
          </cell>
          <cell r="E466">
            <v>7</v>
          </cell>
          <cell r="F466">
            <v>148017</v>
          </cell>
        </row>
        <row r="467">
          <cell r="D467" t="str">
            <v>《情·彩凤翼》</v>
          </cell>
          <cell r="E467">
            <v>7</v>
          </cell>
          <cell r="F467">
            <v>148018</v>
          </cell>
        </row>
        <row r="468">
          <cell r="D468" t="str">
            <v>《情·彩凤翼》</v>
          </cell>
          <cell r="E468">
            <v>7</v>
          </cell>
          <cell r="F468">
            <v>148019</v>
          </cell>
        </row>
        <row r="469">
          <cell r="D469" t="str">
            <v>《情·连理枝》</v>
          </cell>
          <cell r="E469">
            <v>7</v>
          </cell>
          <cell r="F469">
            <v>148020</v>
          </cell>
        </row>
        <row r="470">
          <cell r="D470" t="str">
            <v>《情·连理枝》</v>
          </cell>
          <cell r="E470">
            <v>7</v>
          </cell>
          <cell r="F470">
            <v>148021</v>
          </cell>
        </row>
        <row r="471">
          <cell r="D471" t="str">
            <v>《情·连理枝》</v>
          </cell>
          <cell r="E471">
            <v>7</v>
          </cell>
          <cell r="F471">
            <v>148022</v>
          </cell>
        </row>
        <row r="472">
          <cell r="D472" t="str">
            <v>《情·连理枝》</v>
          </cell>
          <cell r="E472">
            <v>7</v>
          </cell>
          <cell r="F472">
            <v>148023</v>
          </cell>
        </row>
        <row r="473">
          <cell r="D473" t="str">
            <v>《情·守身玉》</v>
          </cell>
          <cell r="E473">
            <v>7</v>
          </cell>
          <cell r="F473">
            <v>148024</v>
          </cell>
        </row>
        <row r="474">
          <cell r="D474" t="str">
            <v>《情·守身玉》</v>
          </cell>
          <cell r="E474">
            <v>7</v>
          </cell>
          <cell r="F474">
            <v>148025</v>
          </cell>
        </row>
        <row r="475">
          <cell r="D475" t="str">
            <v>《情·守身玉》</v>
          </cell>
          <cell r="E475">
            <v>7</v>
          </cell>
          <cell r="F475">
            <v>148026</v>
          </cell>
        </row>
        <row r="476">
          <cell r="D476" t="str">
            <v>《情·守身玉》</v>
          </cell>
          <cell r="E476">
            <v>7</v>
          </cell>
          <cell r="F476">
            <v>148027</v>
          </cell>
        </row>
        <row r="477">
          <cell r="D477" t="str">
            <v>《情·沧海佩》</v>
          </cell>
          <cell r="E477">
            <v>7</v>
          </cell>
          <cell r="F477">
            <v>148028</v>
          </cell>
        </row>
        <row r="478">
          <cell r="D478" t="str">
            <v>《情·沧海佩》</v>
          </cell>
          <cell r="E478">
            <v>7</v>
          </cell>
          <cell r="F478">
            <v>148029</v>
          </cell>
        </row>
        <row r="479">
          <cell r="D479" t="str">
            <v>《情·沧海佩》</v>
          </cell>
          <cell r="E479">
            <v>7</v>
          </cell>
          <cell r="F479">
            <v>148030</v>
          </cell>
        </row>
        <row r="480">
          <cell r="D480" t="str">
            <v>《情·沧海佩》</v>
          </cell>
          <cell r="E480">
            <v>7</v>
          </cell>
          <cell r="F480">
            <v>148031</v>
          </cell>
        </row>
        <row r="481">
          <cell r="D481" t="str">
            <v>《情·同心结》</v>
          </cell>
          <cell r="E481">
            <v>7</v>
          </cell>
          <cell r="F481">
            <v>148032</v>
          </cell>
        </row>
        <row r="482">
          <cell r="D482" t="str">
            <v>《情·同心结》</v>
          </cell>
          <cell r="E482">
            <v>7</v>
          </cell>
          <cell r="F482">
            <v>148033</v>
          </cell>
        </row>
        <row r="483">
          <cell r="D483" t="str">
            <v>《情·同心结》</v>
          </cell>
          <cell r="E483">
            <v>7</v>
          </cell>
          <cell r="F483">
            <v>148034</v>
          </cell>
        </row>
        <row r="484">
          <cell r="D484" t="str">
            <v>《情·同心结》</v>
          </cell>
          <cell r="E484">
            <v>7</v>
          </cell>
          <cell r="F484">
            <v>148035</v>
          </cell>
        </row>
        <row r="485">
          <cell r="D485" t="str">
            <v>《情·高山流水》</v>
          </cell>
          <cell r="E485">
            <v>7</v>
          </cell>
          <cell r="F485">
            <v>148036</v>
          </cell>
        </row>
        <row r="486">
          <cell r="D486" t="str">
            <v>《情·高山流水》</v>
          </cell>
          <cell r="E486">
            <v>7</v>
          </cell>
          <cell r="F486">
            <v>148037</v>
          </cell>
        </row>
        <row r="487">
          <cell r="D487" t="str">
            <v>《情·高山流水》</v>
          </cell>
          <cell r="E487">
            <v>7</v>
          </cell>
          <cell r="F487">
            <v>148038</v>
          </cell>
        </row>
        <row r="488">
          <cell r="D488" t="str">
            <v>《情·高山流水》</v>
          </cell>
          <cell r="E488">
            <v>7</v>
          </cell>
          <cell r="F488">
            <v>148039</v>
          </cell>
        </row>
        <row r="489">
          <cell r="D489" t="str">
            <v>《情·瑶琴》</v>
          </cell>
          <cell r="E489">
            <v>7</v>
          </cell>
          <cell r="F489">
            <v>148040</v>
          </cell>
        </row>
        <row r="490">
          <cell r="D490" t="str">
            <v>《情·瑶琴》</v>
          </cell>
          <cell r="E490">
            <v>7</v>
          </cell>
          <cell r="F490">
            <v>148041</v>
          </cell>
        </row>
        <row r="491">
          <cell r="D491" t="str">
            <v>《情·瑶琴》</v>
          </cell>
          <cell r="E491">
            <v>7</v>
          </cell>
          <cell r="F491">
            <v>148042</v>
          </cell>
        </row>
        <row r="492">
          <cell r="D492" t="str">
            <v>《情·瑶琴》</v>
          </cell>
          <cell r="E492">
            <v>7</v>
          </cell>
          <cell r="F492">
            <v>148043</v>
          </cell>
        </row>
        <row r="493">
          <cell r="D493" t="str">
            <v>《情·望夫石》</v>
          </cell>
          <cell r="E493">
            <v>7</v>
          </cell>
          <cell r="F493">
            <v>148044</v>
          </cell>
        </row>
        <row r="494">
          <cell r="D494" t="str">
            <v>《情·望夫石》</v>
          </cell>
          <cell r="E494">
            <v>7</v>
          </cell>
          <cell r="F494">
            <v>148045</v>
          </cell>
        </row>
        <row r="495">
          <cell r="D495" t="str">
            <v>《情·望夫石》</v>
          </cell>
          <cell r="E495">
            <v>7</v>
          </cell>
          <cell r="F495">
            <v>148046</v>
          </cell>
        </row>
        <row r="496">
          <cell r="D496" t="str">
            <v>《情·望夫石》</v>
          </cell>
          <cell r="E496">
            <v>7</v>
          </cell>
          <cell r="F496">
            <v>148047</v>
          </cell>
        </row>
        <row r="497">
          <cell r="D497" t="str">
            <v>好友</v>
          </cell>
          <cell r="E497" t="e">
            <v>#N/A</v>
          </cell>
          <cell r="F497">
            <v>148048</v>
          </cell>
        </row>
        <row r="498">
          <cell r="D498" t="str">
            <v>点击组队</v>
          </cell>
          <cell r="E498" t="e">
            <v>#N/A</v>
          </cell>
          <cell r="F498">
            <v>148049</v>
          </cell>
        </row>
        <row r="499">
          <cell r="D499" t="str">
            <v>可以给好友赠送礼物，与好友亲密度达到2000点时可结成情缘</v>
          </cell>
          <cell r="E499" t="e">
            <v>#N/A</v>
          </cell>
          <cell r="F499">
            <v>148050</v>
          </cell>
        </row>
        <row r="500">
          <cell r="D500" t="str">
            <v>万能碎片</v>
          </cell>
          <cell r="E500" t="e">
            <v>#N/A</v>
          </cell>
          <cell r="F500">
            <v>148051</v>
          </cell>
        </row>
        <row r="501">
          <cell r="D501" t="str">
            <v>情缘点兑换</v>
          </cell>
          <cell r="E501" t="e">
            <v>#N/A</v>
          </cell>
          <cell r="F501">
            <v>148052</v>
          </cell>
        </row>
        <row r="502">
          <cell r="D502" t="str">
            <v>首充礼包</v>
          </cell>
          <cell r="E502" t="e">
            <v>#N/A</v>
          </cell>
          <cell r="F502">
            <v>148053</v>
          </cell>
        </row>
        <row r="503">
          <cell r="D503" t="e">
            <v>#N/A</v>
          </cell>
          <cell r="E503" t="e">
            <v>#N/A</v>
          </cell>
          <cell r="F503">
            <v>148054</v>
          </cell>
        </row>
        <row r="504">
          <cell r="D504" t="e">
            <v>#N/A</v>
          </cell>
          <cell r="E504" t="e">
            <v>#N/A</v>
          </cell>
          <cell r="F504">
            <v>148055</v>
          </cell>
        </row>
        <row r="505">
          <cell r="D505" t="e">
            <v>#N/A</v>
          </cell>
          <cell r="E505" t="e">
            <v>#N/A</v>
          </cell>
          <cell r="F505">
            <v>148056</v>
          </cell>
        </row>
        <row r="506">
          <cell r="D506" t="e">
            <v>#N/A</v>
          </cell>
          <cell r="E506" t="e">
            <v>#N/A</v>
          </cell>
          <cell r="F506">
            <v>148057</v>
          </cell>
        </row>
        <row r="507">
          <cell r="D507" t="e">
            <v>#N/A</v>
          </cell>
          <cell r="E507" t="e">
            <v>#N/A</v>
          </cell>
          <cell r="F507">
            <v>148058</v>
          </cell>
        </row>
        <row r="508">
          <cell r="D508" t="e">
            <v>#N/A</v>
          </cell>
          <cell r="E508" t="e">
            <v>#N/A</v>
          </cell>
          <cell r="F508">
            <v>148059</v>
          </cell>
        </row>
        <row r="509">
          <cell r="D509" t="str">
            <v>四级ＶＩＰ经验卡</v>
          </cell>
          <cell r="E509" t="e">
            <v>#N/A</v>
          </cell>
          <cell r="F509">
            <v>150000</v>
          </cell>
        </row>
        <row r="510">
          <cell r="D510" t="str">
            <v>五级ＶＩＰ经验卡</v>
          </cell>
          <cell r="E510" t="e">
            <v>#N/A</v>
          </cell>
          <cell r="F510">
            <v>150001</v>
          </cell>
        </row>
        <row r="511">
          <cell r="D511" t="str">
            <v>六级ＶＩＰ经验卡</v>
          </cell>
          <cell r="E511" t="e">
            <v>#N/A</v>
          </cell>
          <cell r="F511">
            <v>150002</v>
          </cell>
        </row>
        <row r="512">
          <cell r="D512" t="str">
            <v>追杀令</v>
          </cell>
          <cell r="E512">
            <v>10</v>
          </cell>
          <cell r="F512">
            <v>150006</v>
          </cell>
        </row>
        <row r="513">
          <cell r="D513" t="str">
            <v>还魂丹</v>
          </cell>
          <cell r="E513">
            <v>10</v>
          </cell>
          <cell r="F513">
            <v>150009</v>
          </cell>
        </row>
        <row r="514">
          <cell r="D514" t="str">
            <v>传送鞋</v>
          </cell>
          <cell r="E514">
            <v>10</v>
          </cell>
          <cell r="F514">
            <v>150010</v>
          </cell>
        </row>
        <row r="515">
          <cell r="D515" t="str">
            <v>普通VIP经验卡</v>
          </cell>
          <cell r="E515" t="e">
            <v>#N/A</v>
          </cell>
          <cell r="F515">
            <v>150011</v>
          </cell>
        </row>
        <row r="516">
          <cell r="D516" t="str">
            <v>普通VIP经验卡</v>
          </cell>
          <cell r="E516" t="e">
            <v>#N/A</v>
          </cell>
          <cell r="F516">
            <v>150012</v>
          </cell>
        </row>
        <row r="517">
          <cell r="D517" t="str">
            <v>中级VIP经验卡</v>
          </cell>
          <cell r="E517" t="e">
            <v>#N/A</v>
          </cell>
          <cell r="F517">
            <v>150013</v>
          </cell>
        </row>
        <row r="518">
          <cell r="D518" t="str">
            <v>高级VIP经验卡</v>
          </cell>
          <cell r="E518" t="e">
            <v>#N/A</v>
          </cell>
          <cell r="F518">
            <v>150014</v>
          </cell>
        </row>
        <row r="519">
          <cell r="D519" t="str">
            <v>行商令</v>
          </cell>
          <cell r="E519">
            <v>10</v>
          </cell>
          <cell r="F519">
            <v>150016</v>
          </cell>
        </row>
        <row r="520">
          <cell r="D520" t="str">
            <v>讨伐令</v>
          </cell>
          <cell r="E520">
            <v>30</v>
          </cell>
          <cell r="F520">
            <v>150017</v>
          </cell>
        </row>
        <row r="521">
          <cell r="D521" t="str">
            <v>玫瑰花</v>
          </cell>
          <cell r="E521">
            <v>1</v>
          </cell>
          <cell r="F521">
            <v>150018</v>
          </cell>
        </row>
        <row r="522">
          <cell r="D522" t="str">
            <v>画卷</v>
          </cell>
          <cell r="E522">
            <v>188</v>
          </cell>
          <cell r="F522">
            <v>150019</v>
          </cell>
        </row>
        <row r="523">
          <cell r="D523" t="str">
            <v>香囊</v>
          </cell>
          <cell r="E523">
            <v>520</v>
          </cell>
          <cell r="F523">
            <v>150020</v>
          </cell>
        </row>
        <row r="524">
          <cell r="D524" t="str">
            <v>鸳鸯结</v>
          </cell>
          <cell r="E524">
            <v>1314</v>
          </cell>
          <cell r="F524">
            <v>150021</v>
          </cell>
        </row>
        <row r="525">
          <cell r="D525" t="str">
            <v>同心锁</v>
          </cell>
          <cell r="E525">
            <v>1314</v>
          </cell>
          <cell r="F525">
            <v>150022</v>
          </cell>
        </row>
        <row r="526">
          <cell r="D526" t="str">
            <v>相思豆</v>
          </cell>
          <cell r="E526">
            <v>10</v>
          </cell>
          <cell r="F526">
            <v>150023</v>
          </cell>
        </row>
        <row r="527">
          <cell r="D527" t="str">
            <v>相思泪</v>
          </cell>
          <cell r="E527">
            <v>30</v>
          </cell>
          <cell r="F527">
            <v>150024</v>
          </cell>
        </row>
        <row r="528">
          <cell r="D528" t="str">
            <v>洗练石</v>
          </cell>
          <cell r="E528">
            <v>20</v>
          </cell>
          <cell r="F528">
            <v>150025</v>
          </cell>
        </row>
        <row r="529">
          <cell r="D529" t="str">
            <v>跨服喇叭</v>
          </cell>
          <cell r="E529">
            <v>50</v>
          </cell>
          <cell r="F529">
            <v>150107</v>
          </cell>
        </row>
        <row r="530">
          <cell r="D530" t="str">
            <v>天降神兵</v>
          </cell>
          <cell r="E530" t="e">
            <v>#N/A</v>
          </cell>
          <cell r="F530">
            <v>150108</v>
          </cell>
        </row>
        <row r="531">
          <cell r="D531" t="str">
            <v>天下无双</v>
          </cell>
          <cell r="E531" t="e">
            <v>#N/A</v>
          </cell>
          <cell r="F531">
            <v>150109</v>
          </cell>
        </row>
        <row r="532">
          <cell r="D532" t="str">
            <v>剑侠情缘</v>
          </cell>
          <cell r="E532">
            <v>3000</v>
          </cell>
          <cell r="F532">
            <v>150110</v>
          </cell>
        </row>
        <row r="533">
          <cell r="D533" t="str">
            <v>名扬四海</v>
          </cell>
          <cell r="E533" t="e">
            <v>#N/A</v>
          </cell>
          <cell r="F533">
            <v>150111</v>
          </cell>
        </row>
        <row r="534">
          <cell r="D534" t="str">
            <v>装神弄鬼</v>
          </cell>
          <cell r="E534" t="e">
            <v>#N/A</v>
          </cell>
          <cell r="F534">
            <v>150112</v>
          </cell>
        </row>
        <row r="535">
          <cell r="D535" t="str">
            <v>TGP武尊</v>
          </cell>
          <cell r="E535" t="e">
            <v>#N/A</v>
          </cell>
          <cell r="F535">
            <v>150113</v>
          </cell>
        </row>
        <row r="536">
          <cell r="D536" t="str">
            <v>QQ游戏风云客</v>
          </cell>
          <cell r="E536" t="e">
            <v>#N/A</v>
          </cell>
          <cell r="F536">
            <v>150114</v>
          </cell>
        </row>
        <row r="537">
          <cell r="D537" t="str">
            <v>空间游戏侠圣</v>
          </cell>
          <cell r="E537" t="e">
            <v>#N/A</v>
          </cell>
          <cell r="F537">
            <v>150115</v>
          </cell>
        </row>
        <row r="538">
          <cell r="D538" t="e">
            <v>#N/A</v>
          </cell>
          <cell r="E538" t="e">
            <v>#N/A</v>
          </cell>
          <cell r="F538">
            <v>0</v>
          </cell>
        </row>
        <row r="539">
          <cell r="D539" t="str">
            <v>排行奖励</v>
          </cell>
          <cell r="E539" t="e">
            <v>#N/A</v>
          </cell>
          <cell r="F539">
            <v>150900</v>
          </cell>
        </row>
        <row r="540">
          <cell r="D540" t="str">
            <v>致命一击</v>
          </cell>
          <cell r="E540" t="e">
            <v>#N/A</v>
          </cell>
          <cell r="F540">
            <v>150901</v>
          </cell>
        </row>
        <row r="541">
          <cell r="D541" t="str">
            <v>几率掉落</v>
          </cell>
          <cell r="E541" t="e">
            <v>#N/A</v>
          </cell>
          <cell r="F541">
            <v>150902</v>
          </cell>
        </row>
        <row r="542">
          <cell r="D542" t="str">
            <v>号令天下</v>
          </cell>
          <cell r="E542" t="e">
            <v>#N/A</v>
          </cell>
          <cell r="F542">
            <v>150903</v>
          </cell>
        </row>
        <row r="543">
          <cell r="D543" t="str">
            <v>指点江山</v>
          </cell>
          <cell r="E543" t="e">
            <v>#N/A</v>
          </cell>
          <cell r="F543">
            <v>150904</v>
          </cell>
        </row>
        <row r="544">
          <cell r="D544" t="str">
            <v>威震四方</v>
          </cell>
          <cell r="E544" t="e">
            <v>#N/A</v>
          </cell>
          <cell r="F544">
            <v>150905</v>
          </cell>
        </row>
        <row r="545">
          <cell r="D545" t="str">
            <v>号令天下</v>
          </cell>
          <cell r="E545" t="e">
            <v>#N/A</v>
          </cell>
          <cell r="F545">
            <v>150906</v>
          </cell>
        </row>
        <row r="546">
          <cell r="D546" t="str">
            <v>指点江山</v>
          </cell>
          <cell r="E546" t="e">
            <v>#N/A</v>
          </cell>
          <cell r="F546">
            <v>150907</v>
          </cell>
        </row>
        <row r="547">
          <cell r="D547" t="str">
            <v>威震四方</v>
          </cell>
          <cell r="E547" t="e">
            <v>#N/A</v>
          </cell>
          <cell r="F547">
            <v>150908</v>
          </cell>
        </row>
        <row r="548">
          <cell r="D548" t="str">
            <v>神仙眷侣</v>
          </cell>
          <cell r="E548" t="e">
            <v>#N/A</v>
          </cell>
          <cell r="F548">
            <v>150909</v>
          </cell>
        </row>
        <row r="549">
          <cell r="D549" t="str">
            <v>巅峰王者</v>
          </cell>
          <cell r="E549" t="e">
            <v>#N/A</v>
          </cell>
          <cell r="F549">
            <v>150910</v>
          </cell>
        </row>
        <row r="550">
          <cell r="D550" t="str">
            <v>乱世杀星</v>
          </cell>
          <cell r="E550" t="e">
            <v>#N/A</v>
          </cell>
          <cell r="F550">
            <v>150911</v>
          </cell>
        </row>
        <row r="551">
          <cell r="D551" t="str">
            <v>神兵诀</v>
          </cell>
          <cell r="E551">
            <v>10</v>
          </cell>
          <cell r="F551">
            <v>160000</v>
          </cell>
        </row>
        <row r="552">
          <cell r="D552" t="str">
            <v>万能碎片</v>
          </cell>
          <cell r="E552">
            <v>30</v>
          </cell>
          <cell r="F552">
            <v>170025</v>
          </cell>
        </row>
        <row r="553">
          <cell r="D553" t="str">
            <v>高级万能碎片</v>
          </cell>
          <cell r="E553">
            <v>30</v>
          </cell>
          <cell r="F553">
            <v>170026</v>
          </cell>
        </row>
        <row r="554">
          <cell r="D554" t="str">
            <v>太虚碎片</v>
          </cell>
          <cell r="E554">
            <v>30</v>
          </cell>
          <cell r="F554">
            <v>170033</v>
          </cell>
        </row>
        <row r="555">
          <cell r="D555" t="str">
            <v>燎星碎片</v>
          </cell>
          <cell r="E555">
            <v>30</v>
          </cell>
          <cell r="F555">
            <v>170034</v>
          </cell>
        </row>
        <row r="556">
          <cell r="D556" t="str">
            <v>尘埃碎片</v>
          </cell>
          <cell r="E556">
            <v>30</v>
          </cell>
          <cell r="F556">
            <v>170035</v>
          </cell>
        </row>
        <row r="557">
          <cell r="D557" t="str">
            <v>太极碎片</v>
          </cell>
          <cell r="E557">
            <v>30</v>
          </cell>
          <cell r="F557">
            <v>170036</v>
          </cell>
        </row>
        <row r="558">
          <cell r="D558" t="str">
            <v>血影妖刀碎片</v>
          </cell>
          <cell r="E558">
            <v>30</v>
          </cell>
          <cell r="F558">
            <v>170037</v>
          </cell>
        </row>
        <row r="559">
          <cell r="D559" t="str">
            <v>飞鳞碎片</v>
          </cell>
          <cell r="E559">
            <v>30</v>
          </cell>
          <cell r="F559">
            <v>170038</v>
          </cell>
        </row>
        <row r="560">
          <cell r="D560" t="str">
            <v>明王碎片</v>
          </cell>
          <cell r="E560">
            <v>30</v>
          </cell>
          <cell r="F560">
            <v>170039</v>
          </cell>
        </row>
        <row r="561">
          <cell r="D561" t="str">
            <v>画影碎片</v>
          </cell>
          <cell r="E561">
            <v>30</v>
          </cell>
          <cell r="F561">
            <v>170040</v>
          </cell>
        </row>
        <row r="562">
          <cell r="D562" t="str">
            <v>贪狼碎片</v>
          </cell>
          <cell r="E562">
            <v>30</v>
          </cell>
          <cell r="F562">
            <v>170041</v>
          </cell>
        </row>
        <row r="563">
          <cell r="D563" t="str">
            <v>火龙碎片</v>
          </cell>
          <cell r="E563">
            <v>30</v>
          </cell>
          <cell r="F563">
            <v>170042</v>
          </cell>
        </row>
        <row r="564">
          <cell r="D564" t="str">
            <v>长龙碎片</v>
          </cell>
          <cell r="E564">
            <v>30</v>
          </cell>
          <cell r="F564">
            <v>170043</v>
          </cell>
        </row>
        <row r="565">
          <cell r="D565" t="str">
            <v>龙牙碎片</v>
          </cell>
          <cell r="E565">
            <v>30</v>
          </cell>
          <cell r="F565">
            <v>170044</v>
          </cell>
        </row>
        <row r="566">
          <cell r="D566" t="str">
            <v>摧城碎片</v>
          </cell>
          <cell r="E566">
            <v>30</v>
          </cell>
          <cell r="F566">
            <v>170045</v>
          </cell>
        </row>
        <row r="567">
          <cell r="D567" t="str">
            <v>焚海碎片</v>
          </cell>
          <cell r="E567">
            <v>30</v>
          </cell>
          <cell r="F567">
            <v>170046</v>
          </cell>
        </row>
        <row r="568">
          <cell r="D568" t="str">
            <v>饮血碎片</v>
          </cell>
          <cell r="E568">
            <v>30</v>
          </cell>
          <cell r="F568">
            <v>170047</v>
          </cell>
        </row>
        <row r="569">
          <cell r="D569" t="str">
            <v>炎凰碎片</v>
          </cell>
          <cell r="E569">
            <v>30</v>
          </cell>
          <cell r="F569">
            <v>170048</v>
          </cell>
        </row>
        <row r="570">
          <cell r="D570" t="str">
            <v>天风霄灵碎片</v>
          </cell>
          <cell r="E570">
            <v>30</v>
          </cell>
          <cell r="F570">
            <v>170049</v>
          </cell>
        </row>
        <row r="571">
          <cell r="D571" t="str">
            <v>流光飞舞碎片</v>
          </cell>
          <cell r="E571">
            <v>30</v>
          </cell>
          <cell r="F571">
            <v>170050</v>
          </cell>
        </row>
        <row r="572">
          <cell r="D572" t="str">
            <v>碧月青弘碎片</v>
          </cell>
          <cell r="E572">
            <v>30</v>
          </cell>
          <cell r="F572">
            <v>170051</v>
          </cell>
        </row>
        <row r="573">
          <cell r="D573" t="str">
            <v>何幸碎片</v>
          </cell>
          <cell r="E573">
            <v>30</v>
          </cell>
          <cell r="F573">
            <v>170052</v>
          </cell>
        </row>
        <row r="574">
          <cell r="D574" t="str">
            <v>凤羽碎片</v>
          </cell>
          <cell r="E574">
            <v>30</v>
          </cell>
          <cell r="F574">
            <v>170053</v>
          </cell>
        </row>
        <row r="575">
          <cell r="D575" t="str">
            <v>玄冰碎片</v>
          </cell>
          <cell r="E575">
            <v>30</v>
          </cell>
          <cell r="F575">
            <v>170054</v>
          </cell>
        </row>
        <row r="576">
          <cell r="D576" t="str">
            <v>青玉碎片</v>
          </cell>
          <cell r="E576">
            <v>30</v>
          </cell>
          <cell r="F576">
            <v>170055</v>
          </cell>
        </row>
        <row r="577">
          <cell r="D577" t="str">
            <v>墨颠碎片</v>
          </cell>
          <cell r="E577" t="e">
            <v>#N/A</v>
          </cell>
          <cell r="F577">
            <v>170056</v>
          </cell>
        </row>
        <row r="578">
          <cell r="D578" t="str">
            <v>精铁服</v>
          </cell>
          <cell r="E578" t="e">
            <v>#N/A</v>
          </cell>
          <cell r="F578">
            <v>200002</v>
          </cell>
        </row>
        <row r="579">
          <cell r="D579" t="str">
            <v>百炼甲</v>
          </cell>
          <cell r="E579" t="e">
            <v>#N/A</v>
          </cell>
          <cell r="F579">
            <v>200042</v>
          </cell>
        </row>
        <row r="580">
          <cell r="D580" t="str">
            <v>武秀·疾风衫</v>
          </cell>
          <cell r="E580" t="e">
            <v>#N/A</v>
          </cell>
          <cell r="F580">
            <v>200052</v>
          </cell>
        </row>
        <row r="581">
          <cell r="D581" t="str">
            <v>名侠·流云衫</v>
          </cell>
          <cell r="E581" t="e">
            <v>#N/A</v>
          </cell>
          <cell r="F581">
            <v>200062</v>
          </cell>
        </row>
        <row r="582">
          <cell r="D582" t="str">
            <v>英豪·百战甲</v>
          </cell>
          <cell r="E582" t="e">
            <v>#N/A</v>
          </cell>
          <cell r="F582">
            <v>200072</v>
          </cell>
        </row>
        <row r="583">
          <cell r="D583" t="str">
            <v>傲视·千魂甲</v>
          </cell>
          <cell r="E583" t="e">
            <v>#N/A</v>
          </cell>
          <cell r="F583">
            <v>200082</v>
          </cell>
        </row>
        <row r="584">
          <cell r="D584" t="str">
            <v>求败·破军七杀袍</v>
          </cell>
          <cell r="E584" t="e">
            <v>#N/A</v>
          </cell>
          <cell r="F584">
            <v>200092</v>
          </cell>
        </row>
        <row r="585">
          <cell r="D585" t="str">
            <v>天地·沐雨栖凤袍</v>
          </cell>
          <cell r="E585" t="e">
            <v>#N/A</v>
          </cell>
          <cell r="F585">
            <v>200102</v>
          </cell>
        </row>
        <row r="586">
          <cell r="D586" t="str">
            <v>精铁护腿</v>
          </cell>
          <cell r="E586" t="e">
            <v>#N/A</v>
          </cell>
          <cell r="F586">
            <v>210002</v>
          </cell>
        </row>
        <row r="587">
          <cell r="D587" t="str">
            <v>百炼护腿</v>
          </cell>
          <cell r="E587" t="e">
            <v>#N/A</v>
          </cell>
          <cell r="F587">
            <v>210042</v>
          </cell>
        </row>
        <row r="588">
          <cell r="D588" t="str">
            <v>武秀·疾风护腿</v>
          </cell>
          <cell r="E588" t="e">
            <v>#N/A</v>
          </cell>
          <cell r="F588">
            <v>210052</v>
          </cell>
        </row>
        <row r="589">
          <cell r="D589" t="str">
            <v>名侠·流云护腿</v>
          </cell>
          <cell r="E589" t="e">
            <v>#N/A</v>
          </cell>
          <cell r="F589">
            <v>210062</v>
          </cell>
        </row>
        <row r="590">
          <cell r="D590" t="str">
            <v>英豪·百战护腿</v>
          </cell>
          <cell r="E590" t="e">
            <v>#N/A</v>
          </cell>
          <cell r="F590">
            <v>210072</v>
          </cell>
        </row>
        <row r="591">
          <cell r="D591" t="str">
            <v>傲视·千魂护腿</v>
          </cell>
          <cell r="E591" t="e">
            <v>#N/A</v>
          </cell>
          <cell r="F591">
            <v>210082</v>
          </cell>
        </row>
        <row r="592">
          <cell r="D592" t="str">
            <v>求败·破军七杀护腿</v>
          </cell>
          <cell r="E592" t="e">
            <v>#N/A</v>
          </cell>
          <cell r="F592">
            <v>210092</v>
          </cell>
        </row>
        <row r="593">
          <cell r="D593" t="str">
            <v>天地·沐雨栖凤护腿</v>
          </cell>
          <cell r="E593" t="e">
            <v>#N/A</v>
          </cell>
          <cell r="F593">
            <v>210102</v>
          </cell>
        </row>
        <row r="594">
          <cell r="D594" t="str">
            <v>精铁靴</v>
          </cell>
          <cell r="E594" t="e">
            <v>#N/A</v>
          </cell>
          <cell r="F594">
            <v>220002</v>
          </cell>
        </row>
        <row r="595">
          <cell r="D595" t="str">
            <v>百炼靴</v>
          </cell>
          <cell r="E595" t="e">
            <v>#N/A</v>
          </cell>
          <cell r="F595">
            <v>220042</v>
          </cell>
        </row>
        <row r="596">
          <cell r="D596" t="str">
            <v>武秀·疾风靴</v>
          </cell>
          <cell r="E596" t="e">
            <v>#N/A</v>
          </cell>
          <cell r="F596">
            <v>220052</v>
          </cell>
        </row>
        <row r="597">
          <cell r="D597" t="str">
            <v>名侠·流云靴</v>
          </cell>
          <cell r="E597" t="e">
            <v>#N/A</v>
          </cell>
          <cell r="F597">
            <v>220062</v>
          </cell>
        </row>
        <row r="598">
          <cell r="D598" t="str">
            <v>英豪·百战靴</v>
          </cell>
          <cell r="E598" t="e">
            <v>#N/A</v>
          </cell>
          <cell r="F598">
            <v>220072</v>
          </cell>
        </row>
        <row r="599">
          <cell r="D599" t="str">
            <v>傲视·千魂靴</v>
          </cell>
          <cell r="E599" t="e">
            <v>#N/A</v>
          </cell>
          <cell r="F599">
            <v>220082</v>
          </cell>
        </row>
        <row r="600">
          <cell r="D600" t="str">
            <v>求败·破军七杀靴</v>
          </cell>
          <cell r="E600" t="e">
            <v>#N/A</v>
          </cell>
          <cell r="F600">
            <v>220092</v>
          </cell>
        </row>
        <row r="601">
          <cell r="D601" t="str">
            <v>天地·沐雨栖凤靴</v>
          </cell>
          <cell r="E601" t="e">
            <v>#N/A</v>
          </cell>
          <cell r="F601">
            <v>220102</v>
          </cell>
        </row>
        <row r="602">
          <cell r="D602" t="str">
            <v>精铁腰带</v>
          </cell>
          <cell r="E602" t="e">
            <v>#N/A</v>
          </cell>
          <cell r="F602">
            <v>230002</v>
          </cell>
        </row>
        <row r="603">
          <cell r="D603" t="str">
            <v>百炼腰带</v>
          </cell>
          <cell r="E603" t="e">
            <v>#N/A</v>
          </cell>
          <cell r="F603">
            <v>230042</v>
          </cell>
        </row>
        <row r="604">
          <cell r="D604" t="str">
            <v>武秀·疾风腰带</v>
          </cell>
          <cell r="E604" t="e">
            <v>#N/A</v>
          </cell>
          <cell r="F604">
            <v>230052</v>
          </cell>
        </row>
        <row r="605">
          <cell r="D605" t="str">
            <v>名侠·流云腰带</v>
          </cell>
          <cell r="E605" t="e">
            <v>#N/A</v>
          </cell>
          <cell r="F605">
            <v>230062</v>
          </cell>
        </row>
        <row r="606">
          <cell r="D606" t="str">
            <v>英豪·百战腰带</v>
          </cell>
          <cell r="E606" t="e">
            <v>#N/A</v>
          </cell>
          <cell r="F606">
            <v>230072</v>
          </cell>
        </row>
        <row r="607">
          <cell r="D607" t="str">
            <v>傲视·千魂腰带</v>
          </cell>
          <cell r="E607" t="e">
            <v>#N/A</v>
          </cell>
          <cell r="F607">
            <v>230082</v>
          </cell>
        </row>
        <row r="608">
          <cell r="D608" t="str">
            <v>求败·破军七杀腰带</v>
          </cell>
          <cell r="E608" t="e">
            <v>#N/A</v>
          </cell>
          <cell r="F608">
            <v>230092</v>
          </cell>
        </row>
        <row r="609">
          <cell r="D609" t="str">
            <v>天地·沐雨栖凤腰带</v>
          </cell>
          <cell r="E609" t="e">
            <v>#N/A</v>
          </cell>
          <cell r="F609">
            <v>230102</v>
          </cell>
        </row>
        <row r="610">
          <cell r="D610" t="str">
            <v>精铁护腕</v>
          </cell>
          <cell r="E610" t="e">
            <v>#N/A</v>
          </cell>
          <cell r="F610">
            <v>240002</v>
          </cell>
        </row>
        <row r="611">
          <cell r="D611" t="str">
            <v>百炼护腕</v>
          </cell>
          <cell r="E611" t="e">
            <v>#N/A</v>
          </cell>
          <cell r="F611">
            <v>240042</v>
          </cell>
        </row>
        <row r="612">
          <cell r="D612" t="str">
            <v>武秀·疾风护腕</v>
          </cell>
          <cell r="E612" t="e">
            <v>#N/A</v>
          </cell>
          <cell r="F612">
            <v>240052</v>
          </cell>
        </row>
        <row r="613">
          <cell r="D613" t="str">
            <v>名侠·流云护腕</v>
          </cell>
          <cell r="E613" t="e">
            <v>#N/A</v>
          </cell>
          <cell r="F613">
            <v>240062</v>
          </cell>
        </row>
        <row r="614">
          <cell r="D614" t="str">
            <v>英豪·百战护腕</v>
          </cell>
          <cell r="E614" t="e">
            <v>#N/A</v>
          </cell>
          <cell r="F614">
            <v>240072</v>
          </cell>
        </row>
        <row r="615">
          <cell r="D615" t="str">
            <v>傲视·千魂护腕</v>
          </cell>
          <cell r="E615" t="e">
            <v>#N/A</v>
          </cell>
          <cell r="F615">
            <v>240082</v>
          </cell>
        </row>
        <row r="616">
          <cell r="D616" t="str">
            <v>求败·破军七杀护腕</v>
          </cell>
          <cell r="E616" t="e">
            <v>#N/A</v>
          </cell>
          <cell r="F616">
            <v>240092</v>
          </cell>
        </row>
        <row r="617">
          <cell r="D617" t="str">
            <v>天地·沐雨栖凤护腕</v>
          </cell>
          <cell r="E617" t="e">
            <v>#N/A</v>
          </cell>
          <cell r="F617">
            <v>240102</v>
          </cell>
        </row>
        <row r="618">
          <cell r="D618" t="str">
            <v>精铁护肩</v>
          </cell>
          <cell r="E618" t="e">
            <v>#N/A</v>
          </cell>
          <cell r="F618">
            <v>250002</v>
          </cell>
        </row>
        <row r="619">
          <cell r="D619" t="str">
            <v>百炼护肩</v>
          </cell>
          <cell r="E619" t="e">
            <v>#N/A</v>
          </cell>
          <cell r="F619">
            <v>250042</v>
          </cell>
        </row>
        <row r="620">
          <cell r="D620" t="str">
            <v>武秀·疾风护肩</v>
          </cell>
          <cell r="E620" t="e">
            <v>#N/A</v>
          </cell>
          <cell r="F620">
            <v>250052</v>
          </cell>
        </row>
        <row r="621">
          <cell r="D621" t="str">
            <v>名侠·流云护肩</v>
          </cell>
          <cell r="E621" t="e">
            <v>#N/A</v>
          </cell>
          <cell r="F621">
            <v>250062</v>
          </cell>
        </row>
        <row r="622">
          <cell r="D622" t="str">
            <v>英豪·百战护肩</v>
          </cell>
          <cell r="E622" t="e">
            <v>#N/A</v>
          </cell>
          <cell r="F622">
            <v>250072</v>
          </cell>
        </row>
        <row r="623">
          <cell r="D623" t="str">
            <v>傲视·千魂护肩</v>
          </cell>
          <cell r="E623" t="e">
            <v>#N/A</v>
          </cell>
          <cell r="F623">
            <v>250082</v>
          </cell>
        </row>
        <row r="624">
          <cell r="D624" t="str">
            <v>求败·破军七杀护肩</v>
          </cell>
          <cell r="E624" t="e">
            <v>#N/A</v>
          </cell>
          <cell r="F624">
            <v>250092</v>
          </cell>
        </row>
        <row r="625">
          <cell r="D625" t="str">
            <v>天地·沐雨栖凤护肩</v>
          </cell>
          <cell r="E625" t="e">
            <v>#N/A</v>
          </cell>
          <cell r="F625">
            <v>250102</v>
          </cell>
        </row>
        <row r="626">
          <cell r="D626" t="str">
            <v>精铁冠</v>
          </cell>
          <cell r="E626" t="e">
            <v>#N/A</v>
          </cell>
          <cell r="F626">
            <v>260002</v>
          </cell>
        </row>
        <row r="627">
          <cell r="D627" t="str">
            <v>百炼盔</v>
          </cell>
          <cell r="E627" t="e">
            <v>#N/A</v>
          </cell>
          <cell r="F627">
            <v>260042</v>
          </cell>
        </row>
        <row r="628">
          <cell r="D628" t="str">
            <v>武秀·疾风冠</v>
          </cell>
          <cell r="E628" t="e">
            <v>#N/A</v>
          </cell>
          <cell r="F628">
            <v>260052</v>
          </cell>
        </row>
        <row r="629">
          <cell r="D629" t="str">
            <v>名侠·流云冠</v>
          </cell>
          <cell r="E629" t="e">
            <v>#N/A</v>
          </cell>
          <cell r="F629">
            <v>260062</v>
          </cell>
        </row>
        <row r="630">
          <cell r="D630" t="str">
            <v>英豪·百战盔</v>
          </cell>
          <cell r="E630" t="e">
            <v>#N/A</v>
          </cell>
          <cell r="F630">
            <v>260072</v>
          </cell>
        </row>
        <row r="631">
          <cell r="D631" t="str">
            <v>傲视·千魂盔</v>
          </cell>
          <cell r="E631" t="e">
            <v>#N/A</v>
          </cell>
          <cell r="F631">
            <v>260082</v>
          </cell>
        </row>
        <row r="632">
          <cell r="D632" t="str">
            <v>求败·破军七杀冠</v>
          </cell>
          <cell r="E632" t="e">
            <v>#N/A</v>
          </cell>
          <cell r="F632">
            <v>260092</v>
          </cell>
        </row>
        <row r="633">
          <cell r="D633" t="str">
            <v>天地·沐雨栖凤冠</v>
          </cell>
          <cell r="E633" t="e">
            <v>#N/A</v>
          </cell>
          <cell r="F633">
            <v>260102</v>
          </cell>
        </row>
        <row r="634">
          <cell r="D634" t="str">
            <v>精铁扳指</v>
          </cell>
          <cell r="E634" t="e">
            <v>#N/A</v>
          </cell>
          <cell r="F634">
            <v>270002</v>
          </cell>
        </row>
        <row r="635">
          <cell r="D635" t="str">
            <v>百炼戒</v>
          </cell>
          <cell r="E635" t="e">
            <v>#N/A</v>
          </cell>
          <cell r="F635">
            <v>270042</v>
          </cell>
        </row>
        <row r="636">
          <cell r="D636" t="str">
            <v>武秀·疾风戒</v>
          </cell>
          <cell r="E636" t="e">
            <v>#N/A</v>
          </cell>
          <cell r="F636">
            <v>270052</v>
          </cell>
        </row>
        <row r="637">
          <cell r="D637" t="str">
            <v>名侠·流云戒</v>
          </cell>
          <cell r="E637" t="e">
            <v>#N/A</v>
          </cell>
          <cell r="F637">
            <v>270062</v>
          </cell>
        </row>
        <row r="638">
          <cell r="D638" t="str">
            <v>英豪·战魂戒</v>
          </cell>
          <cell r="E638" t="e">
            <v>#N/A</v>
          </cell>
          <cell r="F638">
            <v>270072</v>
          </cell>
        </row>
        <row r="639">
          <cell r="D639" t="str">
            <v>傲视·千魂戒</v>
          </cell>
          <cell r="E639" t="e">
            <v>#N/A</v>
          </cell>
          <cell r="F639">
            <v>270082</v>
          </cell>
        </row>
        <row r="640">
          <cell r="D640" t="str">
            <v>求败·破军七杀环</v>
          </cell>
          <cell r="E640" t="e">
            <v>#N/A</v>
          </cell>
          <cell r="F640">
            <v>270092</v>
          </cell>
        </row>
        <row r="641">
          <cell r="D641" t="str">
            <v>天地·沐雨栖凤环</v>
          </cell>
          <cell r="E641" t="e">
            <v>#N/A</v>
          </cell>
          <cell r="F641">
            <v>270102</v>
          </cell>
        </row>
        <row r="642">
          <cell r="D642" t="str">
            <v>精铁链</v>
          </cell>
          <cell r="E642" t="e">
            <v>#N/A</v>
          </cell>
          <cell r="F642">
            <v>280002</v>
          </cell>
        </row>
        <row r="643">
          <cell r="D643" t="str">
            <v>百炼护符</v>
          </cell>
          <cell r="E643" t="e">
            <v>#N/A</v>
          </cell>
          <cell r="F643">
            <v>280042</v>
          </cell>
        </row>
        <row r="644">
          <cell r="D644" t="str">
            <v>武秀·疾风链</v>
          </cell>
          <cell r="E644" t="e">
            <v>#N/A</v>
          </cell>
          <cell r="F644">
            <v>280052</v>
          </cell>
        </row>
        <row r="645">
          <cell r="D645" t="str">
            <v>名侠·流云链</v>
          </cell>
          <cell r="E645" t="e">
            <v>#N/A</v>
          </cell>
          <cell r="F645">
            <v>280062</v>
          </cell>
        </row>
        <row r="646">
          <cell r="D646" t="str">
            <v>英豪·战魂链</v>
          </cell>
          <cell r="E646" t="e">
            <v>#N/A</v>
          </cell>
          <cell r="F646">
            <v>280072</v>
          </cell>
        </row>
        <row r="647">
          <cell r="D647" t="str">
            <v>傲视·千魂链</v>
          </cell>
          <cell r="E647" t="e">
            <v>#N/A</v>
          </cell>
          <cell r="F647">
            <v>280082</v>
          </cell>
        </row>
        <row r="648">
          <cell r="D648" t="str">
            <v>求败·破军七杀链</v>
          </cell>
          <cell r="E648" t="e">
            <v>#N/A</v>
          </cell>
          <cell r="F648">
            <v>280092</v>
          </cell>
        </row>
        <row r="649">
          <cell r="D649" t="str">
            <v>天地·沐雨栖凤链</v>
          </cell>
          <cell r="E649" t="e">
            <v>#N/A</v>
          </cell>
          <cell r="F649">
            <v>280102</v>
          </cell>
        </row>
        <row r="650">
          <cell r="D650" t="str">
            <v>精工佩</v>
          </cell>
          <cell r="E650" t="e">
            <v>#N/A</v>
          </cell>
          <cell r="F650">
            <v>290002</v>
          </cell>
        </row>
        <row r="651">
          <cell r="D651" t="str">
            <v>百炼佩</v>
          </cell>
          <cell r="E651" t="e">
            <v>#N/A</v>
          </cell>
          <cell r="F651">
            <v>290042</v>
          </cell>
        </row>
        <row r="652">
          <cell r="D652" t="str">
            <v>武秀·疾风佩</v>
          </cell>
          <cell r="E652" t="e">
            <v>#N/A</v>
          </cell>
          <cell r="F652">
            <v>290052</v>
          </cell>
        </row>
        <row r="653">
          <cell r="D653" t="str">
            <v>名侠·流云佩</v>
          </cell>
          <cell r="E653" t="e">
            <v>#N/A</v>
          </cell>
          <cell r="F653">
            <v>290062</v>
          </cell>
        </row>
        <row r="654">
          <cell r="D654" t="str">
            <v>英豪·战魂佩</v>
          </cell>
          <cell r="E654" t="e">
            <v>#N/A</v>
          </cell>
          <cell r="F654">
            <v>290072</v>
          </cell>
        </row>
        <row r="655">
          <cell r="D655" t="str">
            <v>傲视·千魂佩</v>
          </cell>
          <cell r="E655" t="e">
            <v>#N/A</v>
          </cell>
          <cell r="F655">
            <v>290082</v>
          </cell>
        </row>
        <row r="656">
          <cell r="D656" t="str">
            <v>求败·破军七杀佩</v>
          </cell>
          <cell r="E656" t="e">
            <v>#N/A</v>
          </cell>
          <cell r="F656">
            <v>290092</v>
          </cell>
        </row>
        <row r="657">
          <cell r="D657" t="str">
            <v>天地·沐雨栖凤佩</v>
          </cell>
          <cell r="E657" t="e">
            <v>#N/A</v>
          </cell>
          <cell r="F657">
            <v>290102</v>
          </cell>
        </row>
        <row r="658">
          <cell r="D658" t="str">
            <v>摧城</v>
          </cell>
          <cell r="E658">
            <v>500</v>
          </cell>
          <cell r="F658">
            <v>300000</v>
          </cell>
        </row>
        <row r="659">
          <cell r="D659" t="str">
            <v>血影妖刀</v>
          </cell>
          <cell r="E659">
            <v>5000</v>
          </cell>
          <cell r="F659">
            <v>300001</v>
          </cell>
        </row>
        <row r="660">
          <cell r="D660" t="str">
            <v>焚海</v>
          </cell>
          <cell r="E660">
            <v>10000</v>
          </cell>
          <cell r="F660">
            <v>300002</v>
          </cell>
        </row>
        <row r="661">
          <cell r="D661" t="str">
            <v>飞鳞</v>
          </cell>
          <cell r="E661">
            <v>5000</v>
          </cell>
          <cell r="F661">
            <v>300003</v>
          </cell>
        </row>
        <row r="662">
          <cell r="D662" t="str">
            <v>太虚</v>
          </cell>
          <cell r="E662">
            <v>500</v>
          </cell>
          <cell r="F662">
            <v>300004</v>
          </cell>
        </row>
        <row r="663">
          <cell r="D663" t="str">
            <v>饮血</v>
          </cell>
          <cell r="E663">
            <v>500</v>
          </cell>
          <cell r="F663">
            <v>300005</v>
          </cell>
        </row>
        <row r="664">
          <cell r="D664" t="str">
            <v>残月刀</v>
          </cell>
          <cell r="E664" t="e">
            <v>#N/A</v>
          </cell>
          <cell r="F664">
            <v>300006</v>
          </cell>
        </row>
        <row r="665">
          <cell r="D665" t="str">
            <v>炎凰</v>
          </cell>
          <cell r="E665">
            <v>500</v>
          </cell>
          <cell r="F665">
            <v>300007</v>
          </cell>
        </row>
        <row r="666">
          <cell r="D666" t="str">
            <v>明王</v>
          </cell>
          <cell r="E666">
            <v>500</v>
          </cell>
          <cell r="F666">
            <v>300008</v>
          </cell>
        </row>
        <row r="667">
          <cell r="D667" t="str">
            <v>太极</v>
          </cell>
          <cell r="E667">
            <v>500</v>
          </cell>
          <cell r="F667">
            <v>300009</v>
          </cell>
        </row>
        <row r="668">
          <cell r="D668" t="str">
            <v>何幸</v>
          </cell>
          <cell r="E668">
            <v>1000</v>
          </cell>
          <cell r="F668">
            <v>300010</v>
          </cell>
        </row>
        <row r="669">
          <cell r="D669" t="str">
            <v>凤羽</v>
          </cell>
          <cell r="E669">
            <v>5000</v>
          </cell>
          <cell r="F669">
            <v>300011</v>
          </cell>
        </row>
        <row r="670">
          <cell r="D670" t="str">
            <v>玄冰</v>
          </cell>
          <cell r="E670">
            <v>5000</v>
          </cell>
          <cell r="F670">
            <v>300012</v>
          </cell>
        </row>
        <row r="671">
          <cell r="D671" t="str">
            <v>贪狼</v>
          </cell>
          <cell r="E671">
            <v>5000</v>
          </cell>
          <cell r="F671">
            <v>300013</v>
          </cell>
        </row>
        <row r="672">
          <cell r="D672" t="str">
            <v>天风霄灵</v>
          </cell>
          <cell r="E672">
            <v>50000</v>
          </cell>
          <cell r="F672">
            <v>300014</v>
          </cell>
        </row>
        <row r="673">
          <cell r="D673" t="str">
            <v>青玉</v>
          </cell>
          <cell r="E673" t="e">
            <v>#N/A</v>
          </cell>
          <cell r="F673">
            <v>300015</v>
          </cell>
        </row>
        <row r="674">
          <cell r="D674" t="str">
            <v>流光飞舞</v>
          </cell>
          <cell r="E674">
            <v>50000</v>
          </cell>
          <cell r="F674">
            <v>300016</v>
          </cell>
        </row>
        <row r="675">
          <cell r="D675" t="str">
            <v>碧月青弘</v>
          </cell>
          <cell r="E675">
            <v>50000</v>
          </cell>
          <cell r="F675">
            <v>300017</v>
          </cell>
        </row>
        <row r="676">
          <cell r="D676" t="str">
            <v>火龙</v>
          </cell>
          <cell r="E676">
            <v>5000</v>
          </cell>
          <cell r="F676">
            <v>300018</v>
          </cell>
        </row>
        <row r="677">
          <cell r="D677" t="str">
            <v>尘埃</v>
          </cell>
          <cell r="E677">
            <v>500</v>
          </cell>
          <cell r="F677">
            <v>300019</v>
          </cell>
        </row>
        <row r="678">
          <cell r="D678" t="str">
            <v>长龙</v>
          </cell>
          <cell r="E678">
            <v>5000</v>
          </cell>
          <cell r="F678">
            <v>300020</v>
          </cell>
        </row>
        <row r="679">
          <cell r="D679" t="str">
            <v>彩凤双飞</v>
          </cell>
          <cell r="E679" t="e">
            <v>#N/A</v>
          </cell>
          <cell r="F679">
            <v>300021</v>
          </cell>
        </row>
        <row r="680">
          <cell r="D680" t="str">
            <v>流光飞舞</v>
          </cell>
          <cell r="E680">
            <v>50000</v>
          </cell>
          <cell r="F680">
            <v>300022</v>
          </cell>
        </row>
        <row r="681">
          <cell r="D681" t="str">
            <v>长龙</v>
          </cell>
          <cell r="E681">
            <v>5000</v>
          </cell>
          <cell r="F681">
            <v>300023</v>
          </cell>
        </row>
        <row r="682">
          <cell r="D682" t="str">
            <v>龙牙</v>
          </cell>
          <cell r="E682">
            <v>5000</v>
          </cell>
          <cell r="F682">
            <v>300024</v>
          </cell>
        </row>
        <row r="683">
          <cell r="D683" t="str">
            <v>画影</v>
          </cell>
          <cell r="E683">
            <v>10000</v>
          </cell>
          <cell r="F683">
            <v>300025</v>
          </cell>
        </row>
        <row r="684">
          <cell r="D684" t="str">
            <v>火龙</v>
          </cell>
          <cell r="E684">
            <v>5000</v>
          </cell>
          <cell r="F684">
            <v>300026</v>
          </cell>
        </row>
        <row r="685">
          <cell r="D685" t="str">
            <v>墨颠</v>
          </cell>
          <cell r="E685" t="e">
            <v>#N/A</v>
          </cell>
          <cell r="F685">
            <v>300027</v>
          </cell>
        </row>
        <row r="686">
          <cell r="D686" t="e">
            <v>#N/A</v>
          </cell>
          <cell r="E686" t="e">
            <v>#N/A</v>
          </cell>
          <cell r="F686">
            <v>0</v>
          </cell>
        </row>
        <row r="687">
          <cell r="D687" t="str">
            <v>大葱</v>
          </cell>
          <cell r="E687" t="e">
            <v>#N/A</v>
          </cell>
          <cell r="F687">
            <v>510000</v>
          </cell>
        </row>
        <row r="688">
          <cell r="D688" t="str">
            <v>米酒</v>
          </cell>
          <cell r="E688" t="e">
            <v>#N/A</v>
          </cell>
          <cell r="F688">
            <v>510001</v>
          </cell>
        </row>
        <row r="689">
          <cell r="D689" t="str">
            <v>豆品</v>
          </cell>
          <cell r="E689" t="e">
            <v>#N/A</v>
          </cell>
          <cell r="F689">
            <v>510002</v>
          </cell>
        </row>
        <row r="690">
          <cell r="D690" t="str">
            <v>鱼肉</v>
          </cell>
          <cell r="E690" t="e">
            <v>#N/A</v>
          </cell>
          <cell r="F690">
            <v>510003</v>
          </cell>
        </row>
        <row r="691">
          <cell r="D691" t="str">
            <v>大蒜</v>
          </cell>
          <cell r="E691" t="e">
            <v>#N/A</v>
          </cell>
          <cell r="F691">
            <v>510004</v>
          </cell>
        </row>
        <row r="692">
          <cell r="D692" t="str">
            <v>糯米</v>
          </cell>
          <cell r="E692" t="e">
            <v>#N/A</v>
          </cell>
          <cell r="F692">
            <v>510005</v>
          </cell>
        </row>
        <row r="693">
          <cell r="D693" t="str">
            <v>桂皮</v>
          </cell>
          <cell r="E693" t="e">
            <v>#N/A</v>
          </cell>
          <cell r="F693">
            <v>510006</v>
          </cell>
        </row>
        <row r="694">
          <cell r="D694" t="str">
            <v>蒜泥</v>
          </cell>
          <cell r="E694" t="e">
            <v>#N/A</v>
          </cell>
          <cell r="F694">
            <v>510007</v>
          </cell>
        </row>
        <row r="695">
          <cell r="D695" t="str">
            <v>姜茸</v>
          </cell>
          <cell r="E695" t="e">
            <v>#N/A</v>
          </cell>
          <cell r="F695">
            <v>510008</v>
          </cell>
        </row>
        <row r="696">
          <cell r="D696" t="str">
            <v>斋料</v>
          </cell>
          <cell r="E696" t="e">
            <v>#N/A</v>
          </cell>
          <cell r="F696">
            <v>510009</v>
          </cell>
        </row>
        <row r="697">
          <cell r="D697" t="str">
            <v>荤油</v>
          </cell>
          <cell r="E697" t="e">
            <v>#N/A</v>
          </cell>
          <cell r="F697">
            <v>510010</v>
          </cell>
        </row>
        <row r="698">
          <cell r="D698" t="str">
            <v>糖料</v>
          </cell>
          <cell r="E698" t="e">
            <v>#N/A</v>
          </cell>
          <cell r="F698">
            <v>510011</v>
          </cell>
        </row>
        <row r="699">
          <cell r="D699" t="str">
            <v>素油</v>
          </cell>
          <cell r="E699" t="e">
            <v>#N/A</v>
          </cell>
          <cell r="F699">
            <v>510012</v>
          </cell>
        </row>
        <row r="700">
          <cell r="D700" t="str">
            <v>干料</v>
          </cell>
          <cell r="E700" t="e">
            <v>#N/A</v>
          </cell>
          <cell r="F700">
            <v>510013</v>
          </cell>
        </row>
        <row r="701">
          <cell r="D701" t="str">
            <v>血枣</v>
          </cell>
          <cell r="E701" t="e">
            <v>#N/A</v>
          </cell>
          <cell r="F701">
            <v>510014</v>
          </cell>
        </row>
        <row r="702">
          <cell r="D702" t="str">
            <v>云菇</v>
          </cell>
          <cell r="E702" t="e">
            <v>#N/A</v>
          </cell>
          <cell r="F702">
            <v>510015</v>
          </cell>
        </row>
        <row r="703">
          <cell r="D703" t="str">
            <v>羊羔肉</v>
          </cell>
          <cell r="E703" t="e">
            <v>#N/A</v>
          </cell>
          <cell r="F703">
            <v>510016</v>
          </cell>
        </row>
        <row r="704">
          <cell r="D704" t="str">
            <v>天王保命丹</v>
          </cell>
          <cell r="E704" t="e">
            <v>#N/A</v>
          </cell>
          <cell r="F704">
            <v>520000</v>
          </cell>
        </row>
        <row r="705">
          <cell r="D705" t="str">
            <v>女儿红</v>
          </cell>
          <cell r="E705" t="e">
            <v>#N/A</v>
          </cell>
          <cell r="F705">
            <v>520001</v>
          </cell>
        </row>
        <row r="706">
          <cell r="D706" t="str">
            <v>状元红</v>
          </cell>
          <cell r="E706" t="e">
            <v>#N/A</v>
          </cell>
          <cell r="F706">
            <v>520002</v>
          </cell>
        </row>
        <row r="707">
          <cell r="D707" t="str">
            <v>神酒</v>
          </cell>
          <cell r="E707" t="e">
            <v>#N/A</v>
          </cell>
          <cell r="F707">
            <v>520003</v>
          </cell>
        </row>
        <row r="708">
          <cell r="D708" t="str">
            <v>一品豆腐</v>
          </cell>
          <cell r="E708" t="e">
            <v>#N/A</v>
          </cell>
          <cell r="F708">
            <v>520004</v>
          </cell>
        </row>
        <row r="709">
          <cell r="D709" t="str">
            <v>鸳鸯卷</v>
          </cell>
          <cell r="E709" t="e">
            <v>#N/A</v>
          </cell>
          <cell r="F709">
            <v>520005</v>
          </cell>
        </row>
        <row r="710">
          <cell r="D710" t="str">
            <v>罗汉斋</v>
          </cell>
          <cell r="E710" t="e">
            <v>#N/A</v>
          </cell>
          <cell r="F710">
            <v>520006</v>
          </cell>
        </row>
        <row r="711">
          <cell r="D711" t="str">
            <v>水煮鱼</v>
          </cell>
          <cell r="E711" t="e">
            <v>#N/A</v>
          </cell>
          <cell r="F711">
            <v>520007</v>
          </cell>
        </row>
        <row r="712">
          <cell r="D712" t="str">
            <v>芝麻鱼</v>
          </cell>
          <cell r="E712" t="e">
            <v>#N/A</v>
          </cell>
          <cell r="F712">
            <v>520008</v>
          </cell>
        </row>
        <row r="713">
          <cell r="D713" t="str">
            <v>烤全羊</v>
          </cell>
          <cell r="E713" t="e">
            <v>#N/A</v>
          </cell>
          <cell r="F713">
            <v>520009</v>
          </cell>
        </row>
        <row r="714">
          <cell r="D714" t="str">
            <v>初级藏宝图</v>
          </cell>
          <cell r="E714">
            <v>10</v>
          </cell>
          <cell r="F714">
            <v>510076</v>
          </cell>
        </row>
        <row r="715">
          <cell r="D715" t="str">
            <v>中级藏宝图</v>
          </cell>
          <cell r="E715">
            <v>15</v>
          </cell>
          <cell r="F715">
            <v>510077</v>
          </cell>
        </row>
        <row r="716">
          <cell r="D716" t="str">
            <v>高级藏宝图</v>
          </cell>
          <cell r="E716">
            <v>60</v>
          </cell>
          <cell r="F716">
            <v>510078</v>
          </cell>
        </row>
        <row r="717">
          <cell r="D717" t="str">
            <v>九天神驹碎片</v>
          </cell>
          <cell r="E717" t="e">
            <v>#N/A</v>
          </cell>
          <cell r="F717">
            <v>600000</v>
          </cell>
        </row>
        <row r="718">
          <cell r="D718" t="str">
            <v>五彩仙鹤碎片</v>
          </cell>
          <cell r="E718">
            <v>50</v>
          </cell>
          <cell r="F718">
            <v>600001</v>
          </cell>
        </row>
        <row r="719">
          <cell r="D719" t="str">
            <v>角羊碎片</v>
          </cell>
          <cell r="E719">
            <v>88</v>
          </cell>
          <cell r="F719">
            <v>600002</v>
          </cell>
        </row>
        <row r="720">
          <cell r="D720" t="str">
            <v>龙龟碎片</v>
          </cell>
          <cell r="E720">
            <v>200</v>
          </cell>
          <cell r="F720">
            <v>600003</v>
          </cell>
        </row>
        <row r="721">
          <cell r="D721" t="str">
            <v>金甲乌骓碎片</v>
          </cell>
          <cell r="E721" t="e">
            <v>#N/A</v>
          </cell>
          <cell r="F721">
            <v>600004</v>
          </cell>
        </row>
        <row r="722">
          <cell r="D722" t="str">
            <v>幽冥魔豹碎片</v>
          </cell>
          <cell r="E722">
            <v>200</v>
          </cell>
          <cell r="F722">
            <v>600005</v>
          </cell>
        </row>
        <row r="723">
          <cell r="D723" t="str">
            <v>啸月天狼碎片</v>
          </cell>
          <cell r="E723" t="e">
            <v>#N/A</v>
          </cell>
          <cell r="F723">
            <v>600006</v>
          </cell>
        </row>
        <row r="724">
          <cell r="D724" t="str">
            <v>弘武流星碎片</v>
          </cell>
          <cell r="E724" t="e">
            <v>#N/A</v>
          </cell>
          <cell r="F724">
            <v>600007</v>
          </cell>
        </row>
        <row r="725">
          <cell r="D725" t="str">
            <v>侠影绝尘碎片</v>
          </cell>
          <cell r="E725" t="e">
            <v>#N/A</v>
          </cell>
          <cell r="F725">
            <v>600008</v>
          </cell>
        </row>
        <row r="726">
          <cell r="D726" t="str">
            <v>紫电行云碎片</v>
          </cell>
          <cell r="E726" t="e">
            <v>#N/A</v>
          </cell>
          <cell r="F726">
            <v>600009</v>
          </cell>
        </row>
        <row r="727">
          <cell r="D727" t="str">
            <v>碧影浮空·墨魂碎片</v>
          </cell>
          <cell r="E727">
            <v>0</v>
          </cell>
          <cell r="F727">
            <v>610001</v>
          </cell>
        </row>
        <row r="728">
          <cell r="D728" t="str">
            <v>宇落青冥·缘风碎片</v>
          </cell>
          <cell r="E728">
            <v>100</v>
          </cell>
          <cell r="F728">
            <v>610002</v>
          </cell>
        </row>
        <row r="729">
          <cell r="D729" t="str">
            <v>暮雨乘风·苍木碎片</v>
          </cell>
          <cell r="E729" t="e">
            <v>#N/A</v>
          </cell>
          <cell r="F729">
            <v>610003</v>
          </cell>
        </row>
        <row r="730">
          <cell r="D730" t="str">
            <v>溯雪凝冰·浮华碎片</v>
          </cell>
          <cell r="E730" t="e">
            <v>#N/A</v>
          </cell>
          <cell r="F730">
            <v>610004</v>
          </cell>
        </row>
        <row r="731">
          <cell r="D731" t="str">
            <v>流云伏月·青玫碎片</v>
          </cell>
          <cell r="E731" t="e">
            <v>#N/A</v>
          </cell>
          <cell r="F731">
            <v>610005</v>
          </cell>
        </row>
        <row r="732">
          <cell r="D732" t="str">
            <v>碧影浮空·碧霄碎片</v>
          </cell>
          <cell r="E732" t="e">
            <v>#N/A</v>
          </cell>
          <cell r="F732">
            <v>610006</v>
          </cell>
        </row>
        <row r="733">
          <cell r="D733" t="str">
            <v>溯雪凝冰·丰瑞碎片</v>
          </cell>
          <cell r="E733" t="e">
            <v>#N/A</v>
          </cell>
          <cell r="F733">
            <v>610007</v>
          </cell>
        </row>
        <row r="734">
          <cell r="D734" t="str">
            <v>碧月凝霜·流澜碎片</v>
          </cell>
          <cell r="E734" t="e">
            <v>#N/A</v>
          </cell>
          <cell r="F734">
            <v>610008</v>
          </cell>
        </row>
        <row r="735">
          <cell r="D735" t="str">
            <v>暮雨乘风·苍木碎片</v>
          </cell>
          <cell r="E735" t="e">
            <v>#N/A</v>
          </cell>
          <cell r="F735">
            <v>610009</v>
          </cell>
        </row>
        <row r="736">
          <cell r="D736" t="str">
            <v>流云伏月·碧波碎片</v>
          </cell>
          <cell r="E736" t="e">
            <v>#N/A</v>
          </cell>
          <cell r="F736">
            <v>610010</v>
          </cell>
        </row>
        <row r="737">
          <cell r="D737" t="str">
            <v>碧影浮空·惊涛碎片</v>
          </cell>
          <cell r="E737" t="e">
            <v>#N/A</v>
          </cell>
          <cell r="F737">
            <v>610101</v>
          </cell>
        </row>
        <row r="738">
          <cell r="D738" t="str">
            <v>溯雪凝冰·云绸碎片</v>
          </cell>
          <cell r="E738" t="e">
            <v>#N/A</v>
          </cell>
          <cell r="F738">
            <v>610102</v>
          </cell>
        </row>
        <row r="739">
          <cell r="D739" t="str">
            <v>碧月凝霜·龙纹碎片</v>
          </cell>
          <cell r="E739" t="e">
            <v>#N/A</v>
          </cell>
          <cell r="F739">
            <v>610103</v>
          </cell>
        </row>
        <row r="740">
          <cell r="D740" t="str">
            <v>流云伏月·念尘碎片</v>
          </cell>
          <cell r="E740" t="e">
            <v>#N/A</v>
          </cell>
          <cell r="F740">
            <v>610104</v>
          </cell>
        </row>
        <row r="741">
          <cell r="D741" t="str">
            <v>碧影浮空·墨魂碎片</v>
          </cell>
          <cell r="E741">
            <v>0</v>
          </cell>
          <cell r="F741">
            <v>610011</v>
          </cell>
        </row>
        <row r="742">
          <cell r="D742" t="str">
            <v>宇落青冥·缘风碎片</v>
          </cell>
          <cell r="E742">
            <v>100</v>
          </cell>
          <cell r="F742">
            <v>610012</v>
          </cell>
        </row>
        <row r="743">
          <cell r="D743" t="str">
            <v>暮雨乘风·苍木碎片</v>
          </cell>
          <cell r="E743" t="e">
            <v>#N/A</v>
          </cell>
          <cell r="F743">
            <v>610013</v>
          </cell>
        </row>
        <row r="744">
          <cell r="D744" t="str">
            <v>溯雪凝冰·浮华碎片</v>
          </cell>
          <cell r="E744" t="e">
            <v>#N/A</v>
          </cell>
          <cell r="F744">
            <v>610014</v>
          </cell>
        </row>
        <row r="745">
          <cell r="D745" t="str">
            <v>流云伏月·青玫碎片</v>
          </cell>
          <cell r="E745" t="e">
            <v>#N/A</v>
          </cell>
          <cell r="F745">
            <v>610015</v>
          </cell>
        </row>
        <row r="746">
          <cell r="D746" t="str">
            <v>碧影浮空·碧霄碎片</v>
          </cell>
          <cell r="E746" t="e">
            <v>#N/A</v>
          </cell>
          <cell r="F746">
            <v>610016</v>
          </cell>
        </row>
        <row r="747">
          <cell r="D747" t="str">
            <v>溯雪凝冰·丰瑞碎片</v>
          </cell>
          <cell r="E747" t="e">
            <v>#N/A</v>
          </cell>
          <cell r="F747">
            <v>610017</v>
          </cell>
        </row>
        <row r="748">
          <cell r="D748" t="str">
            <v>碧月凝霜·流澜碎片</v>
          </cell>
          <cell r="E748" t="e">
            <v>#N/A</v>
          </cell>
          <cell r="F748">
            <v>610018</v>
          </cell>
        </row>
        <row r="749">
          <cell r="D749" t="str">
            <v>暮雨乘风·苍木碎片</v>
          </cell>
          <cell r="E749" t="e">
            <v>#N/A</v>
          </cell>
          <cell r="F749">
            <v>610019</v>
          </cell>
        </row>
        <row r="750">
          <cell r="D750" t="str">
            <v>流云伏月·碧波碎片</v>
          </cell>
          <cell r="E750" t="e">
            <v>#N/A</v>
          </cell>
          <cell r="F750">
            <v>610020</v>
          </cell>
        </row>
        <row r="751">
          <cell r="D751" t="str">
            <v>碧影浮空·惊涛碎片</v>
          </cell>
          <cell r="E751" t="e">
            <v>#N/A</v>
          </cell>
          <cell r="F751">
            <v>610105</v>
          </cell>
        </row>
        <row r="752">
          <cell r="D752" t="str">
            <v>溯雪凝冰·云绸碎片</v>
          </cell>
          <cell r="E752" t="e">
            <v>#N/A</v>
          </cell>
          <cell r="F752">
            <v>610106</v>
          </cell>
        </row>
        <row r="753">
          <cell r="D753" t="str">
            <v>碧月凝霜·龙纹碎片</v>
          </cell>
          <cell r="E753" t="e">
            <v>#N/A</v>
          </cell>
          <cell r="F753">
            <v>610107</v>
          </cell>
        </row>
        <row r="754">
          <cell r="D754" t="str">
            <v>流云伏月·念尘碎片</v>
          </cell>
          <cell r="E754" t="e">
            <v>#N/A</v>
          </cell>
          <cell r="F754">
            <v>610108</v>
          </cell>
        </row>
        <row r="755">
          <cell r="D755" t="str">
            <v>碧影浮空·墨魂碎片</v>
          </cell>
          <cell r="E755">
            <v>0</v>
          </cell>
          <cell r="F755">
            <v>610021</v>
          </cell>
        </row>
        <row r="756">
          <cell r="D756" t="str">
            <v>宇落青冥·缘风碎片</v>
          </cell>
          <cell r="E756">
            <v>100</v>
          </cell>
          <cell r="F756">
            <v>610022</v>
          </cell>
        </row>
        <row r="757">
          <cell r="D757" t="str">
            <v>暮雨乘风·苍木碎片</v>
          </cell>
          <cell r="E757" t="e">
            <v>#N/A</v>
          </cell>
          <cell r="F757">
            <v>610023</v>
          </cell>
        </row>
        <row r="758">
          <cell r="D758" t="str">
            <v>溯雪凝冰·浮华碎片</v>
          </cell>
          <cell r="E758" t="e">
            <v>#N/A</v>
          </cell>
          <cell r="F758">
            <v>610024</v>
          </cell>
        </row>
        <row r="759">
          <cell r="D759" t="str">
            <v>流云伏月·青玫碎片</v>
          </cell>
          <cell r="E759" t="e">
            <v>#N/A</v>
          </cell>
          <cell r="F759">
            <v>610025</v>
          </cell>
        </row>
        <row r="760">
          <cell r="D760" t="str">
            <v>碧影浮空·碧霄碎片</v>
          </cell>
          <cell r="E760" t="e">
            <v>#N/A</v>
          </cell>
          <cell r="F760">
            <v>610026</v>
          </cell>
        </row>
        <row r="761">
          <cell r="D761" t="str">
            <v>溯雪凝冰·丰瑞碎片</v>
          </cell>
          <cell r="E761" t="e">
            <v>#N/A</v>
          </cell>
          <cell r="F761">
            <v>610027</v>
          </cell>
        </row>
        <row r="762">
          <cell r="D762" t="str">
            <v>碧月凝霜·流澜碎片</v>
          </cell>
          <cell r="E762" t="e">
            <v>#N/A</v>
          </cell>
          <cell r="F762">
            <v>610028</v>
          </cell>
        </row>
        <row r="763">
          <cell r="D763" t="str">
            <v>暮雨乘风·苍木碎片</v>
          </cell>
          <cell r="E763" t="e">
            <v>#N/A</v>
          </cell>
          <cell r="F763">
            <v>610029</v>
          </cell>
        </row>
        <row r="764">
          <cell r="D764" t="str">
            <v>流云伏月·碧波碎片</v>
          </cell>
          <cell r="E764" t="e">
            <v>#N/A</v>
          </cell>
          <cell r="F764">
            <v>610030</v>
          </cell>
        </row>
        <row r="765">
          <cell r="D765" t="str">
            <v>碧影浮空·惊涛碎片</v>
          </cell>
          <cell r="E765" t="e">
            <v>#N/A</v>
          </cell>
          <cell r="F765">
            <v>610109</v>
          </cell>
        </row>
        <row r="766">
          <cell r="D766" t="str">
            <v>溯雪凝冰·云绸碎片</v>
          </cell>
          <cell r="E766" t="e">
            <v>#N/A</v>
          </cell>
          <cell r="F766">
            <v>610110</v>
          </cell>
        </row>
        <row r="767">
          <cell r="D767" t="str">
            <v>碧月凝霜·龙纹碎片</v>
          </cell>
          <cell r="E767" t="e">
            <v>#N/A</v>
          </cell>
          <cell r="F767">
            <v>610111</v>
          </cell>
        </row>
        <row r="768">
          <cell r="D768" t="str">
            <v>流云伏月·念尘碎片</v>
          </cell>
          <cell r="E768" t="e">
            <v>#N/A</v>
          </cell>
          <cell r="F768">
            <v>610112</v>
          </cell>
        </row>
        <row r="769">
          <cell r="D769" t="str">
            <v>碧影浮空·墨魂碎片</v>
          </cell>
          <cell r="E769" t="e">
            <v>#N/A</v>
          </cell>
          <cell r="F769">
            <v>611001</v>
          </cell>
        </row>
        <row r="770">
          <cell r="D770" t="str">
            <v>宇落青冥·缘风碎片</v>
          </cell>
          <cell r="E770">
            <v>0</v>
          </cell>
          <cell r="F770">
            <v>611002</v>
          </cell>
        </row>
        <row r="771">
          <cell r="D771" t="str">
            <v>暮雨乘风·苍木碎片</v>
          </cell>
          <cell r="E771" t="e">
            <v>#N/A</v>
          </cell>
          <cell r="F771">
            <v>611003</v>
          </cell>
        </row>
        <row r="772">
          <cell r="D772" t="str">
            <v>溯雪凝冰·浮华碎片</v>
          </cell>
          <cell r="E772" t="e">
            <v>#N/A</v>
          </cell>
          <cell r="F772">
            <v>611004</v>
          </cell>
        </row>
        <row r="773">
          <cell r="D773" t="str">
            <v>流云伏月·青玫碎片</v>
          </cell>
          <cell r="E773" t="e">
            <v>#N/A</v>
          </cell>
          <cell r="F773">
            <v>611005</v>
          </cell>
        </row>
        <row r="774">
          <cell r="D774" t="str">
            <v>冷月凝霜·离火碎片</v>
          </cell>
          <cell r="E774" t="e">
            <v>#N/A</v>
          </cell>
          <cell r="F774">
            <v>611006</v>
          </cell>
        </row>
        <row r="775">
          <cell r="D775" t="str">
            <v>逆殇流风·仙瑜碎片</v>
          </cell>
          <cell r="E775" t="e">
            <v>#N/A</v>
          </cell>
          <cell r="F775">
            <v>611007</v>
          </cell>
        </row>
        <row r="776">
          <cell r="D776" t="str">
            <v>碧月凝霜·流澜碎片</v>
          </cell>
          <cell r="E776" t="e">
            <v>#N/A</v>
          </cell>
          <cell r="F776">
            <v>611008</v>
          </cell>
        </row>
        <row r="777">
          <cell r="D777" t="str">
            <v>暮雨乘风·苍木碎片</v>
          </cell>
          <cell r="E777" t="e">
            <v>#N/A</v>
          </cell>
          <cell r="F777">
            <v>611009</v>
          </cell>
        </row>
        <row r="778">
          <cell r="D778" t="str">
            <v>流云伏月·碧波碎片</v>
          </cell>
          <cell r="E778" t="e">
            <v>#N/A</v>
          </cell>
          <cell r="F778">
            <v>611010</v>
          </cell>
        </row>
        <row r="779">
          <cell r="D779" t="str">
            <v>碧影浮空·墨魂碎片</v>
          </cell>
          <cell r="E779" t="e">
            <v>#N/A</v>
          </cell>
          <cell r="F779">
            <v>611011</v>
          </cell>
        </row>
        <row r="780">
          <cell r="D780" t="str">
            <v>宇落青冥·缘风碎片</v>
          </cell>
          <cell r="E780">
            <v>0</v>
          </cell>
          <cell r="F780">
            <v>611012</v>
          </cell>
        </row>
        <row r="781">
          <cell r="D781" t="str">
            <v>暮雨乘风·苍木碎片</v>
          </cell>
          <cell r="E781" t="e">
            <v>#N/A</v>
          </cell>
          <cell r="F781">
            <v>611013</v>
          </cell>
        </row>
        <row r="782">
          <cell r="D782" t="str">
            <v>溯雪凝冰·浮华碎片</v>
          </cell>
          <cell r="E782" t="e">
            <v>#N/A</v>
          </cell>
          <cell r="F782">
            <v>611014</v>
          </cell>
        </row>
        <row r="783">
          <cell r="D783" t="str">
            <v>流云伏月·青玫碎片</v>
          </cell>
          <cell r="E783" t="e">
            <v>#N/A</v>
          </cell>
          <cell r="F783">
            <v>611015</v>
          </cell>
        </row>
        <row r="784">
          <cell r="D784" t="str">
            <v>冷月凝霜·离火碎片</v>
          </cell>
          <cell r="E784" t="e">
            <v>#N/A</v>
          </cell>
          <cell r="F784">
            <v>611016</v>
          </cell>
        </row>
        <row r="785">
          <cell r="D785" t="str">
            <v>逆殇流风·仙瑜碎片</v>
          </cell>
          <cell r="E785" t="e">
            <v>#N/A</v>
          </cell>
          <cell r="F785">
            <v>611017</v>
          </cell>
        </row>
        <row r="786">
          <cell r="D786" t="str">
            <v>碧月凝霜·流澜碎片</v>
          </cell>
          <cell r="E786" t="e">
            <v>#N/A</v>
          </cell>
          <cell r="F786">
            <v>611018</v>
          </cell>
        </row>
        <row r="787">
          <cell r="D787" t="str">
            <v>暮雨乘风·苍木碎片</v>
          </cell>
          <cell r="E787" t="e">
            <v>#N/A</v>
          </cell>
          <cell r="F787">
            <v>611019</v>
          </cell>
        </row>
        <row r="788">
          <cell r="D788" t="str">
            <v>流云伏月·碧波碎片</v>
          </cell>
          <cell r="E788" t="e">
            <v>#N/A</v>
          </cell>
          <cell r="F788">
            <v>611020</v>
          </cell>
        </row>
        <row r="789">
          <cell r="D789" t="str">
            <v>碧影浮空·墨魂碎片</v>
          </cell>
          <cell r="E789" t="e">
            <v>#N/A</v>
          </cell>
          <cell r="F789">
            <v>611021</v>
          </cell>
        </row>
        <row r="790">
          <cell r="D790" t="str">
            <v>宇落青冥·缘风碎片</v>
          </cell>
          <cell r="E790">
            <v>0</v>
          </cell>
          <cell r="F790">
            <v>611022</v>
          </cell>
        </row>
        <row r="791">
          <cell r="D791" t="str">
            <v>暮雨乘风·苍木碎片</v>
          </cell>
          <cell r="E791" t="e">
            <v>#N/A</v>
          </cell>
          <cell r="F791">
            <v>611023</v>
          </cell>
        </row>
        <row r="792">
          <cell r="D792" t="str">
            <v>溯雪凝冰·浮华碎片</v>
          </cell>
          <cell r="E792" t="e">
            <v>#N/A</v>
          </cell>
          <cell r="F792">
            <v>611024</v>
          </cell>
        </row>
        <row r="793">
          <cell r="D793" t="str">
            <v>流云伏月·青玫碎片</v>
          </cell>
          <cell r="E793" t="e">
            <v>#N/A</v>
          </cell>
          <cell r="F793">
            <v>611025</v>
          </cell>
        </row>
        <row r="794">
          <cell r="D794" t="str">
            <v>冷月凝霜·离火碎片</v>
          </cell>
          <cell r="E794" t="e">
            <v>#N/A</v>
          </cell>
          <cell r="F794">
            <v>611026</v>
          </cell>
        </row>
        <row r="795">
          <cell r="D795" t="str">
            <v>逆殇流风·仙瑜碎片</v>
          </cell>
          <cell r="E795" t="e">
            <v>#N/A</v>
          </cell>
          <cell r="F795">
            <v>611027</v>
          </cell>
        </row>
        <row r="796">
          <cell r="D796" t="str">
            <v>碧月凝霜·流澜碎片</v>
          </cell>
          <cell r="E796" t="e">
            <v>#N/A</v>
          </cell>
          <cell r="F796">
            <v>611028</v>
          </cell>
        </row>
        <row r="797">
          <cell r="D797" t="str">
            <v>暮雨乘风·苍木碎片</v>
          </cell>
          <cell r="E797" t="e">
            <v>#N/A</v>
          </cell>
          <cell r="F797">
            <v>611029</v>
          </cell>
        </row>
        <row r="798">
          <cell r="D798" t="str">
            <v>流云伏月·碧波碎片</v>
          </cell>
          <cell r="E798" t="e">
            <v>#N/A</v>
          </cell>
          <cell r="F798">
            <v>611030</v>
          </cell>
        </row>
        <row r="799">
          <cell r="D799" t="str">
            <v>碧影浮空·惊涛碎片</v>
          </cell>
          <cell r="E799" t="e">
            <v>#N/A</v>
          </cell>
          <cell r="F799">
            <v>612000</v>
          </cell>
        </row>
        <row r="800">
          <cell r="D800" t="str">
            <v>溯雪凝冰·云绸碎片</v>
          </cell>
          <cell r="E800" t="e">
            <v>#N/A</v>
          </cell>
          <cell r="F800">
            <v>612001</v>
          </cell>
        </row>
        <row r="801">
          <cell r="D801" t="str">
            <v>碧月凝霜·龙纹碎片</v>
          </cell>
          <cell r="E801" t="e">
            <v>#N/A</v>
          </cell>
          <cell r="F801">
            <v>612002</v>
          </cell>
        </row>
        <row r="802">
          <cell r="D802" t="str">
            <v>流云伏月·念尘碎片</v>
          </cell>
          <cell r="E802" t="e">
            <v>#N/A</v>
          </cell>
          <cell r="F802">
            <v>612003</v>
          </cell>
        </row>
        <row r="803">
          <cell r="D803" t="str">
            <v>碧影浮空·墨魂碎片</v>
          </cell>
          <cell r="E803" t="e">
            <v>#N/A</v>
          </cell>
          <cell r="F803">
            <v>612004</v>
          </cell>
        </row>
        <row r="804">
          <cell r="D804" t="str">
            <v>溯雪凝冰·梵音碎片</v>
          </cell>
          <cell r="E804" t="e">
            <v>#N/A</v>
          </cell>
          <cell r="F804">
            <v>612005</v>
          </cell>
        </row>
        <row r="805">
          <cell r="D805" t="str">
            <v>碧月凝霜·落羽碎片</v>
          </cell>
          <cell r="E805" t="e">
            <v>#N/A</v>
          </cell>
          <cell r="F805">
            <v>612006</v>
          </cell>
        </row>
        <row r="806">
          <cell r="D806" t="str">
            <v>暮雨乘风·破军碎片</v>
          </cell>
          <cell r="E806" t="e">
            <v>#N/A</v>
          </cell>
          <cell r="F806">
            <v>612007</v>
          </cell>
        </row>
        <row r="807">
          <cell r="D807" t="str">
            <v>流云伏月·青玫碎片</v>
          </cell>
          <cell r="E807" t="e">
            <v>#N/A</v>
          </cell>
          <cell r="F807">
            <v>612008</v>
          </cell>
        </row>
        <row r="808">
          <cell r="D808" t="str">
            <v>碧影浮空·雾崖碎片</v>
          </cell>
          <cell r="E808" t="e">
            <v>#N/A</v>
          </cell>
          <cell r="F808">
            <v>612009</v>
          </cell>
        </row>
        <row r="809">
          <cell r="D809" t="str">
            <v>溯雪凝冰·仙瑜碎片</v>
          </cell>
          <cell r="E809" t="e">
            <v>#N/A</v>
          </cell>
          <cell r="F809">
            <v>612010</v>
          </cell>
        </row>
        <row r="810">
          <cell r="D810" t="str">
            <v>碧影浮空·惊涛碎片</v>
          </cell>
          <cell r="E810" t="e">
            <v>#N/A</v>
          </cell>
          <cell r="F810">
            <v>612011</v>
          </cell>
        </row>
        <row r="811">
          <cell r="D811" t="str">
            <v>溯雪凝冰·云绸碎片</v>
          </cell>
          <cell r="E811" t="e">
            <v>#N/A</v>
          </cell>
          <cell r="F811">
            <v>612012</v>
          </cell>
        </row>
        <row r="812">
          <cell r="D812" t="str">
            <v>碧月凝霜·龙纹碎片</v>
          </cell>
          <cell r="E812" t="e">
            <v>#N/A</v>
          </cell>
          <cell r="F812">
            <v>612013</v>
          </cell>
        </row>
        <row r="813">
          <cell r="D813" t="str">
            <v>流云伏月·念尘碎片</v>
          </cell>
          <cell r="E813" t="e">
            <v>#N/A</v>
          </cell>
          <cell r="F813">
            <v>612014</v>
          </cell>
        </row>
        <row r="814">
          <cell r="D814" t="str">
            <v>碧影浮空·墨魂碎片</v>
          </cell>
          <cell r="E814" t="e">
            <v>#N/A</v>
          </cell>
          <cell r="F814">
            <v>612015</v>
          </cell>
        </row>
        <row r="815">
          <cell r="D815" t="str">
            <v>溯雪凝冰·梵音碎片</v>
          </cell>
          <cell r="E815" t="e">
            <v>#N/A</v>
          </cell>
          <cell r="F815">
            <v>612016</v>
          </cell>
        </row>
        <row r="816">
          <cell r="D816" t="str">
            <v>碧月凝霜·落羽碎片</v>
          </cell>
          <cell r="E816" t="e">
            <v>#N/A</v>
          </cell>
          <cell r="F816">
            <v>612017</v>
          </cell>
        </row>
        <row r="817">
          <cell r="D817" t="str">
            <v>暮雨乘风·破军碎片</v>
          </cell>
          <cell r="E817" t="e">
            <v>#N/A</v>
          </cell>
          <cell r="F817">
            <v>612018</v>
          </cell>
        </row>
        <row r="818">
          <cell r="D818" t="str">
            <v>流云伏月·青玫碎片</v>
          </cell>
          <cell r="E818" t="e">
            <v>#N/A</v>
          </cell>
          <cell r="F818">
            <v>612019</v>
          </cell>
        </row>
        <row r="819">
          <cell r="D819" t="str">
            <v>碧影浮空·雾崖碎片</v>
          </cell>
          <cell r="E819" t="e">
            <v>#N/A</v>
          </cell>
          <cell r="F819">
            <v>612020</v>
          </cell>
        </row>
        <row r="820">
          <cell r="D820" t="str">
            <v>溯雪凝冰·仙瑜碎片</v>
          </cell>
          <cell r="E820" t="e">
            <v>#N/A</v>
          </cell>
          <cell r="F820">
            <v>612021</v>
          </cell>
        </row>
        <row r="821">
          <cell r="D821" t="str">
            <v>碧影浮空·惊涛碎片</v>
          </cell>
          <cell r="E821" t="e">
            <v>#N/A</v>
          </cell>
          <cell r="F821">
            <v>612022</v>
          </cell>
        </row>
        <row r="822">
          <cell r="D822" t="str">
            <v>溯雪凝冰·云绸碎片</v>
          </cell>
          <cell r="E822" t="e">
            <v>#N/A</v>
          </cell>
          <cell r="F822">
            <v>612023</v>
          </cell>
        </row>
        <row r="823">
          <cell r="D823" t="str">
            <v>碧月凝霜·龙纹碎片</v>
          </cell>
          <cell r="E823" t="e">
            <v>#N/A</v>
          </cell>
          <cell r="F823">
            <v>612024</v>
          </cell>
        </row>
        <row r="824">
          <cell r="D824" t="str">
            <v>流云伏月·念尘碎片</v>
          </cell>
          <cell r="E824" t="e">
            <v>#N/A</v>
          </cell>
          <cell r="F824">
            <v>612025</v>
          </cell>
        </row>
        <row r="825">
          <cell r="D825" t="str">
            <v>碧影浮空·墨魂碎片</v>
          </cell>
          <cell r="E825" t="e">
            <v>#N/A</v>
          </cell>
          <cell r="F825">
            <v>612026</v>
          </cell>
        </row>
        <row r="826">
          <cell r="D826" t="str">
            <v>溯雪凝冰·梵音碎片</v>
          </cell>
          <cell r="E826" t="e">
            <v>#N/A</v>
          </cell>
          <cell r="F826">
            <v>612027</v>
          </cell>
        </row>
        <row r="827">
          <cell r="D827" t="str">
            <v>碧月凝霜·落羽碎片</v>
          </cell>
          <cell r="E827" t="e">
            <v>#N/A</v>
          </cell>
          <cell r="F827">
            <v>612028</v>
          </cell>
        </row>
        <row r="828">
          <cell r="D828" t="str">
            <v>暮雨乘风·破军碎片</v>
          </cell>
          <cell r="E828" t="e">
            <v>#N/A</v>
          </cell>
          <cell r="F828">
            <v>612029</v>
          </cell>
        </row>
        <row r="829">
          <cell r="D829" t="str">
            <v>流云伏月·青玫碎片</v>
          </cell>
          <cell r="E829" t="e">
            <v>#N/A</v>
          </cell>
          <cell r="F829">
            <v>612030</v>
          </cell>
        </row>
        <row r="830">
          <cell r="D830" t="str">
            <v>碧影浮空·雾崖碎片</v>
          </cell>
          <cell r="E830" t="e">
            <v>#N/A</v>
          </cell>
          <cell r="F830">
            <v>612031</v>
          </cell>
        </row>
        <row r="831">
          <cell r="D831" t="str">
            <v>溯雪凝冰·仙瑜碎片</v>
          </cell>
          <cell r="E831" t="e">
            <v>#N/A</v>
          </cell>
          <cell r="F831">
            <v>612032</v>
          </cell>
        </row>
        <row r="832">
          <cell r="D832" t="str">
            <v>圣·当康碎片</v>
          </cell>
          <cell r="E832">
            <v>100</v>
          </cell>
          <cell r="F832">
            <v>620000</v>
          </cell>
        </row>
        <row r="833">
          <cell r="D833" t="str">
            <v>舞·灵儿碎片</v>
          </cell>
          <cell r="E833" t="e">
            <v>#N/A</v>
          </cell>
          <cell r="F833">
            <v>620001</v>
          </cell>
        </row>
        <row r="834">
          <cell r="D834" t="str">
            <v>狐·玄狐碎片</v>
          </cell>
          <cell r="E834">
            <v>60</v>
          </cell>
          <cell r="F834">
            <v>620002</v>
          </cell>
        </row>
        <row r="835">
          <cell r="D835" t="str">
            <v>狐·赤狐碎片</v>
          </cell>
          <cell r="E835" t="e">
            <v>#N/A</v>
          </cell>
          <cell r="F835">
            <v>620003</v>
          </cell>
        </row>
        <row r="836">
          <cell r="D836" t="str">
            <v>狐·呈祥碎片</v>
          </cell>
          <cell r="E836">
            <v>80</v>
          </cell>
          <cell r="F836">
            <v>620004</v>
          </cell>
        </row>
        <row r="837">
          <cell r="D837" t="str">
            <v>狐·呈祥</v>
          </cell>
          <cell r="E837">
            <v>2400</v>
          </cell>
          <cell r="F837">
            <v>620005</v>
          </cell>
        </row>
        <row r="838">
          <cell r="D838" t="str">
            <v>鹦鹉碎片</v>
          </cell>
          <cell r="E838" t="e">
            <v>#N/A</v>
          </cell>
          <cell r="F838">
            <v>620006</v>
          </cell>
        </row>
        <row r="839">
          <cell r="D839" t="str">
            <v>孙小圣碎片</v>
          </cell>
          <cell r="E839">
            <v>200</v>
          </cell>
          <cell r="F839">
            <v>620007</v>
          </cell>
        </row>
        <row r="840">
          <cell r="D840" t="str">
            <v>云萝碎片</v>
          </cell>
          <cell r="E840">
            <v>200</v>
          </cell>
          <cell r="F840">
            <v>620008</v>
          </cell>
        </row>
        <row r="841">
          <cell r="D841" t="str">
            <v>小狸碎片</v>
          </cell>
          <cell r="E841" t="e">
            <v>#N/A</v>
          </cell>
          <cell r="F841">
            <v>620009</v>
          </cell>
        </row>
        <row r="842">
          <cell r="D842" t="str">
            <v>祁云披风碎片</v>
          </cell>
          <cell r="E842" t="e">
            <v>#N/A</v>
          </cell>
          <cell r="F842">
            <v>630000</v>
          </cell>
        </row>
        <row r="843">
          <cell r="D843" t="str">
            <v>离尘披风碎片</v>
          </cell>
          <cell r="E843" t="e">
            <v>#N/A</v>
          </cell>
          <cell r="F843">
            <v>630001</v>
          </cell>
        </row>
        <row r="844">
          <cell r="D844" t="str">
            <v>紫华披风碎片</v>
          </cell>
          <cell r="E844" t="e">
            <v>#N/A</v>
          </cell>
          <cell r="F844">
            <v>630002</v>
          </cell>
        </row>
        <row r="845">
          <cell r="D845" t="str">
            <v>火候披风碎片</v>
          </cell>
          <cell r="E845">
            <v>100</v>
          </cell>
          <cell r="F845">
            <v>630003</v>
          </cell>
        </row>
        <row r="846">
          <cell r="D846" t="str">
            <v>碧空披风碎片</v>
          </cell>
          <cell r="E846" t="e">
            <v>#N/A</v>
          </cell>
          <cell r="F846">
            <v>630004</v>
          </cell>
        </row>
        <row r="847">
          <cell r="D847" t="str">
            <v>耀阳披风碎片</v>
          </cell>
          <cell r="E847" t="e">
            <v>#N/A</v>
          </cell>
          <cell r="F847">
            <v>630005</v>
          </cell>
        </row>
        <row r="848">
          <cell r="D848" t="str">
            <v>引阳披风碎片</v>
          </cell>
          <cell r="E848" t="e">
            <v>#N/A</v>
          </cell>
          <cell r="F848">
            <v>630006</v>
          </cell>
        </row>
        <row r="849">
          <cell r="D849" t="str">
            <v>豪侠披风碎片</v>
          </cell>
          <cell r="E849">
            <v>0</v>
          </cell>
          <cell r="F849">
            <v>630007</v>
          </cell>
        </row>
        <row r="850">
          <cell r="D850" t="str">
            <v>不败披风碎片</v>
          </cell>
          <cell r="E850" t="e">
            <v>#N/A</v>
          </cell>
          <cell r="F850">
            <v>630008</v>
          </cell>
        </row>
        <row r="851">
          <cell r="D851" t="str">
            <v>至尊披风碎片</v>
          </cell>
          <cell r="E851" t="e">
            <v>#N/A</v>
          </cell>
          <cell r="F851">
            <v>630009</v>
          </cell>
        </row>
        <row r="852">
          <cell r="D852" t="str">
            <v>隐元秘宝·梦回吹角碎片</v>
          </cell>
          <cell r="E852" t="e">
            <v>#N/A</v>
          </cell>
          <cell r="F852">
            <v>640000</v>
          </cell>
        </row>
        <row r="853">
          <cell r="D853" t="str">
            <v>隐元秘宝·望舒灵烛碎片</v>
          </cell>
          <cell r="E853">
            <v>70</v>
          </cell>
          <cell r="F853">
            <v>640001</v>
          </cell>
        </row>
        <row r="854">
          <cell r="D854" t="str">
            <v>隐元秘宝·通天金钻碎片</v>
          </cell>
          <cell r="E854" t="e">
            <v>#N/A</v>
          </cell>
          <cell r="F854">
            <v>640002</v>
          </cell>
        </row>
        <row r="855">
          <cell r="D855" t="str">
            <v>隐元秘宝·六阳葫芦碎片</v>
          </cell>
          <cell r="E855" t="e">
            <v>#N/A</v>
          </cell>
          <cell r="F855">
            <v>640003</v>
          </cell>
        </row>
        <row r="856">
          <cell r="D856" t="str">
            <v>隐元秘宝·沧海飞花碎片</v>
          </cell>
          <cell r="E856" t="e">
            <v>#N/A</v>
          </cell>
          <cell r="F856">
            <v>640004</v>
          </cell>
        </row>
        <row r="857">
          <cell r="D857" t="str">
            <v>隐元秘宝·前尘如风碎片</v>
          </cell>
          <cell r="E857" t="e">
            <v>#N/A</v>
          </cell>
          <cell r="F857">
            <v>640005</v>
          </cell>
        </row>
        <row r="858">
          <cell r="D858" t="str">
            <v>隐元秘宝·江山社稷碎片</v>
          </cell>
          <cell r="E858" t="e">
            <v>#N/A</v>
          </cell>
          <cell r="F858">
            <v>640006</v>
          </cell>
        </row>
        <row r="859">
          <cell r="D859" t="str">
            <v>隐元秘宝·玄犀岚樱碎片</v>
          </cell>
          <cell r="E859" t="e">
            <v>#N/A</v>
          </cell>
          <cell r="F859">
            <v>640007</v>
          </cell>
        </row>
        <row r="860">
          <cell r="D860" t="str">
            <v>隐元秘宝·姑余双剑碎片</v>
          </cell>
          <cell r="E860" t="e">
            <v>#N/A</v>
          </cell>
          <cell r="F860">
            <v>640008</v>
          </cell>
        </row>
        <row r="861">
          <cell r="D861" t="str">
            <v>隐元秘宝·烟雨留情碎片</v>
          </cell>
          <cell r="E861">
            <v>200</v>
          </cell>
          <cell r="F861">
            <v>640009</v>
          </cell>
        </row>
        <row r="862">
          <cell r="D862" t="str">
            <v>隐元秘宝·烟雨留情碎片</v>
          </cell>
          <cell r="E862" t="e">
            <v>#N/A</v>
          </cell>
          <cell r="F862">
            <v>640010</v>
          </cell>
        </row>
        <row r="863">
          <cell r="D863" t="str">
            <v>隐元秘宝·明月幽昙碎片</v>
          </cell>
          <cell r="E863" t="e">
            <v>#N/A</v>
          </cell>
          <cell r="F863">
            <v>640011</v>
          </cell>
        </row>
        <row r="864">
          <cell r="D864" t="str">
            <v>隐元秘宝·炫彩流云碎片</v>
          </cell>
          <cell r="E864" t="e">
            <v>#N/A</v>
          </cell>
          <cell r="F864">
            <v>640012</v>
          </cell>
        </row>
        <row r="865">
          <cell r="D865" t="str">
            <v>一级马鞍</v>
          </cell>
          <cell r="E865">
            <v>130</v>
          </cell>
          <cell r="F865">
            <v>650001</v>
          </cell>
        </row>
        <row r="866">
          <cell r="D866" t="str">
            <v>二级马鞍</v>
          </cell>
          <cell r="E866">
            <v>182</v>
          </cell>
          <cell r="F866">
            <v>650002</v>
          </cell>
        </row>
        <row r="867">
          <cell r="D867" t="str">
            <v>三级马鞍</v>
          </cell>
          <cell r="E867">
            <v>256</v>
          </cell>
          <cell r="F867">
            <v>650003</v>
          </cell>
        </row>
        <row r="868">
          <cell r="D868" t="str">
            <v>四级马鞍</v>
          </cell>
          <cell r="E868">
            <v>357</v>
          </cell>
          <cell r="F868">
            <v>650004</v>
          </cell>
        </row>
        <row r="869">
          <cell r="D869" t="str">
            <v>五级马鞍</v>
          </cell>
          <cell r="E869">
            <v>500</v>
          </cell>
          <cell r="F869">
            <v>650005</v>
          </cell>
        </row>
        <row r="870">
          <cell r="D870" t="str">
            <v>六级马鞍</v>
          </cell>
          <cell r="E870">
            <v>700</v>
          </cell>
          <cell r="F870">
            <v>650006</v>
          </cell>
        </row>
        <row r="871">
          <cell r="D871" t="str">
            <v>七级马鞍</v>
          </cell>
          <cell r="E871">
            <v>980</v>
          </cell>
          <cell r="F871">
            <v>650007</v>
          </cell>
        </row>
        <row r="872">
          <cell r="D872" t="str">
            <v>八级马鞍</v>
          </cell>
          <cell r="E872">
            <v>1375</v>
          </cell>
          <cell r="F872">
            <v>650008</v>
          </cell>
        </row>
        <row r="873">
          <cell r="D873" t="str">
            <v>九级马鞍</v>
          </cell>
          <cell r="E873">
            <v>1925</v>
          </cell>
          <cell r="F873">
            <v>650009</v>
          </cell>
        </row>
        <row r="874">
          <cell r="D874" t="str">
            <v>十级马鞍</v>
          </cell>
          <cell r="E874">
            <v>2695</v>
          </cell>
          <cell r="F874">
            <v>650010</v>
          </cell>
        </row>
        <row r="875">
          <cell r="D875" t="str">
            <v>十一级马鞍</v>
          </cell>
          <cell r="E875" t="e">
            <v>#N/A</v>
          </cell>
          <cell r="F875">
            <v>650011</v>
          </cell>
        </row>
        <row r="876">
          <cell r="D876" t="str">
            <v>十二级马鞍</v>
          </cell>
          <cell r="E876" t="e">
            <v>#N/A</v>
          </cell>
          <cell r="F876">
            <v>650012</v>
          </cell>
        </row>
        <row r="877">
          <cell r="D877" t="str">
            <v>十三级马鞍</v>
          </cell>
          <cell r="E877" t="e">
            <v>#N/A</v>
          </cell>
          <cell r="F877">
            <v>650013</v>
          </cell>
        </row>
        <row r="878">
          <cell r="D878" t="str">
            <v>十四级马鞍</v>
          </cell>
          <cell r="E878" t="e">
            <v>#N/A</v>
          </cell>
          <cell r="F878">
            <v>650014</v>
          </cell>
        </row>
        <row r="879">
          <cell r="D879" t="str">
            <v>十五级马鞍</v>
          </cell>
          <cell r="E879" t="e">
            <v>#N/A</v>
          </cell>
          <cell r="F879">
            <v>650015</v>
          </cell>
        </row>
        <row r="880">
          <cell r="D880" t="str">
            <v>一级缰绳</v>
          </cell>
          <cell r="E880">
            <v>130</v>
          </cell>
          <cell r="F880">
            <v>650016</v>
          </cell>
        </row>
        <row r="881">
          <cell r="D881" t="str">
            <v>二级缰绳</v>
          </cell>
          <cell r="E881">
            <v>182</v>
          </cell>
          <cell r="F881">
            <v>650017</v>
          </cell>
        </row>
        <row r="882">
          <cell r="D882" t="str">
            <v>三级缰绳</v>
          </cell>
          <cell r="E882">
            <v>256</v>
          </cell>
          <cell r="F882">
            <v>650018</v>
          </cell>
        </row>
        <row r="883">
          <cell r="D883" t="str">
            <v>四级缰绳</v>
          </cell>
          <cell r="E883">
            <v>357</v>
          </cell>
          <cell r="F883">
            <v>650019</v>
          </cell>
        </row>
        <row r="884">
          <cell r="D884" t="str">
            <v>五级缰绳</v>
          </cell>
          <cell r="E884">
            <v>500</v>
          </cell>
          <cell r="F884">
            <v>650020</v>
          </cell>
        </row>
        <row r="885">
          <cell r="D885" t="str">
            <v>六级缰绳</v>
          </cell>
          <cell r="E885">
            <v>700</v>
          </cell>
          <cell r="F885">
            <v>650021</v>
          </cell>
        </row>
        <row r="886">
          <cell r="D886" t="str">
            <v>七级缰绳</v>
          </cell>
          <cell r="E886">
            <v>980</v>
          </cell>
          <cell r="F886">
            <v>650022</v>
          </cell>
        </row>
        <row r="887">
          <cell r="D887" t="str">
            <v>八级缰绳</v>
          </cell>
          <cell r="E887">
            <v>1375</v>
          </cell>
          <cell r="F887">
            <v>650023</v>
          </cell>
        </row>
        <row r="888">
          <cell r="D888" t="str">
            <v>九级缰绳</v>
          </cell>
          <cell r="E888">
            <v>1925</v>
          </cell>
          <cell r="F888">
            <v>650024</v>
          </cell>
        </row>
        <row r="889">
          <cell r="D889" t="str">
            <v>十级缰绳</v>
          </cell>
          <cell r="E889">
            <v>2695</v>
          </cell>
          <cell r="F889">
            <v>650025</v>
          </cell>
        </row>
        <row r="890">
          <cell r="D890" t="str">
            <v>十一级缰绳</v>
          </cell>
          <cell r="E890" t="e">
            <v>#N/A</v>
          </cell>
          <cell r="F890">
            <v>650026</v>
          </cell>
        </row>
        <row r="891">
          <cell r="D891" t="str">
            <v>十二级缰绳</v>
          </cell>
          <cell r="E891" t="e">
            <v>#N/A</v>
          </cell>
          <cell r="F891">
            <v>650027</v>
          </cell>
        </row>
        <row r="892">
          <cell r="D892" t="str">
            <v>十三级缰绳</v>
          </cell>
          <cell r="E892" t="e">
            <v>#N/A</v>
          </cell>
          <cell r="F892">
            <v>650028</v>
          </cell>
        </row>
        <row r="893">
          <cell r="D893" t="str">
            <v>十四级缰绳</v>
          </cell>
          <cell r="E893" t="e">
            <v>#N/A</v>
          </cell>
          <cell r="F893">
            <v>650029</v>
          </cell>
        </row>
        <row r="894">
          <cell r="D894" t="str">
            <v>十五级缰绳</v>
          </cell>
          <cell r="E894" t="e">
            <v>#N/A</v>
          </cell>
          <cell r="F894">
            <v>650030</v>
          </cell>
        </row>
        <row r="895">
          <cell r="D895" t="str">
            <v>一级马镫</v>
          </cell>
          <cell r="E895">
            <v>130</v>
          </cell>
          <cell r="F895">
            <v>650031</v>
          </cell>
        </row>
        <row r="896">
          <cell r="D896" t="str">
            <v>二级马镫</v>
          </cell>
          <cell r="E896">
            <v>182</v>
          </cell>
          <cell r="F896">
            <v>650032</v>
          </cell>
        </row>
        <row r="897">
          <cell r="D897" t="str">
            <v>三级马镫</v>
          </cell>
          <cell r="E897">
            <v>256</v>
          </cell>
          <cell r="F897">
            <v>650033</v>
          </cell>
        </row>
        <row r="898">
          <cell r="D898" t="str">
            <v>四级马镫</v>
          </cell>
          <cell r="E898">
            <v>357</v>
          </cell>
          <cell r="F898">
            <v>650034</v>
          </cell>
        </row>
        <row r="899">
          <cell r="D899" t="str">
            <v>五级马镫</v>
          </cell>
          <cell r="E899">
            <v>500</v>
          </cell>
          <cell r="F899">
            <v>650035</v>
          </cell>
        </row>
        <row r="900">
          <cell r="D900" t="str">
            <v>六级马镫</v>
          </cell>
          <cell r="E900">
            <v>700</v>
          </cell>
          <cell r="F900">
            <v>650036</v>
          </cell>
        </row>
        <row r="901">
          <cell r="D901" t="str">
            <v>七级马镫</v>
          </cell>
          <cell r="E901">
            <v>980</v>
          </cell>
          <cell r="F901">
            <v>650037</v>
          </cell>
        </row>
        <row r="902">
          <cell r="D902" t="str">
            <v>八级马镫</v>
          </cell>
          <cell r="E902">
            <v>1375</v>
          </cell>
          <cell r="F902">
            <v>650038</v>
          </cell>
        </row>
        <row r="903">
          <cell r="D903" t="str">
            <v>九级马镫</v>
          </cell>
          <cell r="E903">
            <v>1925</v>
          </cell>
          <cell r="F903">
            <v>650039</v>
          </cell>
        </row>
        <row r="904">
          <cell r="D904" t="str">
            <v>十级马镫</v>
          </cell>
          <cell r="E904">
            <v>2695</v>
          </cell>
          <cell r="F904">
            <v>650040</v>
          </cell>
        </row>
        <row r="905">
          <cell r="D905" t="str">
            <v>十一级马镫</v>
          </cell>
          <cell r="E905" t="e">
            <v>#N/A</v>
          </cell>
          <cell r="F905">
            <v>650041</v>
          </cell>
        </row>
        <row r="906">
          <cell r="D906" t="str">
            <v>十二级马镫</v>
          </cell>
          <cell r="E906" t="e">
            <v>#N/A</v>
          </cell>
          <cell r="F906">
            <v>650042</v>
          </cell>
        </row>
        <row r="907">
          <cell r="D907" t="str">
            <v>十三级马镫</v>
          </cell>
          <cell r="E907" t="e">
            <v>#N/A</v>
          </cell>
          <cell r="F907">
            <v>650043</v>
          </cell>
        </row>
        <row r="908">
          <cell r="D908" t="str">
            <v>十四级马镫</v>
          </cell>
          <cell r="E908" t="e">
            <v>#N/A</v>
          </cell>
          <cell r="F908">
            <v>650044</v>
          </cell>
        </row>
        <row r="909">
          <cell r="D909" t="str">
            <v>十五级马镫</v>
          </cell>
          <cell r="E909" t="e">
            <v>#N/A</v>
          </cell>
          <cell r="F909">
            <v>650045</v>
          </cell>
        </row>
        <row r="910">
          <cell r="D910" t="str">
            <v>一级铁蹄</v>
          </cell>
          <cell r="E910">
            <v>130</v>
          </cell>
          <cell r="F910">
            <v>650046</v>
          </cell>
        </row>
        <row r="911">
          <cell r="D911" t="str">
            <v>二级铁蹄</v>
          </cell>
          <cell r="E911">
            <v>182</v>
          </cell>
          <cell r="F911">
            <v>650047</v>
          </cell>
        </row>
        <row r="912">
          <cell r="D912" t="str">
            <v>三级铁蹄</v>
          </cell>
          <cell r="E912">
            <v>256</v>
          </cell>
          <cell r="F912">
            <v>650048</v>
          </cell>
        </row>
        <row r="913">
          <cell r="D913" t="str">
            <v>四级铁蹄</v>
          </cell>
          <cell r="E913">
            <v>357</v>
          </cell>
          <cell r="F913">
            <v>650049</v>
          </cell>
        </row>
        <row r="914">
          <cell r="D914" t="str">
            <v>五级铁蹄</v>
          </cell>
          <cell r="E914">
            <v>500</v>
          </cell>
          <cell r="F914">
            <v>650050</v>
          </cell>
        </row>
        <row r="915">
          <cell r="D915" t="str">
            <v>六级铁蹄</v>
          </cell>
          <cell r="E915">
            <v>700</v>
          </cell>
          <cell r="F915">
            <v>650051</v>
          </cell>
        </row>
        <row r="916">
          <cell r="D916" t="str">
            <v>七级铁蹄</v>
          </cell>
          <cell r="E916">
            <v>980</v>
          </cell>
          <cell r="F916">
            <v>650052</v>
          </cell>
        </row>
        <row r="917">
          <cell r="D917" t="str">
            <v>八级铁蹄</v>
          </cell>
          <cell r="E917">
            <v>1375</v>
          </cell>
          <cell r="F917">
            <v>650053</v>
          </cell>
        </row>
        <row r="918">
          <cell r="D918" t="str">
            <v>九级铁蹄</v>
          </cell>
          <cell r="E918">
            <v>1925</v>
          </cell>
          <cell r="F918">
            <v>650054</v>
          </cell>
        </row>
        <row r="919">
          <cell r="D919" t="str">
            <v>十级铁蹄</v>
          </cell>
          <cell r="E919">
            <v>2695</v>
          </cell>
          <cell r="F919">
            <v>650055</v>
          </cell>
        </row>
        <row r="920">
          <cell r="D920" t="str">
            <v>十一级铁蹄</v>
          </cell>
          <cell r="E920" t="e">
            <v>#N/A</v>
          </cell>
          <cell r="F920">
            <v>650056</v>
          </cell>
        </row>
        <row r="921">
          <cell r="D921" t="str">
            <v>十二级铁蹄</v>
          </cell>
          <cell r="E921" t="e">
            <v>#N/A</v>
          </cell>
          <cell r="F921">
            <v>650057</v>
          </cell>
        </row>
        <row r="922">
          <cell r="D922" t="str">
            <v>十三级铁蹄</v>
          </cell>
          <cell r="E922" t="e">
            <v>#N/A</v>
          </cell>
          <cell r="F922">
            <v>650058</v>
          </cell>
        </row>
        <row r="923">
          <cell r="D923" t="str">
            <v>十四级铁蹄</v>
          </cell>
          <cell r="E923" t="e">
            <v>#N/A</v>
          </cell>
          <cell r="F923">
            <v>650059</v>
          </cell>
        </row>
        <row r="924">
          <cell r="D924" t="str">
            <v>十五级铁蹄</v>
          </cell>
          <cell r="E924" t="e">
            <v>#N/A</v>
          </cell>
          <cell r="F924">
            <v>650060</v>
          </cell>
        </row>
        <row r="925">
          <cell r="D925" t="str">
            <v>一级铠甲</v>
          </cell>
          <cell r="E925">
            <v>130</v>
          </cell>
          <cell r="F925">
            <v>650061</v>
          </cell>
        </row>
        <row r="926">
          <cell r="D926" t="str">
            <v>二级铠甲</v>
          </cell>
          <cell r="E926">
            <v>182</v>
          </cell>
          <cell r="F926">
            <v>650062</v>
          </cell>
        </row>
        <row r="927">
          <cell r="D927" t="str">
            <v>三级铠甲</v>
          </cell>
          <cell r="E927">
            <v>256</v>
          </cell>
          <cell r="F927">
            <v>650063</v>
          </cell>
        </row>
        <row r="928">
          <cell r="D928" t="str">
            <v>四级铠甲</v>
          </cell>
          <cell r="E928">
            <v>357</v>
          </cell>
          <cell r="F928">
            <v>650064</v>
          </cell>
        </row>
        <row r="929">
          <cell r="D929" t="str">
            <v>五级铠甲</v>
          </cell>
          <cell r="E929">
            <v>500</v>
          </cell>
          <cell r="F929">
            <v>650065</v>
          </cell>
        </row>
        <row r="930">
          <cell r="D930" t="str">
            <v>六级铠甲</v>
          </cell>
          <cell r="E930">
            <v>700</v>
          </cell>
          <cell r="F930">
            <v>650066</v>
          </cell>
        </row>
        <row r="931">
          <cell r="D931" t="str">
            <v>七级铠甲</v>
          </cell>
          <cell r="E931">
            <v>980</v>
          </cell>
          <cell r="F931">
            <v>650067</v>
          </cell>
        </row>
        <row r="932">
          <cell r="D932" t="str">
            <v>八级铠甲</v>
          </cell>
          <cell r="E932">
            <v>1375</v>
          </cell>
          <cell r="F932">
            <v>650068</v>
          </cell>
        </row>
        <row r="933">
          <cell r="D933" t="str">
            <v>九级铠甲</v>
          </cell>
          <cell r="E933">
            <v>1925</v>
          </cell>
          <cell r="F933">
            <v>650069</v>
          </cell>
        </row>
        <row r="934">
          <cell r="D934" t="str">
            <v>十级铠甲</v>
          </cell>
          <cell r="E934">
            <v>2695</v>
          </cell>
          <cell r="F934">
            <v>650070</v>
          </cell>
        </row>
        <row r="935">
          <cell r="D935" t="str">
            <v>十一级铠甲</v>
          </cell>
          <cell r="E935" t="e">
            <v>#N/A</v>
          </cell>
          <cell r="F935">
            <v>650071</v>
          </cell>
        </row>
        <row r="936">
          <cell r="D936" t="str">
            <v>十二级铠甲</v>
          </cell>
          <cell r="E936" t="e">
            <v>#N/A</v>
          </cell>
          <cell r="F936">
            <v>650072</v>
          </cell>
        </row>
        <row r="937">
          <cell r="D937" t="str">
            <v>十三级铠甲</v>
          </cell>
          <cell r="E937" t="e">
            <v>#N/A</v>
          </cell>
          <cell r="F937">
            <v>650073</v>
          </cell>
        </row>
        <row r="938">
          <cell r="D938" t="str">
            <v>十四级铠甲</v>
          </cell>
          <cell r="E938" t="e">
            <v>#N/A</v>
          </cell>
          <cell r="F938">
            <v>650074</v>
          </cell>
        </row>
        <row r="939">
          <cell r="D939" t="str">
            <v>十五级铠甲</v>
          </cell>
          <cell r="E939" t="e">
            <v>#N/A</v>
          </cell>
          <cell r="F939">
            <v>650075</v>
          </cell>
        </row>
        <row r="940">
          <cell r="D940" t="str">
            <v>一级项圈</v>
          </cell>
          <cell r="E940">
            <v>130</v>
          </cell>
          <cell r="F940">
            <v>650076</v>
          </cell>
        </row>
        <row r="941">
          <cell r="D941" t="str">
            <v>二级项圈</v>
          </cell>
          <cell r="E941">
            <v>182</v>
          </cell>
          <cell r="F941">
            <v>650077</v>
          </cell>
        </row>
        <row r="942">
          <cell r="D942" t="str">
            <v>三级项圈</v>
          </cell>
          <cell r="E942">
            <v>256</v>
          </cell>
          <cell r="F942">
            <v>650078</v>
          </cell>
        </row>
        <row r="943">
          <cell r="D943" t="str">
            <v>四级项圈</v>
          </cell>
          <cell r="E943">
            <v>357</v>
          </cell>
          <cell r="F943">
            <v>650079</v>
          </cell>
        </row>
        <row r="944">
          <cell r="D944" t="str">
            <v>五级项圈</v>
          </cell>
          <cell r="E944">
            <v>500</v>
          </cell>
          <cell r="F944">
            <v>650080</v>
          </cell>
        </row>
        <row r="945">
          <cell r="D945" t="str">
            <v>六级项圈</v>
          </cell>
          <cell r="E945">
            <v>700</v>
          </cell>
          <cell r="F945">
            <v>650081</v>
          </cell>
        </row>
        <row r="946">
          <cell r="D946" t="str">
            <v>七级项圈</v>
          </cell>
          <cell r="E946">
            <v>980</v>
          </cell>
          <cell r="F946">
            <v>650082</v>
          </cell>
        </row>
        <row r="947">
          <cell r="D947" t="str">
            <v>八级项圈</v>
          </cell>
          <cell r="E947">
            <v>1375</v>
          </cell>
          <cell r="F947">
            <v>650083</v>
          </cell>
        </row>
        <row r="948">
          <cell r="D948" t="str">
            <v>九级项圈</v>
          </cell>
          <cell r="E948">
            <v>1925</v>
          </cell>
          <cell r="F948">
            <v>650084</v>
          </cell>
        </row>
        <row r="949">
          <cell r="D949" t="str">
            <v>十级项圈</v>
          </cell>
          <cell r="E949">
            <v>2695</v>
          </cell>
          <cell r="F949">
            <v>650085</v>
          </cell>
        </row>
        <row r="950">
          <cell r="D950" t="str">
            <v>十一级项圈</v>
          </cell>
          <cell r="E950" t="e">
            <v>#N/A</v>
          </cell>
          <cell r="F950">
            <v>650086</v>
          </cell>
        </row>
        <row r="951">
          <cell r="D951" t="str">
            <v>十二级项圈</v>
          </cell>
          <cell r="E951" t="e">
            <v>#N/A</v>
          </cell>
          <cell r="F951">
            <v>650087</v>
          </cell>
        </row>
        <row r="952">
          <cell r="D952" t="str">
            <v>十三级项圈</v>
          </cell>
          <cell r="E952" t="e">
            <v>#N/A</v>
          </cell>
          <cell r="F952">
            <v>650088</v>
          </cell>
        </row>
        <row r="953">
          <cell r="D953" t="str">
            <v>十四级项圈</v>
          </cell>
          <cell r="E953" t="e">
            <v>#N/A</v>
          </cell>
          <cell r="F953">
            <v>650089</v>
          </cell>
        </row>
        <row r="954">
          <cell r="D954" t="str">
            <v>十五级项圈</v>
          </cell>
          <cell r="E954" t="e">
            <v>#N/A</v>
          </cell>
          <cell r="F954">
            <v>650090</v>
          </cell>
        </row>
        <row r="955">
          <cell r="D955" t="str">
            <v>一级护腕</v>
          </cell>
          <cell r="E955">
            <v>130</v>
          </cell>
          <cell r="F955">
            <v>650091</v>
          </cell>
        </row>
        <row r="956">
          <cell r="D956" t="str">
            <v>二级护腕</v>
          </cell>
          <cell r="E956">
            <v>182</v>
          </cell>
          <cell r="F956">
            <v>650092</v>
          </cell>
        </row>
        <row r="957">
          <cell r="D957" t="str">
            <v>三级护腕</v>
          </cell>
          <cell r="E957">
            <v>256</v>
          </cell>
          <cell r="F957">
            <v>650093</v>
          </cell>
        </row>
        <row r="958">
          <cell r="D958" t="str">
            <v>四级护腕</v>
          </cell>
          <cell r="E958">
            <v>357</v>
          </cell>
          <cell r="F958">
            <v>650094</v>
          </cell>
        </row>
        <row r="959">
          <cell r="D959" t="str">
            <v>五级护腕</v>
          </cell>
          <cell r="E959">
            <v>500</v>
          </cell>
          <cell r="F959">
            <v>650095</v>
          </cell>
        </row>
        <row r="960">
          <cell r="D960" t="str">
            <v>六级护腕</v>
          </cell>
          <cell r="E960">
            <v>700</v>
          </cell>
          <cell r="F960">
            <v>650096</v>
          </cell>
        </row>
        <row r="961">
          <cell r="D961" t="str">
            <v>七级护腕</v>
          </cell>
          <cell r="E961">
            <v>980</v>
          </cell>
          <cell r="F961">
            <v>650097</v>
          </cell>
        </row>
        <row r="962">
          <cell r="D962" t="str">
            <v>八级护腕</v>
          </cell>
          <cell r="E962">
            <v>1375</v>
          </cell>
          <cell r="F962">
            <v>650098</v>
          </cell>
        </row>
        <row r="963">
          <cell r="D963" t="str">
            <v>九级护腕</v>
          </cell>
          <cell r="E963">
            <v>1925</v>
          </cell>
          <cell r="F963">
            <v>650099</v>
          </cell>
        </row>
        <row r="964">
          <cell r="D964" t="str">
            <v>十级护腕</v>
          </cell>
          <cell r="E964">
            <v>2695</v>
          </cell>
          <cell r="F964">
            <v>650100</v>
          </cell>
        </row>
        <row r="965">
          <cell r="D965" t="str">
            <v>十一级护腕</v>
          </cell>
          <cell r="E965" t="e">
            <v>#N/A</v>
          </cell>
          <cell r="F965">
            <v>650101</v>
          </cell>
        </row>
        <row r="966">
          <cell r="D966" t="str">
            <v>十二级护腕</v>
          </cell>
          <cell r="E966" t="e">
            <v>#N/A</v>
          </cell>
          <cell r="F966">
            <v>650102</v>
          </cell>
        </row>
        <row r="967">
          <cell r="D967" t="str">
            <v>十三级护腕</v>
          </cell>
          <cell r="E967" t="e">
            <v>#N/A</v>
          </cell>
          <cell r="F967">
            <v>650103</v>
          </cell>
        </row>
        <row r="968">
          <cell r="D968" t="str">
            <v>十四级护腕</v>
          </cell>
          <cell r="E968" t="e">
            <v>#N/A</v>
          </cell>
          <cell r="F968">
            <v>650104</v>
          </cell>
        </row>
        <row r="969">
          <cell r="D969" t="str">
            <v>十五级护腕</v>
          </cell>
          <cell r="E969" t="e">
            <v>#N/A</v>
          </cell>
          <cell r="F969">
            <v>650105</v>
          </cell>
        </row>
        <row r="970">
          <cell r="D970" t="str">
            <v>一级护符</v>
          </cell>
          <cell r="E970">
            <v>130</v>
          </cell>
          <cell r="F970">
            <v>650106</v>
          </cell>
        </row>
        <row r="971">
          <cell r="D971" t="str">
            <v>二级护符</v>
          </cell>
          <cell r="E971">
            <v>182</v>
          </cell>
          <cell r="F971">
            <v>650107</v>
          </cell>
        </row>
        <row r="972">
          <cell r="D972" t="str">
            <v>三级护符</v>
          </cell>
          <cell r="E972">
            <v>256</v>
          </cell>
          <cell r="F972">
            <v>650108</v>
          </cell>
        </row>
        <row r="973">
          <cell r="D973" t="str">
            <v>四级护符</v>
          </cell>
          <cell r="E973">
            <v>357</v>
          </cell>
          <cell r="F973">
            <v>650109</v>
          </cell>
        </row>
        <row r="974">
          <cell r="D974" t="str">
            <v>五级护符</v>
          </cell>
          <cell r="E974">
            <v>500</v>
          </cell>
          <cell r="F974">
            <v>650110</v>
          </cell>
        </row>
        <row r="975">
          <cell r="D975" t="str">
            <v>六级护符</v>
          </cell>
          <cell r="E975">
            <v>700</v>
          </cell>
          <cell r="F975">
            <v>650111</v>
          </cell>
        </row>
        <row r="976">
          <cell r="D976" t="str">
            <v>七级护符</v>
          </cell>
          <cell r="E976">
            <v>980</v>
          </cell>
          <cell r="F976">
            <v>650112</v>
          </cell>
        </row>
        <row r="977">
          <cell r="D977" t="str">
            <v>八级护符</v>
          </cell>
          <cell r="E977">
            <v>1375</v>
          </cell>
          <cell r="F977">
            <v>650113</v>
          </cell>
        </row>
        <row r="978">
          <cell r="D978" t="str">
            <v>九级护符</v>
          </cell>
          <cell r="E978">
            <v>1925</v>
          </cell>
          <cell r="F978">
            <v>650114</v>
          </cell>
        </row>
        <row r="979">
          <cell r="D979" t="str">
            <v>十级护符</v>
          </cell>
          <cell r="E979">
            <v>2695</v>
          </cell>
          <cell r="F979">
            <v>650115</v>
          </cell>
        </row>
        <row r="980">
          <cell r="D980" t="str">
            <v>十一级护符</v>
          </cell>
          <cell r="E980" t="e">
            <v>#N/A</v>
          </cell>
          <cell r="F980">
            <v>650116</v>
          </cell>
        </row>
        <row r="981">
          <cell r="D981" t="str">
            <v>十二级护符</v>
          </cell>
          <cell r="E981" t="e">
            <v>#N/A</v>
          </cell>
          <cell r="F981">
            <v>650117</v>
          </cell>
        </row>
        <row r="982">
          <cell r="D982" t="str">
            <v>十三级护符</v>
          </cell>
          <cell r="E982" t="e">
            <v>#N/A</v>
          </cell>
          <cell r="F982">
            <v>650118</v>
          </cell>
        </row>
        <row r="983">
          <cell r="D983" t="str">
            <v>十四级护符</v>
          </cell>
          <cell r="E983" t="e">
            <v>#N/A</v>
          </cell>
          <cell r="F983">
            <v>650119</v>
          </cell>
        </row>
        <row r="984">
          <cell r="D984" t="str">
            <v>十五级护符</v>
          </cell>
          <cell r="E984" t="e">
            <v>#N/A</v>
          </cell>
          <cell r="F984">
            <v>650120</v>
          </cell>
        </row>
        <row r="985">
          <cell r="D985" t="str">
            <v>一级法器</v>
          </cell>
          <cell r="E985">
            <v>130</v>
          </cell>
          <cell r="F985">
            <v>650121</v>
          </cell>
        </row>
        <row r="986">
          <cell r="D986" t="str">
            <v>二级法器</v>
          </cell>
          <cell r="E986">
            <v>182</v>
          </cell>
          <cell r="F986">
            <v>650122</v>
          </cell>
        </row>
        <row r="987">
          <cell r="D987" t="str">
            <v>三级法器</v>
          </cell>
          <cell r="E987">
            <v>256</v>
          </cell>
          <cell r="F987">
            <v>650123</v>
          </cell>
        </row>
        <row r="988">
          <cell r="D988" t="str">
            <v>四级法器</v>
          </cell>
          <cell r="E988">
            <v>357</v>
          </cell>
          <cell r="F988">
            <v>650124</v>
          </cell>
        </row>
        <row r="989">
          <cell r="D989" t="str">
            <v>五级法器</v>
          </cell>
          <cell r="E989">
            <v>500</v>
          </cell>
          <cell r="F989">
            <v>650125</v>
          </cell>
        </row>
        <row r="990">
          <cell r="D990" t="str">
            <v>六级法器</v>
          </cell>
          <cell r="E990">
            <v>700</v>
          </cell>
          <cell r="F990">
            <v>650126</v>
          </cell>
        </row>
        <row r="991">
          <cell r="D991" t="str">
            <v>七级法器</v>
          </cell>
          <cell r="E991">
            <v>980</v>
          </cell>
          <cell r="F991">
            <v>650127</v>
          </cell>
        </row>
        <row r="992">
          <cell r="D992" t="str">
            <v>八级法器</v>
          </cell>
          <cell r="E992">
            <v>1375</v>
          </cell>
          <cell r="F992">
            <v>650128</v>
          </cell>
        </row>
        <row r="993">
          <cell r="D993" t="str">
            <v>九级法器</v>
          </cell>
          <cell r="E993">
            <v>1925</v>
          </cell>
          <cell r="F993">
            <v>650129</v>
          </cell>
        </row>
        <row r="994">
          <cell r="D994" t="str">
            <v>十级法器</v>
          </cell>
          <cell r="E994">
            <v>2695</v>
          </cell>
          <cell r="F994">
            <v>650130</v>
          </cell>
        </row>
        <row r="995">
          <cell r="D995" t="str">
            <v>十一级法器</v>
          </cell>
          <cell r="E995" t="e">
            <v>#N/A</v>
          </cell>
          <cell r="F995">
            <v>650131</v>
          </cell>
        </row>
        <row r="996">
          <cell r="D996" t="str">
            <v>十二级法器</v>
          </cell>
          <cell r="E996" t="e">
            <v>#N/A</v>
          </cell>
          <cell r="F996">
            <v>650132</v>
          </cell>
        </row>
        <row r="997">
          <cell r="D997" t="str">
            <v>十三级法器</v>
          </cell>
          <cell r="E997" t="e">
            <v>#N/A</v>
          </cell>
          <cell r="F997">
            <v>650133</v>
          </cell>
        </row>
        <row r="998">
          <cell r="D998" t="str">
            <v>十四级法器</v>
          </cell>
          <cell r="E998" t="e">
            <v>#N/A</v>
          </cell>
          <cell r="F998">
            <v>650134</v>
          </cell>
        </row>
        <row r="999">
          <cell r="D999" t="str">
            <v>十五级法器</v>
          </cell>
          <cell r="E999" t="e">
            <v>#N/A</v>
          </cell>
          <cell r="F999">
            <v>650135</v>
          </cell>
        </row>
        <row r="1000">
          <cell r="D1000" t="str">
            <v>一级心法</v>
          </cell>
          <cell r="E1000">
            <v>130</v>
          </cell>
          <cell r="F1000">
            <v>650136</v>
          </cell>
        </row>
        <row r="1001">
          <cell r="D1001" t="str">
            <v>二级心法</v>
          </cell>
          <cell r="E1001">
            <v>182</v>
          </cell>
          <cell r="F1001">
            <v>650137</v>
          </cell>
        </row>
        <row r="1002">
          <cell r="D1002" t="str">
            <v>三级心法</v>
          </cell>
          <cell r="E1002">
            <v>256</v>
          </cell>
          <cell r="F1002">
            <v>650138</v>
          </cell>
        </row>
        <row r="1003">
          <cell r="D1003" t="str">
            <v>四级心法</v>
          </cell>
          <cell r="E1003">
            <v>357</v>
          </cell>
          <cell r="F1003">
            <v>650139</v>
          </cell>
        </row>
        <row r="1004">
          <cell r="D1004" t="str">
            <v>五级心法</v>
          </cell>
          <cell r="E1004">
            <v>500</v>
          </cell>
          <cell r="F1004">
            <v>650140</v>
          </cell>
        </row>
        <row r="1005">
          <cell r="D1005" t="str">
            <v>六级心法</v>
          </cell>
          <cell r="E1005">
            <v>700</v>
          </cell>
          <cell r="F1005">
            <v>650141</v>
          </cell>
        </row>
        <row r="1006">
          <cell r="D1006" t="str">
            <v>七级心法</v>
          </cell>
          <cell r="E1006">
            <v>980</v>
          </cell>
          <cell r="F1006">
            <v>650142</v>
          </cell>
        </row>
        <row r="1007">
          <cell r="D1007" t="str">
            <v>八级心法</v>
          </cell>
          <cell r="E1007">
            <v>1375</v>
          </cell>
          <cell r="F1007">
            <v>650143</v>
          </cell>
        </row>
        <row r="1008">
          <cell r="D1008" t="str">
            <v>九级心法</v>
          </cell>
          <cell r="E1008">
            <v>1925</v>
          </cell>
          <cell r="F1008">
            <v>650144</v>
          </cell>
        </row>
        <row r="1009">
          <cell r="D1009" t="str">
            <v>十级心法</v>
          </cell>
          <cell r="E1009">
            <v>2695</v>
          </cell>
          <cell r="F1009">
            <v>650145</v>
          </cell>
        </row>
        <row r="1010">
          <cell r="D1010" t="str">
            <v>十一级心法</v>
          </cell>
          <cell r="E1010" t="e">
            <v>#N/A</v>
          </cell>
          <cell r="F1010">
            <v>650146</v>
          </cell>
        </row>
        <row r="1011">
          <cell r="D1011" t="str">
            <v>十二级心法</v>
          </cell>
          <cell r="E1011" t="e">
            <v>#N/A</v>
          </cell>
          <cell r="F1011">
            <v>650147</v>
          </cell>
        </row>
        <row r="1012">
          <cell r="D1012" t="str">
            <v>十三级心法</v>
          </cell>
          <cell r="E1012" t="e">
            <v>#N/A</v>
          </cell>
          <cell r="F1012">
            <v>650148</v>
          </cell>
        </row>
        <row r="1013">
          <cell r="D1013" t="str">
            <v>十四级心法</v>
          </cell>
          <cell r="E1013" t="e">
            <v>#N/A</v>
          </cell>
          <cell r="F1013">
            <v>650149</v>
          </cell>
        </row>
        <row r="1014">
          <cell r="D1014" t="str">
            <v>十五级心法</v>
          </cell>
          <cell r="E1014" t="e">
            <v>#N/A</v>
          </cell>
          <cell r="F1014">
            <v>650150</v>
          </cell>
        </row>
        <row r="1015">
          <cell r="D1015" t="str">
            <v>一级阵石</v>
          </cell>
          <cell r="E1015">
            <v>130</v>
          </cell>
          <cell r="F1015">
            <v>650151</v>
          </cell>
        </row>
        <row r="1016">
          <cell r="D1016" t="str">
            <v>二级阵石</v>
          </cell>
          <cell r="E1016">
            <v>182</v>
          </cell>
          <cell r="F1016">
            <v>650152</v>
          </cell>
        </row>
        <row r="1017">
          <cell r="D1017" t="str">
            <v>三级阵石</v>
          </cell>
          <cell r="E1017">
            <v>256</v>
          </cell>
          <cell r="F1017">
            <v>650153</v>
          </cell>
        </row>
        <row r="1018">
          <cell r="D1018" t="str">
            <v>四级阵石</v>
          </cell>
          <cell r="E1018">
            <v>357</v>
          </cell>
          <cell r="F1018">
            <v>650154</v>
          </cell>
        </row>
        <row r="1019">
          <cell r="D1019" t="str">
            <v>五级阵石</v>
          </cell>
          <cell r="E1019">
            <v>500</v>
          </cell>
          <cell r="F1019">
            <v>650155</v>
          </cell>
        </row>
        <row r="1020">
          <cell r="D1020" t="str">
            <v>六级阵石</v>
          </cell>
          <cell r="E1020">
            <v>700</v>
          </cell>
          <cell r="F1020">
            <v>650156</v>
          </cell>
        </row>
        <row r="1021">
          <cell r="D1021" t="str">
            <v>七级阵石</v>
          </cell>
          <cell r="E1021">
            <v>980</v>
          </cell>
          <cell r="F1021">
            <v>650157</v>
          </cell>
        </row>
        <row r="1022">
          <cell r="D1022" t="str">
            <v>八级阵石</v>
          </cell>
          <cell r="E1022">
            <v>1375</v>
          </cell>
          <cell r="F1022">
            <v>650158</v>
          </cell>
        </row>
        <row r="1023">
          <cell r="D1023" t="str">
            <v>九级阵石</v>
          </cell>
          <cell r="E1023">
            <v>1925</v>
          </cell>
          <cell r="F1023">
            <v>650159</v>
          </cell>
        </row>
        <row r="1024">
          <cell r="D1024" t="str">
            <v>十级阵石</v>
          </cell>
          <cell r="E1024">
            <v>2695</v>
          </cell>
          <cell r="F1024">
            <v>650160</v>
          </cell>
        </row>
        <row r="1025">
          <cell r="D1025" t="str">
            <v>十一级阵石</v>
          </cell>
          <cell r="E1025" t="e">
            <v>#N/A</v>
          </cell>
          <cell r="F1025">
            <v>650161</v>
          </cell>
        </row>
        <row r="1026">
          <cell r="D1026" t="str">
            <v>十二级阵石</v>
          </cell>
          <cell r="E1026" t="e">
            <v>#N/A</v>
          </cell>
          <cell r="F1026">
            <v>650162</v>
          </cell>
        </row>
        <row r="1027">
          <cell r="D1027" t="str">
            <v>十三级阵石</v>
          </cell>
          <cell r="E1027" t="e">
            <v>#N/A</v>
          </cell>
          <cell r="F1027">
            <v>650163</v>
          </cell>
        </row>
        <row r="1028">
          <cell r="D1028" t="str">
            <v>十四级阵石</v>
          </cell>
          <cell r="E1028" t="e">
            <v>#N/A</v>
          </cell>
          <cell r="F1028">
            <v>650164</v>
          </cell>
        </row>
        <row r="1029">
          <cell r="D1029" t="str">
            <v>十五级阵石</v>
          </cell>
          <cell r="E1029" t="e">
            <v>#N/A</v>
          </cell>
          <cell r="F1029">
            <v>650165</v>
          </cell>
        </row>
        <row r="1030">
          <cell r="D1030" t="str">
            <v>一级符文</v>
          </cell>
          <cell r="E1030">
            <v>130</v>
          </cell>
          <cell r="F1030">
            <v>650166</v>
          </cell>
        </row>
        <row r="1031">
          <cell r="D1031" t="str">
            <v>二级符文</v>
          </cell>
          <cell r="E1031">
            <v>182</v>
          </cell>
          <cell r="F1031">
            <v>650167</v>
          </cell>
        </row>
        <row r="1032">
          <cell r="D1032" t="str">
            <v>三级符文</v>
          </cell>
          <cell r="E1032">
            <v>256</v>
          </cell>
          <cell r="F1032">
            <v>650168</v>
          </cell>
        </row>
        <row r="1033">
          <cell r="D1033" t="str">
            <v>四级符文</v>
          </cell>
          <cell r="E1033">
            <v>357</v>
          </cell>
          <cell r="F1033">
            <v>650169</v>
          </cell>
        </row>
        <row r="1034">
          <cell r="D1034" t="str">
            <v>五级符文</v>
          </cell>
          <cell r="E1034">
            <v>500</v>
          </cell>
          <cell r="F1034">
            <v>650170</v>
          </cell>
        </row>
        <row r="1035">
          <cell r="D1035" t="str">
            <v>六级符文</v>
          </cell>
          <cell r="E1035">
            <v>700</v>
          </cell>
          <cell r="F1035">
            <v>650171</v>
          </cell>
        </row>
        <row r="1036">
          <cell r="D1036" t="str">
            <v>七级符文</v>
          </cell>
          <cell r="E1036">
            <v>980</v>
          </cell>
          <cell r="F1036">
            <v>650172</v>
          </cell>
        </row>
        <row r="1037">
          <cell r="D1037" t="str">
            <v>八级符文</v>
          </cell>
          <cell r="E1037">
            <v>1375</v>
          </cell>
          <cell r="F1037">
            <v>650173</v>
          </cell>
        </row>
        <row r="1038">
          <cell r="D1038" t="str">
            <v>九级符文</v>
          </cell>
          <cell r="E1038">
            <v>1925</v>
          </cell>
          <cell r="F1038">
            <v>650174</v>
          </cell>
        </row>
        <row r="1039">
          <cell r="D1039" t="str">
            <v>十级符文</v>
          </cell>
          <cell r="E1039">
            <v>2695</v>
          </cell>
          <cell r="F1039">
            <v>650175</v>
          </cell>
        </row>
        <row r="1040">
          <cell r="D1040" t="str">
            <v>十一级符文</v>
          </cell>
          <cell r="E1040" t="e">
            <v>#N/A</v>
          </cell>
          <cell r="F1040">
            <v>650176</v>
          </cell>
        </row>
        <row r="1041">
          <cell r="D1041" t="str">
            <v>十二级符文</v>
          </cell>
          <cell r="E1041" t="e">
            <v>#N/A</v>
          </cell>
          <cell r="F1041">
            <v>650177</v>
          </cell>
        </row>
        <row r="1042">
          <cell r="D1042" t="str">
            <v>十三级符文</v>
          </cell>
          <cell r="E1042" t="e">
            <v>#N/A</v>
          </cell>
          <cell r="F1042">
            <v>650178</v>
          </cell>
        </row>
        <row r="1043">
          <cell r="D1043" t="str">
            <v>十四级符文</v>
          </cell>
          <cell r="E1043" t="e">
            <v>#N/A</v>
          </cell>
          <cell r="F1043">
            <v>650179</v>
          </cell>
        </row>
        <row r="1044">
          <cell r="D1044" t="str">
            <v>十五级符文</v>
          </cell>
          <cell r="E1044" t="e">
            <v>#N/A</v>
          </cell>
          <cell r="F1044">
            <v>650180</v>
          </cell>
        </row>
        <row r="1045">
          <cell r="D1045" t="str">
            <v>一级秘笈</v>
          </cell>
          <cell r="E1045">
            <v>130</v>
          </cell>
          <cell r="F1045">
            <v>650181</v>
          </cell>
        </row>
        <row r="1046">
          <cell r="D1046" t="str">
            <v>二级秘笈</v>
          </cell>
          <cell r="E1046">
            <v>182</v>
          </cell>
          <cell r="F1046">
            <v>650182</v>
          </cell>
        </row>
        <row r="1047">
          <cell r="D1047" t="str">
            <v>三级秘笈</v>
          </cell>
          <cell r="E1047">
            <v>256</v>
          </cell>
          <cell r="F1047">
            <v>650183</v>
          </cell>
        </row>
        <row r="1048">
          <cell r="D1048" t="str">
            <v>四级秘笈</v>
          </cell>
          <cell r="E1048">
            <v>357</v>
          </cell>
          <cell r="F1048">
            <v>650184</v>
          </cell>
        </row>
        <row r="1049">
          <cell r="D1049" t="str">
            <v>五级秘笈</v>
          </cell>
          <cell r="E1049">
            <v>500</v>
          </cell>
          <cell r="F1049">
            <v>650185</v>
          </cell>
        </row>
        <row r="1050">
          <cell r="D1050" t="str">
            <v>六级秘笈</v>
          </cell>
          <cell r="E1050">
            <v>700</v>
          </cell>
          <cell r="F1050">
            <v>650186</v>
          </cell>
        </row>
        <row r="1051">
          <cell r="D1051" t="str">
            <v>七级秘笈</v>
          </cell>
          <cell r="E1051">
            <v>980</v>
          </cell>
          <cell r="F1051">
            <v>650187</v>
          </cell>
        </row>
        <row r="1052">
          <cell r="D1052" t="str">
            <v>八级秘笈</v>
          </cell>
          <cell r="E1052">
            <v>1375</v>
          </cell>
          <cell r="F1052">
            <v>650188</v>
          </cell>
        </row>
        <row r="1053">
          <cell r="D1053" t="str">
            <v>九级秘笈</v>
          </cell>
          <cell r="E1053">
            <v>1925</v>
          </cell>
          <cell r="F1053">
            <v>650189</v>
          </cell>
        </row>
        <row r="1054">
          <cell r="D1054" t="str">
            <v>十级秘笈</v>
          </cell>
          <cell r="E1054">
            <v>2695</v>
          </cell>
          <cell r="F1054">
            <v>650190</v>
          </cell>
        </row>
        <row r="1055">
          <cell r="D1055" t="str">
            <v>十一级秘笈</v>
          </cell>
          <cell r="E1055" t="e">
            <v>#N/A</v>
          </cell>
          <cell r="F1055">
            <v>650191</v>
          </cell>
        </row>
        <row r="1056">
          <cell r="D1056" t="str">
            <v>十二级秘笈</v>
          </cell>
          <cell r="E1056" t="e">
            <v>#N/A</v>
          </cell>
          <cell r="F1056">
            <v>650192</v>
          </cell>
        </row>
        <row r="1057">
          <cell r="D1057" t="str">
            <v>十三级秘笈</v>
          </cell>
          <cell r="E1057" t="e">
            <v>#N/A</v>
          </cell>
          <cell r="F1057">
            <v>650193</v>
          </cell>
        </row>
        <row r="1058">
          <cell r="D1058" t="str">
            <v>十四级秘笈</v>
          </cell>
          <cell r="E1058" t="e">
            <v>#N/A</v>
          </cell>
          <cell r="F1058">
            <v>650194</v>
          </cell>
        </row>
        <row r="1059">
          <cell r="D1059" t="str">
            <v>十五级秘笈</v>
          </cell>
          <cell r="E1059" t="e">
            <v>#N/A</v>
          </cell>
          <cell r="F1059">
            <v>650195</v>
          </cell>
        </row>
        <row r="1060">
          <cell r="D1060" t="str">
            <v>一级残卷</v>
          </cell>
          <cell r="E1060">
            <v>130</v>
          </cell>
          <cell r="F1060">
            <v>650196</v>
          </cell>
        </row>
        <row r="1061">
          <cell r="D1061" t="str">
            <v>二级残卷</v>
          </cell>
          <cell r="E1061">
            <v>182</v>
          </cell>
          <cell r="F1061">
            <v>650197</v>
          </cell>
        </row>
        <row r="1062">
          <cell r="D1062" t="str">
            <v>三级残卷</v>
          </cell>
          <cell r="E1062">
            <v>256</v>
          </cell>
          <cell r="F1062">
            <v>650198</v>
          </cell>
        </row>
        <row r="1063">
          <cell r="D1063" t="str">
            <v>四级残卷</v>
          </cell>
          <cell r="E1063">
            <v>357</v>
          </cell>
          <cell r="F1063">
            <v>650199</v>
          </cell>
        </row>
        <row r="1064">
          <cell r="D1064" t="str">
            <v>五级残卷</v>
          </cell>
          <cell r="E1064">
            <v>500</v>
          </cell>
          <cell r="F1064">
            <v>650200</v>
          </cell>
        </row>
        <row r="1065">
          <cell r="D1065" t="str">
            <v>六级残卷</v>
          </cell>
          <cell r="E1065">
            <v>700</v>
          </cell>
          <cell r="F1065">
            <v>650201</v>
          </cell>
        </row>
        <row r="1066">
          <cell r="D1066" t="str">
            <v>七级残卷</v>
          </cell>
          <cell r="E1066">
            <v>980</v>
          </cell>
          <cell r="F1066">
            <v>650202</v>
          </cell>
        </row>
        <row r="1067">
          <cell r="D1067" t="str">
            <v>八级残卷</v>
          </cell>
          <cell r="E1067">
            <v>1375</v>
          </cell>
          <cell r="F1067">
            <v>650203</v>
          </cell>
        </row>
        <row r="1068">
          <cell r="D1068" t="str">
            <v>九级残卷</v>
          </cell>
          <cell r="E1068">
            <v>1925</v>
          </cell>
          <cell r="F1068">
            <v>650204</v>
          </cell>
        </row>
        <row r="1069">
          <cell r="D1069" t="str">
            <v>十级残卷</v>
          </cell>
          <cell r="E1069">
            <v>2695</v>
          </cell>
          <cell r="F1069">
            <v>650205</v>
          </cell>
        </row>
        <row r="1070">
          <cell r="D1070" t="str">
            <v>十一级残卷</v>
          </cell>
          <cell r="E1070" t="e">
            <v>#N/A</v>
          </cell>
          <cell r="F1070">
            <v>650206</v>
          </cell>
        </row>
        <row r="1071">
          <cell r="D1071" t="str">
            <v>十二级残卷</v>
          </cell>
          <cell r="E1071" t="e">
            <v>#N/A</v>
          </cell>
          <cell r="F1071">
            <v>650207</v>
          </cell>
        </row>
        <row r="1072">
          <cell r="D1072" t="str">
            <v>十三级残卷</v>
          </cell>
          <cell r="E1072" t="e">
            <v>#N/A</v>
          </cell>
          <cell r="F1072">
            <v>650208</v>
          </cell>
        </row>
        <row r="1073">
          <cell r="D1073" t="str">
            <v>十四级残卷</v>
          </cell>
          <cell r="E1073" t="e">
            <v>#N/A</v>
          </cell>
          <cell r="F1073">
            <v>650209</v>
          </cell>
        </row>
        <row r="1074">
          <cell r="D1074" t="str">
            <v>十五级残卷</v>
          </cell>
          <cell r="E1074" t="e">
            <v>#N/A</v>
          </cell>
          <cell r="F1074">
            <v>650210</v>
          </cell>
        </row>
        <row r="1075">
          <cell r="D1075" t="str">
            <v>一级灵石</v>
          </cell>
          <cell r="E1075">
            <v>130</v>
          </cell>
          <cell r="F1075">
            <v>650211</v>
          </cell>
        </row>
        <row r="1076">
          <cell r="D1076" t="str">
            <v>二级灵石</v>
          </cell>
          <cell r="E1076">
            <v>182</v>
          </cell>
          <cell r="F1076">
            <v>650212</v>
          </cell>
        </row>
        <row r="1077">
          <cell r="D1077" t="str">
            <v>三级灵石</v>
          </cell>
          <cell r="E1077">
            <v>256</v>
          </cell>
          <cell r="F1077">
            <v>650213</v>
          </cell>
        </row>
        <row r="1078">
          <cell r="D1078" t="str">
            <v>四级灵石</v>
          </cell>
          <cell r="E1078">
            <v>357</v>
          </cell>
          <cell r="F1078">
            <v>650214</v>
          </cell>
        </row>
        <row r="1079">
          <cell r="D1079" t="str">
            <v>五级灵石</v>
          </cell>
          <cell r="E1079">
            <v>500</v>
          </cell>
          <cell r="F1079">
            <v>650215</v>
          </cell>
        </row>
        <row r="1080">
          <cell r="D1080" t="str">
            <v>六级灵石</v>
          </cell>
          <cell r="E1080">
            <v>700</v>
          </cell>
          <cell r="F1080">
            <v>650216</v>
          </cell>
        </row>
        <row r="1081">
          <cell r="D1081" t="str">
            <v>七级灵石</v>
          </cell>
          <cell r="E1081">
            <v>980</v>
          </cell>
          <cell r="F1081">
            <v>650217</v>
          </cell>
        </row>
        <row r="1082">
          <cell r="D1082" t="str">
            <v>八级灵石</v>
          </cell>
          <cell r="E1082">
            <v>1375</v>
          </cell>
          <cell r="F1082">
            <v>650218</v>
          </cell>
        </row>
        <row r="1083">
          <cell r="D1083" t="str">
            <v>九级灵石</v>
          </cell>
          <cell r="E1083">
            <v>1925</v>
          </cell>
          <cell r="F1083">
            <v>650219</v>
          </cell>
        </row>
        <row r="1084">
          <cell r="D1084" t="str">
            <v>十级灵石</v>
          </cell>
          <cell r="E1084">
            <v>2695</v>
          </cell>
          <cell r="F1084">
            <v>650220</v>
          </cell>
        </row>
        <row r="1085">
          <cell r="D1085" t="str">
            <v>十一级灵石</v>
          </cell>
          <cell r="E1085" t="e">
            <v>#N/A</v>
          </cell>
          <cell r="F1085">
            <v>650221</v>
          </cell>
        </row>
        <row r="1086">
          <cell r="D1086" t="str">
            <v>十二级灵石</v>
          </cell>
          <cell r="E1086" t="e">
            <v>#N/A</v>
          </cell>
          <cell r="F1086">
            <v>650222</v>
          </cell>
        </row>
        <row r="1087">
          <cell r="D1087" t="str">
            <v>十三级灵石</v>
          </cell>
          <cell r="E1087" t="e">
            <v>#N/A</v>
          </cell>
          <cell r="F1087">
            <v>650223</v>
          </cell>
        </row>
        <row r="1088">
          <cell r="D1088" t="str">
            <v>十四级灵石</v>
          </cell>
          <cell r="E1088" t="e">
            <v>#N/A</v>
          </cell>
          <cell r="F1088">
            <v>650224</v>
          </cell>
        </row>
        <row r="1089">
          <cell r="D1089" t="str">
            <v>十五级灵石</v>
          </cell>
          <cell r="E1089" t="e">
            <v>#N/A</v>
          </cell>
          <cell r="F1089">
            <v>650225</v>
          </cell>
        </row>
        <row r="1090">
          <cell r="D1090" t="str">
            <v>一级印记</v>
          </cell>
          <cell r="E1090">
            <v>130</v>
          </cell>
          <cell r="F1090">
            <v>650226</v>
          </cell>
        </row>
        <row r="1091">
          <cell r="D1091" t="str">
            <v>二级印记</v>
          </cell>
          <cell r="E1091">
            <v>182</v>
          </cell>
          <cell r="F1091">
            <v>650227</v>
          </cell>
        </row>
        <row r="1092">
          <cell r="D1092" t="str">
            <v>三级印记</v>
          </cell>
          <cell r="E1092">
            <v>256</v>
          </cell>
          <cell r="F1092">
            <v>650228</v>
          </cell>
        </row>
        <row r="1093">
          <cell r="D1093" t="str">
            <v>四级印记</v>
          </cell>
          <cell r="E1093">
            <v>357</v>
          </cell>
          <cell r="F1093">
            <v>650229</v>
          </cell>
        </row>
        <row r="1094">
          <cell r="D1094" t="str">
            <v>五级印记</v>
          </cell>
          <cell r="E1094">
            <v>500</v>
          </cell>
          <cell r="F1094">
            <v>650230</v>
          </cell>
        </row>
        <row r="1095">
          <cell r="D1095" t="str">
            <v>六级印记</v>
          </cell>
          <cell r="E1095">
            <v>700</v>
          </cell>
          <cell r="F1095">
            <v>650231</v>
          </cell>
        </row>
        <row r="1096">
          <cell r="D1096" t="str">
            <v>七级印记</v>
          </cell>
          <cell r="E1096">
            <v>980</v>
          </cell>
          <cell r="F1096">
            <v>650232</v>
          </cell>
        </row>
        <row r="1097">
          <cell r="D1097" t="str">
            <v>八级印记</v>
          </cell>
          <cell r="E1097">
            <v>1375</v>
          </cell>
          <cell r="F1097">
            <v>650233</v>
          </cell>
        </row>
        <row r="1098">
          <cell r="D1098" t="str">
            <v>九级印记</v>
          </cell>
          <cell r="E1098">
            <v>1925</v>
          </cell>
          <cell r="F1098">
            <v>650234</v>
          </cell>
        </row>
        <row r="1099">
          <cell r="D1099" t="str">
            <v>十级印记</v>
          </cell>
          <cell r="E1099">
            <v>2695</v>
          </cell>
          <cell r="F1099">
            <v>650235</v>
          </cell>
        </row>
        <row r="1100">
          <cell r="D1100" t="str">
            <v>十一级印记</v>
          </cell>
          <cell r="E1100" t="e">
            <v>#N/A</v>
          </cell>
          <cell r="F1100">
            <v>650236</v>
          </cell>
        </row>
        <row r="1101">
          <cell r="D1101" t="str">
            <v>十二级印记</v>
          </cell>
          <cell r="E1101" t="e">
            <v>#N/A</v>
          </cell>
          <cell r="F1101">
            <v>650237</v>
          </cell>
        </row>
        <row r="1102">
          <cell r="D1102" t="str">
            <v>十三级印记</v>
          </cell>
          <cell r="E1102" t="e">
            <v>#N/A</v>
          </cell>
          <cell r="F1102">
            <v>650238</v>
          </cell>
        </row>
        <row r="1103">
          <cell r="D1103" t="str">
            <v>十四级印记</v>
          </cell>
          <cell r="E1103" t="e">
            <v>#N/A</v>
          </cell>
          <cell r="F1103">
            <v>650239</v>
          </cell>
        </row>
        <row r="1104">
          <cell r="D1104" t="str">
            <v>十五级印记</v>
          </cell>
          <cell r="E1104" t="e">
            <v>#N/A</v>
          </cell>
          <cell r="F1104">
            <v>650240</v>
          </cell>
        </row>
        <row r="1105">
          <cell r="D1105" t="str">
            <v>一级器具</v>
          </cell>
          <cell r="E1105" t="e">
            <v>#N/A</v>
          </cell>
          <cell r="F1105">
            <v>650241</v>
          </cell>
        </row>
        <row r="1106">
          <cell r="D1106" t="str">
            <v>二级器具</v>
          </cell>
          <cell r="E1106" t="e">
            <v>#N/A</v>
          </cell>
          <cell r="F1106">
            <v>650242</v>
          </cell>
        </row>
        <row r="1107">
          <cell r="D1107" t="str">
            <v>三级器具</v>
          </cell>
          <cell r="E1107" t="e">
            <v>#N/A</v>
          </cell>
          <cell r="F1107">
            <v>650243</v>
          </cell>
        </row>
        <row r="1108">
          <cell r="D1108" t="str">
            <v>四级器具</v>
          </cell>
          <cell r="E1108" t="e">
            <v>#N/A</v>
          </cell>
          <cell r="F1108">
            <v>650244</v>
          </cell>
        </row>
        <row r="1109">
          <cell r="D1109" t="str">
            <v>五级器具</v>
          </cell>
          <cell r="E1109" t="e">
            <v>#N/A</v>
          </cell>
          <cell r="F1109">
            <v>650245</v>
          </cell>
        </row>
        <row r="1110">
          <cell r="D1110" t="str">
            <v>六级器具</v>
          </cell>
          <cell r="E1110" t="e">
            <v>#N/A</v>
          </cell>
          <cell r="F1110">
            <v>650246</v>
          </cell>
        </row>
        <row r="1111">
          <cell r="D1111" t="str">
            <v>七级器具</v>
          </cell>
          <cell r="E1111" t="e">
            <v>#N/A</v>
          </cell>
          <cell r="F1111">
            <v>650247</v>
          </cell>
        </row>
        <row r="1112">
          <cell r="D1112" t="str">
            <v>八级器具</v>
          </cell>
          <cell r="E1112" t="e">
            <v>#N/A</v>
          </cell>
          <cell r="F1112">
            <v>650248</v>
          </cell>
        </row>
        <row r="1113">
          <cell r="D1113" t="str">
            <v>九级器具</v>
          </cell>
          <cell r="E1113" t="e">
            <v>#N/A</v>
          </cell>
          <cell r="F1113">
            <v>650249</v>
          </cell>
        </row>
        <row r="1114">
          <cell r="D1114" t="str">
            <v>十级器具</v>
          </cell>
          <cell r="E1114" t="e">
            <v>#N/A</v>
          </cell>
          <cell r="F1114">
            <v>650250</v>
          </cell>
        </row>
        <row r="1115">
          <cell r="D1115" t="str">
            <v>十一级器具</v>
          </cell>
          <cell r="E1115" t="e">
            <v>#N/A</v>
          </cell>
          <cell r="F1115">
            <v>650251</v>
          </cell>
        </row>
        <row r="1116">
          <cell r="D1116" t="str">
            <v>十二级器具</v>
          </cell>
          <cell r="E1116" t="e">
            <v>#N/A</v>
          </cell>
          <cell r="F1116">
            <v>650252</v>
          </cell>
        </row>
        <row r="1117">
          <cell r="D1117" t="str">
            <v>十三级器具</v>
          </cell>
          <cell r="E1117" t="e">
            <v>#N/A</v>
          </cell>
          <cell r="F1117">
            <v>650253</v>
          </cell>
        </row>
        <row r="1118">
          <cell r="D1118" t="str">
            <v>十四级器具</v>
          </cell>
          <cell r="E1118" t="e">
            <v>#N/A</v>
          </cell>
          <cell r="F1118">
            <v>650254</v>
          </cell>
        </row>
        <row r="1119">
          <cell r="D1119" t="str">
            <v>十五级器具</v>
          </cell>
          <cell r="E1119" t="e">
            <v>#N/A</v>
          </cell>
          <cell r="F1119">
            <v>650255</v>
          </cell>
        </row>
        <row r="1120">
          <cell r="D1120" t="str">
            <v>一级部件</v>
          </cell>
          <cell r="E1120" t="e">
            <v>#N/A</v>
          </cell>
          <cell r="F1120">
            <v>650256</v>
          </cell>
        </row>
        <row r="1121">
          <cell r="D1121" t="str">
            <v>二级部件</v>
          </cell>
          <cell r="E1121" t="e">
            <v>#N/A</v>
          </cell>
          <cell r="F1121">
            <v>650257</v>
          </cell>
        </row>
        <row r="1122">
          <cell r="D1122" t="str">
            <v>三级部件</v>
          </cell>
          <cell r="E1122" t="e">
            <v>#N/A</v>
          </cell>
          <cell r="F1122">
            <v>650258</v>
          </cell>
        </row>
        <row r="1123">
          <cell r="D1123" t="str">
            <v>四级部件</v>
          </cell>
          <cell r="E1123" t="e">
            <v>#N/A</v>
          </cell>
          <cell r="F1123">
            <v>650259</v>
          </cell>
        </row>
        <row r="1124">
          <cell r="D1124" t="str">
            <v>五级部件</v>
          </cell>
          <cell r="E1124" t="e">
            <v>#N/A</v>
          </cell>
          <cell r="F1124">
            <v>650260</v>
          </cell>
        </row>
        <row r="1125">
          <cell r="D1125" t="str">
            <v>六级部件</v>
          </cell>
          <cell r="E1125" t="e">
            <v>#N/A</v>
          </cell>
          <cell r="F1125">
            <v>650261</v>
          </cell>
        </row>
        <row r="1126">
          <cell r="D1126" t="str">
            <v>七级部件</v>
          </cell>
          <cell r="E1126" t="e">
            <v>#N/A</v>
          </cell>
          <cell r="F1126">
            <v>650262</v>
          </cell>
        </row>
        <row r="1127">
          <cell r="D1127" t="str">
            <v>八级部件</v>
          </cell>
          <cell r="E1127" t="e">
            <v>#N/A</v>
          </cell>
          <cell r="F1127">
            <v>650263</v>
          </cell>
        </row>
        <row r="1128">
          <cell r="D1128" t="str">
            <v>九级部件</v>
          </cell>
          <cell r="E1128" t="e">
            <v>#N/A</v>
          </cell>
          <cell r="F1128">
            <v>650264</v>
          </cell>
        </row>
        <row r="1129">
          <cell r="D1129" t="str">
            <v>十级部件</v>
          </cell>
          <cell r="E1129" t="e">
            <v>#N/A</v>
          </cell>
          <cell r="F1129">
            <v>650265</v>
          </cell>
        </row>
        <row r="1130">
          <cell r="D1130" t="str">
            <v>十一级部件</v>
          </cell>
          <cell r="E1130" t="e">
            <v>#N/A</v>
          </cell>
          <cell r="F1130">
            <v>650266</v>
          </cell>
        </row>
        <row r="1131">
          <cell r="D1131" t="str">
            <v>十二级部件</v>
          </cell>
          <cell r="E1131" t="e">
            <v>#N/A</v>
          </cell>
          <cell r="F1131">
            <v>650267</v>
          </cell>
        </row>
        <row r="1132">
          <cell r="D1132" t="str">
            <v>十三级部件</v>
          </cell>
          <cell r="E1132" t="e">
            <v>#N/A</v>
          </cell>
          <cell r="F1132">
            <v>650268</v>
          </cell>
        </row>
        <row r="1133">
          <cell r="D1133" t="str">
            <v>十四级部件</v>
          </cell>
          <cell r="E1133" t="e">
            <v>#N/A</v>
          </cell>
          <cell r="F1133">
            <v>650269</v>
          </cell>
        </row>
        <row r="1134">
          <cell r="D1134" t="str">
            <v>十五级部件</v>
          </cell>
          <cell r="E1134" t="e">
            <v>#N/A</v>
          </cell>
          <cell r="F1134">
            <v>650270</v>
          </cell>
        </row>
        <row r="1135">
          <cell r="D1135" t="str">
            <v>一级灵珠</v>
          </cell>
          <cell r="E1135" t="e">
            <v>#N/A</v>
          </cell>
          <cell r="F1135">
            <v>650271</v>
          </cell>
        </row>
        <row r="1136">
          <cell r="D1136" t="str">
            <v>二级灵珠</v>
          </cell>
          <cell r="E1136" t="e">
            <v>#N/A</v>
          </cell>
          <cell r="F1136">
            <v>650272</v>
          </cell>
        </row>
        <row r="1137">
          <cell r="D1137" t="str">
            <v>三级灵珠</v>
          </cell>
          <cell r="E1137" t="e">
            <v>#N/A</v>
          </cell>
          <cell r="F1137">
            <v>650273</v>
          </cell>
        </row>
        <row r="1138">
          <cell r="D1138" t="str">
            <v>四级灵珠</v>
          </cell>
          <cell r="E1138" t="e">
            <v>#N/A</v>
          </cell>
          <cell r="F1138">
            <v>650274</v>
          </cell>
        </row>
        <row r="1139">
          <cell r="D1139" t="str">
            <v>五级灵珠</v>
          </cell>
          <cell r="E1139" t="e">
            <v>#N/A</v>
          </cell>
          <cell r="F1139">
            <v>650275</v>
          </cell>
        </row>
        <row r="1140">
          <cell r="D1140" t="str">
            <v>六级灵珠</v>
          </cell>
          <cell r="E1140" t="e">
            <v>#N/A</v>
          </cell>
          <cell r="F1140">
            <v>650276</v>
          </cell>
        </row>
        <row r="1141">
          <cell r="D1141" t="str">
            <v>七级灵珠</v>
          </cell>
          <cell r="E1141" t="e">
            <v>#N/A</v>
          </cell>
          <cell r="F1141">
            <v>650277</v>
          </cell>
        </row>
        <row r="1142">
          <cell r="D1142" t="str">
            <v>八级灵珠</v>
          </cell>
          <cell r="E1142" t="e">
            <v>#N/A</v>
          </cell>
          <cell r="F1142">
            <v>650278</v>
          </cell>
        </row>
        <row r="1143">
          <cell r="D1143" t="str">
            <v>九级灵珠</v>
          </cell>
          <cell r="E1143" t="e">
            <v>#N/A</v>
          </cell>
          <cell r="F1143">
            <v>650279</v>
          </cell>
        </row>
        <row r="1144">
          <cell r="D1144" t="str">
            <v>十级灵珠</v>
          </cell>
          <cell r="E1144" t="e">
            <v>#N/A</v>
          </cell>
          <cell r="F1144">
            <v>650280</v>
          </cell>
        </row>
        <row r="1145">
          <cell r="D1145" t="str">
            <v>十一级灵珠</v>
          </cell>
          <cell r="E1145" t="e">
            <v>#N/A</v>
          </cell>
          <cell r="F1145">
            <v>650281</v>
          </cell>
        </row>
        <row r="1146">
          <cell r="D1146" t="str">
            <v>十二级灵珠</v>
          </cell>
          <cell r="E1146" t="e">
            <v>#N/A</v>
          </cell>
          <cell r="F1146">
            <v>650282</v>
          </cell>
        </row>
        <row r="1147">
          <cell r="D1147" t="str">
            <v>十三级灵珠</v>
          </cell>
          <cell r="E1147" t="e">
            <v>#N/A</v>
          </cell>
          <cell r="F1147">
            <v>650283</v>
          </cell>
        </row>
        <row r="1148">
          <cell r="D1148" t="str">
            <v>十四级灵珠</v>
          </cell>
          <cell r="E1148" t="e">
            <v>#N/A</v>
          </cell>
          <cell r="F1148">
            <v>650284</v>
          </cell>
        </row>
        <row r="1149">
          <cell r="D1149" t="str">
            <v>十五级灵珠</v>
          </cell>
          <cell r="E1149" t="e">
            <v>#N/A</v>
          </cell>
          <cell r="F1149">
            <v>650285</v>
          </cell>
        </row>
        <row r="1150">
          <cell r="D1150" t="str">
            <v>一级拓印</v>
          </cell>
          <cell r="E1150" t="e">
            <v>#N/A</v>
          </cell>
          <cell r="F1150">
            <v>650286</v>
          </cell>
        </row>
        <row r="1151">
          <cell r="D1151" t="str">
            <v>二级拓印</v>
          </cell>
          <cell r="E1151" t="e">
            <v>#N/A</v>
          </cell>
          <cell r="F1151">
            <v>650287</v>
          </cell>
        </row>
        <row r="1152">
          <cell r="D1152" t="str">
            <v>三级拓印</v>
          </cell>
          <cell r="E1152" t="e">
            <v>#N/A</v>
          </cell>
          <cell r="F1152">
            <v>650288</v>
          </cell>
        </row>
        <row r="1153">
          <cell r="D1153" t="str">
            <v>四级拓印</v>
          </cell>
          <cell r="E1153" t="e">
            <v>#N/A</v>
          </cell>
          <cell r="F1153">
            <v>650289</v>
          </cell>
        </row>
        <row r="1154">
          <cell r="D1154" t="str">
            <v>五级拓印</v>
          </cell>
          <cell r="E1154" t="e">
            <v>#N/A</v>
          </cell>
          <cell r="F1154">
            <v>650290</v>
          </cell>
        </row>
        <row r="1155">
          <cell r="D1155" t="str">
            <v>六级拓印</v>
          </cell>
          <cell r="E1155" t="e">
            <v>#N/A</v>
          </cell>
          <cell r="F1155">
            <v>650291</v>
          </cell>
        </row>
        <row r="1156">
          <cell r="D1156" t="str">
            <v>七级拓印</v>
          </cell>
          <cell r="E1156" t="e">
            <v>#N/A</v>
          </cell>
          <cell r="F1156">
            <v>650292</v>
          </cell>
        </row>
        <row r="1157">
          <cell r="D1157" t="str">
            <v>八级拓印</v>
          </cell>
          <cell r="E1157" t="e">
            <v>#N/A</v>
          </cell>
          <cell r="F1157">
            <v>650293</v>
          </cell>
        </row>
        <row r="1158">
          <cell r="D1158" t="str">
            <v>九级拓印</v>
          </cell>
          <cell r="E1158" t="e">
            <v>#N/A</v>
          </cell>
          <cell r="F1158">
            <v>650294</v>
          </cell>
        </row>
        <row r="1159">
          <cell r="D1159" t="str">
            <v>十级拓印</v>
          </cell>
          <cell r="E1159" t="e">
            <v>#N/A</v>
          </cell>
          <cell r="F1159">
            <v>650295</v>
          </cell>
        </row>
        <row r="1160">
          <cell r="D1160" t="str">
            <v>十一级拓印</v>
          </cell>
          <cell r="E1160" t="e">
            <v>#N/A</v>
          </cell>
          <cell r="F1160">
            <v>650296</v>
          </cell>
        </row>
        <row r="1161">
          <cell r="D1161" t="str">
            <v>十二级拓印</v>
          </cell>
          <cell r="E1161" t="e">
            <v>#N/A</v>
          </cell>
          <cell r="F1161">
            <v>650297</v>
          </cell>
        </row>
        <row r="1162">
          <cell r="D1162" t="str">
            <v>十三级拓印</v>
          </cell>
          <cell r="E1162" t="e">
            <v>#N/A</v>
          </cell>
          <cell r="F1162">
            <v>650298</v>
          </cell>
        </row>
        <row r="1163">
          <cell r="D1163" t="str">
            <v>十四级拓印</v>
          </cell>
          <cell r="E1163" t="e">
            <v>#N/A</v>
          </cell>
          <cell r="F1163">
            <v>650299</v>
          </cell>
        </row>
        <row r="1164">
          <cell r="D1164" t="str">
            <v>十五级拓印</v>
          </cell>
          <cell r="E1164" t="e">
            <v>#N/A</v>
          </cell>
          <cell r="F1164">
            <v>650300</v>
          </cell>
        </row>
        <row r="1165">
          <cell r="D1165" t="str">
            <v>一级样图</v>
          </cell>
          <cell r="E1165">
            <v>130</v>
          </cell>
          <cell r="F1165">
            <v>650301</v>
          </cell>
        </row>
        <row r="1166">
          <cell r="D1166" t="str">
            <v>二级样图</v>
          </cell>
          <cell r="E1166">
            <v>182</v>
          </cell>
          <cell r="F1166">
            <v>650302</v>
          </cell>
        </row>
        <row r="1167">
          <cell r="D1167" t="str">
            <v>三级样图</v>
          </cell>
          <cell r="E1167">
            <v>256</v>
          </cell>
          <cell r="F1167">
            <v>650303</v>
          </cell>
        </row>
        <row r="1168">
          <cell r="D1168" t="str">
            <v>四级样图</v>
          </cell>
          <cell r="E1168">
            <v>357</v>
          </cell>
          <cell r="F1168">
            <v>650304</v>
          </cell>
        </row>
        <row r="1169">
          <cell r="D1169" t="str">
            <v>五级样图</v>
          </cell>
          <cell r="E1169">
            <v>500</v>
          </cell>
          <cell r="F1169">
            <v>650305</v>
          </cell>
        </row>
        <row r="1170">
          <cell r="D1170" t="str">
            <v>六级样图</v>
          </cell>
          <cell r="E1170">
            <v>700</v>
          </cell>
          <cell r="F1170">
            <v>650306</v>
          </cell>
        </row>
        <row r="1171">
          <cell r="D1171" t="str">
            <v>七级样图</v>
          </cell>
          <cell r="E1171">
            <v>980</v>
          </cell>
          <cell r="F1171">
            <v>650307</v>
          </cell>
        </row>
        <row r="1172">
          <cell r="D1172" t="str">
            <v>八级样图</v>
          </cell>
          <cell r="E1172">
            <v>1375</v>
          </cell>
          <cell r="F1172">
            <v>650308</v>
          </cell>
        </row>
        <row r="1173">
          <cell r="D1173" t="str">
            <v>九级样图</v>
          </cell>
          <cell r="E1173">
            <v>1925</v>
          </cell>
          <cell r="F1173">
            <v>650309</v>
          </cell>
        </row>
        <row r="1174">
          <cell r="D1174" t="str">
            <v>十级样图</v>
          </cell>
          <cell r="E1174">
            <v>2695</v>
          </cell>
          <cell r="F1174">
            <v>650310</v>
          </cell>
        </row>
        <row r="1175">
          <cell r="D1175" t="str">
            <v>十一级样图</v>
          </cell>
          <cell r="E1175" t="e">
            <v>#N/A</v>
          </cell>
          <cell r="F1175">
            <v>650311</v>
          </cell>
        </row>
        <row r="1176">
          <cell r="D1176" t="str">
            <v>十二级样图</v>
          </cell>
          <cell r="E1176" t="e">
            <v>#N/A</v>
          </cell>
          <cell r="F1176">
            <v>650312</v>
          </cell>
        </row>
        <row r="1177">
          <cell r="D1177" t="str">
            <v>十三级样图</v>
          </cell>
          <cell r="E1177" t="e">
            <v>#N/A</v>
          </cell>
          <cell r="F1177">
            <v>650313</v>
          </cell>
        </row>
        <row r="1178">
          <cell r="D1178" t="str">
            <v>十四级样图</v>
          </cell>
          <cell r="E1178" t="e">
            <v>#N/A</v>
          </cell>
          <cell r="F1178">
            <v>650314</v>
          </cell>
        </row>
        <row r="1179">
          <cell r="D1179" t="str">
            <v>十五级样图</v>
          </cell>
          <cell r="E1179" t="e">
            <v>#N/A</v>
          </cell>
          <cell r="F1179">
            <v>650315</v>
          </cell>
        </row>
        <row r="1180">
          <cell r="D1180" t="str">
            <v>一级绢帛</v>
          </cell>
          <cell r="E1180">
            <v>130</v>
          </cell>
          <cell r="F1180">
            <v>650316</v>
          </cell>
        </row>
        <row r="1181">
          <cell r="D1181" t="str">
            <v>二级绢帛</v>
          </cell>
          <cell r="E1181">
            <v>182</v>
          </cell>
          <cell r="F1181">
            <v>650317</v>
          </cell>
        </row>
        <row r="1182">
          <cell r="D1182" t="str">
            <v>三级绢帛</v>
          </cell>
          <cell r="E1182">
            <v>256</v>
          </cell>
          <cell r="F1182">
            <v>650318</v>
          </cell>
        </row>
        <row r="1183">
          <cell r="D1183" t="str">
            <v>四级绢帛</v>
          </cell>
          <cell r="E1183">
            <v>357</v>
          </cell>
          <cell r="F1183">
            <v>650319</v>
          </cell>
        </row>
        <row r="1184">
          <cell r="D1184" t="str">
            <v>五级绢帛</v>
          </cell>
          <cell r="E1184">
            <v>500</v>
          </cell>
          <cell r="F1184">
            <v>650320</v>
          </cell>
        </row>
        <row r="1185">
          <cell r="D1185" t="str">
            <v>六级绢帛</v>
          </cell>
          <cell r="E1185">
            <v>700</v>
          </cell>
          <cell r="F1185">
            <v>650321</v>
          </cell>
        </row>
        <row r="1186">
          <cell r="D1186" t="str">
            <v>七级绢帛</v>
          </cell>
          <cell r="E1186">
            <v>980</v>
          </cell>
          <cell r="F1186">
            <v>650322</v>
          </cell>
        </row>
        <row r="1187">
          <cell r="D1187" t="str">
            <v>八级绢帛</v>
          </cell>
          <cell r="E1187">
            <v>1375</v>
          </cell>
          <cell r="F1187">
            <v>650323</v>
          </cell>
        </row>
        <row r="1188">
          <cell r="D1188" t="str">
            <v>九级绢帛</v>
          </cell>
          <cell r="E1188">
            <v>1925</v>
          </cell>
          <cell r="F1188">
            <v>650324</v>
          </cell>
        </row>
        <row r="1189">
          <cell r="D1189" t="str">
            <v>十级绢帛</v>
          </cell>
          <cell r="E1189">
            <v>2695</v>
          </cell>
          <cell r="F1189">
            <v>650325</v>
          </cell>
        </row>
        <row r="1190">
          <cell r="D1190" t="str">
            <v>十一级绢帛</v>
          </cell>
          <cell r="E1190" t="e">
            <v>#N/A</v>
          </cell>
          <cell r="F1190">
            <v>650326</v>
          </cell>
        </row>
        <row r="1191">
          <cell r="D1191" t="str">
            <v>十二级绢帛</v>
          </cell>
          <cell r="E1191" t="e">
            <v>#N/A</v>
          </cell>
          <cell r="F1191">
            <v>650327</v>
          </cell>
        </row>
        <row r="1192">
          <cell r="D1192" t="str">
            <v>十三级绢帛</v>
          </cell>
          <cell r="E1192" t="e">
            <v>#N/A</v>
          </cell>
          <cell r="F1192">
            <v>650328</v>
          </cell>
        </row>
        <row r="1193">
          <cell r="D1193" t="str">
            <v>十四级绢帛</v>
          </cell>
          <cell r="E1193" t="e">
            <v>#N/A</v>
          </cell>
          <cell r="F1193">
            <v>650329</v>
          </cell>
        </row>
        <row r="1194">
          <cell r="D1194" t="str">
            <v>十五级绢帛</v>
          </cell>
          <cell r="E1194" t="e">
            <v>#N/A</v>
          </cell>
          <cell r="F1194">
            <v>650330</v>
          </cell>
        </row>
        <row r="1195">
          <cell r="D1195" t="str">
            <v>一级丝线</v>
          </cell>
          <cell r="E1195">
            <v>130</v>
          </cell>
          <cell r="F1195">
            <v>650331</v>
          </cell>
        </row>
        <row r="1196">
          <cell r="D1196" t="str">
            <v>二级丝线</v>
          </cell>
          <cell r="E1196">
            <v>182</v>
          </cell>
          <cell r="F1196">
            <v>650332</v>
          </cell>
        </row>
        <row r="1197">
          <cell r="D1197" t="str">
            <v>三级丝线</v>
          </cell>
          <cell r="E1197">
            <v>256</v>
          </cell>
          <cell r="F1197">
            <v>650333</v>
          </cell>
        </row>
        <row r="1198">
          <cell r="D1198" t="str">
            <v>四级丝线</v>
          </cell>
          <cell r="E1198">
            <v>357</v>
          </cell>
          <cell r="F1198">
            <v>650334</v>
          </cell>
        </row>
        <row r="1199">
          <cell r="D1199" t="str">
            <v>五级丝线</v>
          </cell>
          <cell r="E1199">
            <v>500</v>
          </cell>
          <cell r="F1199">
            <v>650335</v>
          </cell>
        </row>
        <row r="1200">
          <cell r="D1200" t="str">
            <v>六级丝线</v>
          </cell>
          <cell r="E1200">
            <v>700</v>
          </cell>
          <cell r="F1200">
            <v>650336</v>
          </cell>
        </row>
        <row r="1201">
          <cell r="D1201" t="str">
            <v>七级丝线</v>
          </cell>
          <cell r="E1201">
            <v>980</v>
          </cell>
          <cell r="F1201">
            <v>650337</v>
          </cell>
        </row>
        <row r="1202">
          <cell r="D1202" t="str">
            <v>八级丝线</v>
          </cell>
          <cell r="E1202">
            <v>1375</v>
          </cell>
          <cell r="F1202">
            <v>650338</v>
          </cell>
        </row>
        <row r="1203">
          <cell r="D1203" t="str">
            <v>九级丝线</v>
          </cell>
          <cell r="E1203">
            <v>1925</v>
          </cell>
          <cell r="F1203">
            <v>650339</v>
          </cell>
        </row>
        <row r="1204">
          <cell r="D1204" t="str">
            <v>十级丝线</v>
          </cell>
          <cell r="E1204">
            <v>2695</v>
          </cell>
          <cell r="F1204">
            <v>650340</v>
          </cell>
        </row>
        <row r="1205">
          <cell r="D1205" t="str">
            <v>十一级丝线</v>
          </cell>
          <cell r="E1205" t="e">
            <v>#N/A</v>
          </cell>
          <cell r="F1205">
            <v>650341</v>
          </cell>
        </row>
        <row r="1206">
          <cell r="D1206" t="str">
            <v>十二级丝线</v>
          </cell>
          <cell r="E1206" t="e">
            <v>#N/A</v>
          </cell>
          <cell r="F1206">
            <v>650342</v>
          </cell>
        </row>
        <row r="1207">
          <cell r="D1207" t="str">
            <v>十三级丝线</v>
          </cell>
          <cell r="E1207" t="e">
            <v>#N/A</v>
          </cell>
          <cell r="F1207">
            <v>650343</v>
          </cell>
        </row>
        <row r="1208">
          <cell r="D1208" t="str">
            <v>十四级丝线</v>
          </cell>
          <cell r="E1208" t="e">
            <v>#N/A</v>
          </cell>
          <cell r="F1208">
            <v>650344</v>
          </cell>
        </row>
        <row r="1209">
          <cell r="D1209" t="str">
            <v>十五级丝线</v>
          </cell>
          <cell r="E1209" t="e">
            <v>#N/A</v>
          </cell>
          <cell r="F1209">
            <v>650345</v>
          </cell>
        </row>
        <row r="1210">
          <cell r="D1210" t="str">
            <v>一级印花</v>
          </cell>
          <cell r="E1210">
            <v>130</v>
          </cell>
          <cell r="F1210">
            <v>650346</v>
          </cell>
        </row>
        <row r="1211">
          <cell r="D1211" t="str">
            <v>二级印花</v>
          </cell>
          <cell r="E1211">
            <v>182</v>
          </cell>
          <cell r="F1211">
            <v>650347</v>
          </cell>
        </row>
        <row r="1212">
          <cell r="D1212" t="str">
            <v>三级印花</v>
          </cell>
          <cell r="E1212">
            <v>256</v>
          </cell>
          <cell r="F1212">
            <v>650348</v>
          </cell>
        </row>
        <row r="1213">
          <cell r="D1213" t="str">
            <v>四级印花</v>
          </cell>
          <cell r="E1213">
            <v>357</v>
          </cell>
          <cell r="F1213">
            <v>650349</v>
          </cell>
        </row>
        <row r="1214">
          <cell r="D1214" t="str">
            <v>五级印花</v>
          </cell>
          <cell r="E1214">
            <v>500</v>
          </cell>
          <cell r="F1214">
            <v>650350</v>
          </cell>
        </row>
        <row r="1215">
          <cell r="D1215" t="str">
            <v>六级印花</v>
          </cell>
          <cell r="E1215">
            <v>700</v>
          </cell>
          <cell r="F1215">
            <v>650351</v>
          </cell>
        </row>
        <row r="1216">
          <cell r="D1216" t="str">
            <v>七级印花</v>
          </cell>
          <cell r="E1216">
            <v>980</v>
          </cell>
          <cell r="F1216">
            <v>650352</v>
          </cell>
        </row>
        <row r="1217">
          <cell r="D1217" t="str">
            <v>八级印花</v>
          </cell>
          <cell r="E1217">
            <v>1375</v>
          </cell>
          <cell r="F1217">
            <v>650353</v>
          </cell>
        </row>
        <row r="1218">
          <cell r="D1218" t="str">
            <v>九级印花</v>
          </cell>
          <cell r="E1218">
            <v>1925</v>
          </cell>
          <cell r="F1218">
            <v>650354</v>
          </cell>
        </row>
        <row r="1219">
          <cell r="D1219" t="str">
            <v>十级印花</v>
          </cell>
          <cell r="E1219">
            <v>2695</v>
          </cell>
          <cell r="F1219">
            <v>650355</v>
          </cell>
        </row>
        <row r="1220">
          <cell r="D1220" t="str">
            <v>十一级印花</v>
          </cell>
          <cell r="E1220" t="e">
            <v>#N/A</v>
          </cell>
          <cell r="F1220">
            <v>650356</v>
          </cell>
        </row>
        <row r="1221">
          <cell r="D1221" t="str">
            <v>十二级印花</v>
          </cell>
          <cell r="E1221" t="e">
            <v>#N/A</v>
          </cell>
          <cell r="F1221">
            <v>650357</v>
          </cell>
        </row>
        <row r="1222">
          <cell r="D1222" t="str">
            <v>十三级印花</v>
          </cell>
          <cell r="E1222" t="e">
            <v>#N/A</v>
          </cell>
          <cell r="F1222">
            <v>650358</v>
          </cell>
        </row>
        <row r="1223">
          <cell r="D1223" t="str">
            <v>十四级印花</v>
          </cell>
          <cell r="E1223" t="e">
            <v>#N/A</v>
          </cell>
          <cell r="F1223">
            <v>650359</v>
          </cell>
        </row>
        <row r="1224">
          <cell r="D1224" t="str">
            <v>十五级印花</v>
          </cell>
          <cell r="E1224" t="e">
            <v>#N/A</v>
          </cell>
          <cell r="F1224">
            <v>650360</v>
          </cell>
        </row>
        <row r="1225">
          <cell r="D1225" t="str">
            <v>一级法决</v>
          </cell>
          <cell r="E1225">
            <v>130</v>
          </cell>
          <cell r="F1225">
            <v>650361</v>
          </cell>
        </row>
        <row r="1226">
          <cell r="D1226" t="str">
            <v>二级法决</v>
          </cell>
          <cell r="E1226">
            <v>182</v>
          </cell>
          <cell r="F1226">
            <v>650362</v>
          </cell>
        </row>
        <row r="1227">
          <cell r="D1227" t="str">
            <v>三级法决</v>
          </cell>
          <cell r="E1227">
            <v>256</v>
          </cell>
          <cell r="F1227">
            <v>650363</v>
          </cell>
        </row>
        <row r="1228">
          <cell r="D1228" t="str">
            <v>四级法决</v>
          </cell>
          <cell r="E1228">
            <v>357</v>
          </cell>
          <cell r="F1228">
            <v>650364</v>
          </cell>
        </row>
        <row r="1229">
          <cell r="D1229" t="str">
            <v>五级法决</v>
          </cell>
          <cell r="E1229">
            <v>500</v>
          </cell>
          <cell r="F1229">
            <v>650365</v>
          </cell>
        </row>
        <row r="1230">
          <cell r="D1230" t="str">
            <v>六级法决</v>
          </cell>
          <cell r="E1230">
            <v>700</v>
          </cell>
          <cell r="F1230">
            <v>650366</v>
          </cell>
        </row>
        <row r="1231">
          <cell r="D1231" t="str">
            <v>七级法决</v>
          </cell>
          <cell r="E1231">
            <v>980</v>
          </cell>
          <cell r="F1231">
            <v>650367</v>
          </cell>
        </row>
        <row r="1232">
          <cell r="D1232" t="str">
            <v>八级法决</v>
          </cell>
          <cell r="E1232">
            <v>1375</v>
          </cell>
          <cell r="F1232">
            <v>650368</v>
          </cell>
        </row>
        <row r="1233">
          <cell r="D1233" t="str">
            <v>九级法决</v>
          </cell>
          <cell r="E1233">
            <v>1925</v>
          </cell>
          <cell r="F1233">
            <v>650369</v>
          </cell>
        </row>
        <row r="1234">
          <cell r="D1234" t="str">
            <v>十级法决</v>
          </cell>
          <cell r="E1234">
            <v>2695</v>
          </cell>
          <cell r="F1234">
            <v>650370</v>
          </cell>
        </row>
        <row r="1235">
          <cell r="D1235" t="str">
            <v>十一级法决</v>
          </cell>
          <cell r="E1235" t="e">
            <v>#N/A</v>
          </cell>
          <cell r="F1235">
            <v>650371</v>
          </cell>
        </row>
        <row r="1236">
          <cell r="D1236" t="str">
            <v>十二级法决</v>
          </cell>
          <cell r="E1236" t="e">
            <v>#N/A</v>
          </cell>
          <cell r="F1236">
            <v>650372</v>
          </cell>
        </row>
        <row r="1237">
          <cell r="D1237" t="str">
            <v>十三级法决</v>
          </cell>
          <cell r="E1237" t="e">
            <v>#N/A</v>
          </cell>
          <cell r="F1237">
            <v>650373</v>
          </cell>
        </row>
        <row r="1238">
          <cell r="D1238" t="str">
            <v>十四级法决</v>
          </cell>
          <cell r="E1238" t="e">
            <v>#N/A</v>
          </cell>
          <cell r="F1238">
            <v>650374</v>
          </cell>
        </row>
        <row r="1239">
          <cell r="D1239" t="str">
            <v>十五级法决</v>
          </cell>
          <cell r="E1239" t="e">
            <v>#N/A</v>
          </cell>
          <cell r="F1239">
            <v>650375</v>
          </cell>
        </row>
        <row r="1240">
          <cell r="D1240" t="str">
            <v>一级剑谱</v>
          </cell>
          <cell r="E1240">
            <v>130</v>
          </cell>
          <cell r="F1240">
            <v>650376</v>
          </cell>
        </row>
        <row r="1241">
          <cell r="D1241" t="str">
            <v>二级剑谱</v>
          </cell>
          <cell r="E1241">
            <v>182</v>
          </cell>
          <cell r="F1241">
            <v>650377</v>
          </cell>
        </row>
        <row r="1242">
          <cell r="D1242" t="str">
            <v>三级剑谱</v>
          </cell>
          <cell r="E1242">
            <v>256</v>
          </cell>
          <cell r="F1242">
            <v>650378</v>
          </cell>
        </row>
        <row r="1243">
          <cell r="D1243" t="str">
            <v>四级剑谱</v>
          </cell>
          <cell r="E1243">
            <v>357</v>
          </cell>
          <cell r="F1243">
            <v>650379</v>
          </cell>
        </row>
        <row r="1244">
          <cell r="D1244" t="str">
            <v>五级剑谱</v>
          </cell>
          <cell r="E1244">
            <v>500</v>
          </cell>
          <cell r="F1244">
            <v>650380</v>
          </cell>
        </row>
        <row r="1245">
          <cell r="D1245" t="str">
            <v>六级剑谱</v>
          </cell>
          <cell r="E1245">
            <v>700</v>
          </cell>
          <cell r="F1245">
            <v>650381</v>
          </cell>
        </row>
        <row r="1246">
          <cell r="D1246" t="str">
            <v>七级剑谱</v>
          </cell>
          <cell r="E1246">
            <v>980</v>
          </cell>
          <cell r="F1246">
            <v>650382</v>
          </cell>
        </row>
        <row r="1247">
          <cell r="D1247" t="str">
            <v>八级剑谱</v>
          </cell>
          <cell r="E1247">
            <v>1375</v>
          </cell>
          <cell r="F1247">
            <v>650383</v>
          </cell>
        </row>
        <row r="1248">
          <cell r="D1248" t="str">
            <v>九级剑谱</v>
          </cell>
          <cell r="E1248">
            <v>1925</v>
          </cell>
          <cell r="F1248">
            <v>650384</v>
          </cell>
        </row>
        <row r="1249">
          <cell r="D1249" t="str">
            <v>十级剑谱</v>
          </cell>
          <cell r="E1249">
            <v>2695</v>
          </cell>
          <cell r="F1249">
            <v>650385</v>
          </cell>
        </row>
        <row r="1250">
          <cell r="D1250" t="str">
            <v>十一级剑谱</v>
          </cell>
          <cell r="E1250" t="e">
            <v>#N/A</v>
          </cell>
          <cell r="F1250">
            <v>650386</v>
          </cell>
        </row>
        <row r="1251">
          <cell r="D1251" t="str">
            <v>十二级剑谱</v>
          </cell>
          <cell r="E1251" t="e">
            <v>#N/A</v>
          </cell>
          <cell r="F1251">
            <v>650387</v>
          </cell>
        </row>
        <row r="1252">
          <cell r="D1252" t="str">
            <v>十三级剑谱</v>
          </cell>
          <cell r="E1252" t="e">
            <v>#N/A</v>
          </cell>
          <cell r="F1252">
            <v>650388</v>
          </cell>
        </row>
        <row r="1253">
          <cell r="D1253" t="str">
            <v>十四级剑谱</v>
          </cell>
          <cell r="E1253" t="e">
            <v>#N/A</v>
          </cell>
          <cell r="F1253">
            <v>650389</v>
          </cell>
        </row>
        <row r="1254">
          <cell r="D1254" t="str">
            <v>十五级剑谱</v>
          </cell>
          <cell r="E1254" t="e">
            <v>#N/A</v>
          </cell>
          <cell r="F1254">
            <v>650390</v>
          </cell>
        </row>
        <row r="1255">
          <cell r="D1255" t="str">
            <v>一级气法</v>
          </cell>
          <cell r="E1255">
            <v>130</v>
          </cell>
          <cell r="F1255">
            <v>650391</v>
          </cell>
        </row>
        <row r="1256">
          <cell r="D1256" t="str">
            <v>二级气法</v>
          </cell>
          <cell r="E1256">
            <v>182</v>
          </cell>
          <cell r="F1256">
            <v>650392</v>
          </cell>
        </row>
        <row r="1257">
          <cell r="D1257" t="str">
            <v>三级气法</v>
          </cell>
          <cell r="E1257">
            <v>256</v>
          </cell>
          <cell r="F1257">
            <v>650393</v>
          </cell>
        </row>
        <row r="1258">
          <cell r="D1258" t="str">
            <v>四级气法</v>
          </cell>
          <cell r="E1258">
            <v>357</v>
          </cell>
          <cell r="F1258">
            <v>650394</v>
          </cell>
        </row>
        <row r="1259">
          <cell r="D1259" t="str">
            <v>五级气法</v>
          </cell>
          <cell r="E1259">
            <v>500</v>
          </cell>
          <cell r="F1259">
            <v>650395</v>
          </cell>
        </row>
        <row r="1260">
          <cell r="D1260" t="str">
            <v>六级气法</v>
          </cell>
          <cell r="E1260">
            <v>700</v>
          </cell>
          <cell r="F1260">
            <v>650396</v>
          </cell>
        </row>
        <row r="1261">
          <cell r="D1261" t="str">
            <v>七级气法</v>
          </cell>
          <cell r="E1261">
            <v>980</v>
          </cell>
          <cell r="F1261">
            <v>650397</v>
          </cell>
        </row>
        <row r="1262">
          <cell r="D1262" t="str">
            <v>八级气法</v>
          </cell>
          <cell r="E1262">
            <v>1375</v>
          </cell>
          <cell r="F1262">
            <v>650398</v>
          </cell>
        </row>
        <row r="1263">
          <cell r="D1263" t="str">
            <v>九级气法</v>
          </cell>
          <cell r="E1263">
            <v>1925</v>
          </cell>
          <cell r="F1263">
            <v>650399</v>
          </cell>
        </row>
        <row r="1264">
          <cell r="D1264" t="str">
            <v>十级气法</v>
          </cell>
          <cell r="E1264">
            <v>2695</v>
          </cell>
          <cell r="F1264">
            <v>650400</v>
          </cell>
        </row>
        <row r="1265">
          <cell r="D1265" t="str">
            <v>十一级气法</v>
          </cell>
          <cell r="E1265" t="e">
            <v>#N/A</v>
          </cell>
          <cell r="F1265">
            <v>650401</v>
          </cell>
        </row>
        <row r="1266">
          <cell r="D1266" t="str">
            <v>十二级气法</v>
          </cell>
          <cell r="E1266" t="e">
            <v>#N/A</v>
          </cell>
          <cell r="F1266">
            <v>650402</v>
          </cell>
        </row>
        <row r="1267">
          <cell r="D1267" t="str">
            <v>十三级气法</v>
          </cell>
          <cell r="E1267" t="e">
            <v>#N/A</v>
          </cell>
          <cell r="F1267">
            <v>650403</v>
          </cell>
        </row>
        <row r="1268">
          <cell r="D1268" t="str">
            <v>十四级气法</v>
          </cell>
          <cell r="E1268" t="e">
            <v>#N/A</v>
          </cell>
          <cell r="F1268">
            <v>650404</v>
          </cell>
        </row>
        <row r="1269">
          <cell r="D1269" t="str">
            <v>十五级气法</v>
          </cell>
          <cell r="E1269" t="e">
            <v>#N/A</v>
          </cell>
          <cell r="F1269">
            <v>650405</v>
          </cell>
        </row>
        <row r="1270">
          <cell r="D1270" t="str">
            <v>一级心经</v>
          </cell>
          <cell r="E1270">
            <v>130</v>
          </cell>
          <cell r="F1270">
            <v>650406</v>
          </cell>
        </row>
        <row r="1271">
          <cell r="D1271" t="str">
            <v>二级心经</v>
          </cell>
          <cell r="E1271">
            <v>182</v>
          </cell>
          <cell r="F1271">
            <v>650407</v>
          </cell>
        </row>
        <row r="1272">
          <cell r="D1272" t="str">
            <v>三级心经</v>
          </cell>
          <cell r="E1272">
            <v>256</v>
          </cell>
          <cell r="F1272">
            <v>650408</v>
          </cell>
        </row>
        <row r="1273">
          <cell r="D1273" t="str">
            <v>四级心经</v>
          </cell>
          <cell r="E1273">
            <v>357</v>
          </cell>
          <cell r="F1273">
            <v>650409</v>
          </cell>
        </row>
        <row r="1274">
          <cell r="D1274" t="str">
            <v>五级心经</v>
          </cell>
          <cell r="E1274">
            <v>500</v>
          </cell>
          <cell r="F1274">
            <v>650410</v>
          </cell>
        </row>
        <row r="1275">
          <cell r="D1275" t="str">
            <v>六级心经</v>
          </cell>
          <cell r="E1275">
            <v>700</v>
          </cell>
          <cell r="F1275">
            <v>650411</v>
          </cell>
        </row>
        <row r="1276">
          <cell r="D1276" t="str">
            <v>七级心经</v>
          </cell>
          <cell r="E1276">
            <v>980</v>
          </cell>
          <cell r="F1276">
            <v>650412</v>
          </cell>
        </row>
        <row r="1277">
          <cell r="D1277" t="str">
            <v>八级心经</v>
          </cell>
          <cell r="E1277">
            <v>1375</v>
          </cell>
          <cell r="F1277">
            <v>650413</v>
          </cell>
        </row>
        <row r="1278">
          <cell r="D1278" t="str">
            <v>九级心经</v>
          </cell>
          <cell r="E1278">
            <v>1925</v>
          </cell>
          <cell r="F1278">
            <v>650414</v>
          </cell>
        </row>
        <row r="1279">
          <cell r="D1279" t="str">
            <v>十级心经</v>
          </cell>
          <cell r="E1279">
            <v>2695</v>
          </cell>
          <cell r="F1279">
            <v>650415</v>
          </cell>
        </row>
        <row r="1280">
          <cell r="D1280" t="str">
            <v>十一级心经</v>
          </cell>
          <cell r="E1280" t="e">
            <v>#N/A</v>
          </cell>
          <cell r="F1280">
            <v>650416</v>
          </cell>
        </row>
        <row r="1281">
          <cell r="D1281" t="str">
            <v>十二级心经</v>
          </cell>
          <cell r="E1281" t="e">
            <v>#N/A</v>
          </cell>
          <cell r="F1281">
            <v>650417</v>
          </cell>
        </row>
        <row r="1282">
          <cell r="D1282" t="str">
            <v>十三级心经</v>
          </cell>
          <cell r="E1282" t="e">
            <v>#N/A</v>
          </cell>
          <cell r="F1282">
            <v>650418</v>
          </cell>
        </row>
        <row r="1283">
          <cell r="D1283" t="str">
            <v>十四级心经</v>
          </cell>
          <cell r="E1283" t="e">
            <v>#N/A</v>
          </cell>
          <cell r="F1283">
            <v>650419</v>
          </cell>
        </row>
        <row r="1284">
          <cell r="D1284" t="str">
            <v>十五级心经</v>
          </cell>
          <cell r="E1284" t="e">
            <v>#N/A</v>
          </cell>
          <cell r="F1284">
            <v>650420</v>
          </cell>
        </row>
        <row r="1285">
          <cell r="D1285" t="str">
            <v>一级佩饰</v>
          </cell>
          <cell r="E1285">
            <v>130</v>
          </cell>
          <cell r="F1285">
            <v>650421</v>
          </cell>
        </row>
        <row r="1286">
          <cell r="D1286" t="str">
            <v>二级佩饰</v>
          </cell>
          <cell r="E1286">
            <v>182</v>
          </cell>
          <cell r="F1286">
            <v>650422</v>
          </cell>
        </row>
        <row r="1287">
          <cell r="D1287" t="str">
            <v>三级佩饰</v>
          </cell>
          <cell r="E1287">
            <v>256</v>
          </cell>
          <cell r="F1287">
            <v>650423</v>
          </cell>
        </row>
        <row r="1288">
          <cell r="D1288" t="str">
            <v>四级佩饰</v>
          </cell>
          <cell r="E1288">
            <v>357</v>
          </cell>
          <cell r="F1288">
            <v>650424</v>
          </cell>
        </row>
        <row r="1289">
          <cell r="D1289" t="str">
            <v>五级佩饰</v>
          </cell>
          <cell r="E1289">
            <v>500</v>
          </cell>
          <cell r="F1289">
            <v>650425</v>
          </cell>
        </row>
        <row r="1290">
          <cell r="D1290" t="str">
            <v>六级佩饰</v>
          </cell>
          <cell r="E1290">
            <v>700</v>
          </cell>
          <cell r="F1290">
            <v>650426</v>
          </cell>
        </row>
        <row r="1291">
          <cell r="D1291" t="str">
            <v>七级佩饰</v>
          </cell>
          <cell r="E1291">
            <v>980</v>
          </cell>
          <cell r="F1291">
            <v>650427</v>
          </cell>
        </row>
        <row r="1292">
          <cell r="D1292" t="str">
            <v>八级佩饰</v>
          </cell>
          <cell r="E1292">
            <v>1375</v>
          </cell>
          <cell r="F1292">
            <v>650428</v>
          </cell>
        </row>
        <row r="1293">
          <cell r="D1293" t="str">
            <v>九级佩饰</v>
          </cell>
          <cell r="E1293">
            <v>1925</v>
          </cell>
          <cell r="F1293">
            <v>650429</v>
          </cell>
        </row>
        <row r="1294">
          <cell r="D1294" t="str">
            <v>十级佩饰</v>
          </cell>
          <cell r="E1294">
            <v>2695</v>
          </cell>
          <cell r="F1294">
            <v>650430</v>
          </cell>
        </row>
        <row r="1295">
          <cell r="D1295" t="str">
            <v>十一级佩饰</v>
          </cell>
          <cell r="E1295" t="e">
            <v>#N/A</v>
          </cell>
          <cell r="F1295">
            <v>650431</v>
          </cell>
        </row>
        <row r="1296">
          <cell r="D1296" t="str">
            <v>十二级佩饰</v>
          </cell>
          <cell r="E1296" t="e">
            <v>#N/A</v>
          </cell>
          <cell r="F1296">
            <v>650432</v>
          </cell>
        </row>
        <row r="1297">
          <cell r="D1297" t="str">
            <v>十三级佩饰</v>
          </cell>
          <cell r="E1297" t="e">
            <v>#N/A</v>
          </cell>
          <cell r="F1297">
            <v>650433</v>
          </cell>
        </row>
        <row r="1298">
          <cell r="D1298" t="str">
            <v>十四级佩饰</v>
          </cell>
          <cell r="E1298" t="e">
            <v>#N/A</v>
          </cell>
          <cell r="F1298">
            <v>650434</v>
          </cell>
        </row>
        <row r="1299">
          <cell r="D1299" t="str">
            <v>十五级佩饰</v>
          </cell>
          <cell r="E1299" t="e">
            <v>#N/A</v>
          </cell>
          <cell r="F1299">
            <v>650435</v>
          </cell>
        </row>
        <row r="1300">
          <cell r="D1300" t="str">
            <v>一级护甲</v>
          </cell>
          <cell r="E1300">
            <v>130</v>
          </cell>
          <cell r="F1300">
            <v>650436</v>
          </cell>
        </row>
        <row r="1301">
          <cell r="D1301" t="str">
            <v>二级护甲</v>
          </cell>
          <cell r="E1301">
            <v>182</v>
          </cell>
          <cell r="F1301">
            <v>650437</v>
          </cell>
        </row>
        <row r="1302">
          <cell r="D1302" t="str">
            <v>三级护甲</v>
          </cell>
          <cell r="E1302">
            <v>256</v>
          </cell>
          <cell r="F1302">
            <v>650438</v>
          </cell>
        </row>
        <row r="1303">
          <cell r="D1303" t="str">
            <v>四级护甲</v>
          </cell>
          <cell r="E1303">
            <v>357</v>
          </cell>
          <cell r="F1303">
            <v>650439</v>
          </cell>
        </row>
        <row r="1304">
          <cell r="D1304" t="str">
            <v>五级护甲</v>
          </cell>
          <cell r="E1304">
            <v>500</v>
          </cell>
          <cell r="F1304">
            <v>650440</v>
          </cell>
        </row>
        <row r="1305">
          <cell r="D1305" t="str">
            <v>六级护甲</v>
          </cell>
          <cell r="E1305">
            <v>700</v>
          </cell>
          <cell r="F1305">
            <v>650441</v>
          </cell>
        </row>
        <row r="1306">
          <cell r="D1306" t="str">
            <v>七级护甲</v>
          </cell>
          <cell r="E1306">
            <v>980</v>
          </cell>
          <cell r="F1306">
            <v>650442</v>
          </cell>
        </row>
        <row r="1307">
          <cell r="D1307" t="str">
            <v>八级护甲</v>
          </cell>
          <cell r="E1307">
            <v>1375</v>
          </cell>
          <cell r="F1307">
            <v>650443</v>
          </cell>
        </row>
        <row r="1308">
          <cell r="D1308" t="str">
            <v>九级护甲</v>
          </cell>
          <cell r="E1308">
            <v>1925</v>
          </cell>
          <cell r="F1308">
            <v>650444</v>
          </cell>
        </row>
        <row r="1309">
          <cell r="D1309" t="str">
            <v>十级护甲</v>
          </cell>
          <cell r="E1309">
            <v>2695</v>
          </cell>
          <cell r="F1309">
            <v>650445</v>
          </cell>
        </row>
        <row r="1310">
          <cell r="D1310" t="str">
            <v>十一级护甲</v>
          </cell>
          <cell r="E1310" t="e">
            <v>#N/A</v>
          </cell>
          <cell r="F1310">
            <v>650446</v>
          </cell>
        </row>
        <row r="1311">
          <cell r="D1311" t="str">
            <v>十二级护甲</v>
          </cell>
          <cell r="E1311" t="e">
            <v>#N/A</v>
          </cell>
          <cell r="F1311">
            <v>650447</v>
          </cell>
        </row>
        <row r="1312">
          <cell r="D1312" t="str">
            <v>十三级护甲</v>
          </cell>
          <cell r="E1312" t="e">
            <v>#N/A</v>
          </cell>
          <cell r="F1312">
            <v>650448</v>
          </cell>
        </row>
        <row r="1313">
          <cell r="D1313" t="str">
            <v>十四级护甲</v>
          </cell>
          <cell r="E1313" t="e">
            <v>#N/A</v>
          </cell>
          <cell r="F1313">
            <v>650449</v>
          </cell>
        </row>
        <row r="1314">
          <cell r="D1314" t="str">
            <v>十五级护甲</v>
          </cell>
          <cell r="E1314" t="e">
            <v>#N/A</v>
          </cell>
          <cell r="F1314">
            <v>650450</v>
          </cell>
        </row>
        <row r="1315">
          <cell r="D1315" t="str">
            <v>一级心甲</v>
          </cell>
          <cell r="E1315">
            <v>130</v>
          </cell>
          <cell r="F1315">
            <v>650451</v>
          </cell>
        </row>
        <row r="1316">
          <cell r="D1316" t="str">
            <v>二级心甲</v>
          </cell>
          <cell r="E1316">
            <v>182</v>
          </cell>
          <cell r="F1316">
            <v>650452</v>
          </cell>
        </row>
        <row r="1317">
          <cell r="D1317" t="str">
            <v>三级心甲</v>
          </cell>
          <cell r="E1317">
            <v>256</v>
          </cell>
          <cell r="F1317">
            <v>650453</v>
          </cell>
        </row>
        <row r="1318">
          <cell r="D1318" t="str">
            <v>四级心甲</v>
          </cell>
          <cell r="E1318">
            <v>357</v>
          </cell>
          <cell r="F1318">
            <v>650454</v>
          </cell>
        </row>
        <row r="1319">
          <cell r="D1319" t="str">
            <v>五级心甲</v>
          </cell>
          <cell r="E1319">
            <v>500</v>
          </cell>
          <cell r="F1319">
            <v>650455</v>
          </cell>
        </row>
        <row r="1320">
          <cell r="D1320" t="str">
            <v>六级心甲</v>
          </cell>
          <cell r="E1320">
            <v>700</v>
          </cell>
          <cell r="F1320">
            <v>650456</v>
          </cell>
        </row>
        <row r="1321">
          <cell r="D1321" t="str">
            <v>七级心甲</v>
          </cell>
          <cell r="E1321">
            <v>980</v>
          </cell>
          <cell r="F1321">
            <v>650457</v>
          </cell>
        </row>
        <row r="1322">
          <cell r="D1322" t="str">
            <v>八级心甲</v>
          </cell>
          <cell r="E1322">
            <v>1375</v>
          </cell>
          <cell r="F1322">
            <v>650458</v>
          </cell>
        </row>
        <row r="1323">
          <cell r="D1323" t="str">
            <v>九级心甲</v>
          </cell>
          <cell r="E1323">
            <v>1925</v>
          </cell>
          <cell r="F1323">
            <v>650459</v>
          </cell>
        </row>
        <row r="1324">
          <cell r="D1324" t="str">
            <v>十级心甲</v>
          </cell>
          <cell r="E1324">
            <v>2695</v>
          </cell>
          <cell r="F1324">
            <v>650460</v>
          </cell>
        </row>
        <row r="1325">
          <cell r="D1325" t="str">
            <v>十一级心甲</v>
          </cell>
          <cell r="E1325" t="e">
            <v>#N/A</v>
          </cell>
          <cell r="F1325">
            <v>650461</v>
          </cell>
        </row>
        <row r="1326">
          <cell r="D1326" t="str">
            <v>十二级心甲</v>
          </cell>
          <cell r="E1326" t="e">
            <v>#N/A</v>
          </cell>
          <cell r="F1326">
            <v>650462</v>
          </cell>
        </row>
        <row r="1327">
          <cell r="D1327" t="str">
            <v>十三级心甲</v>
          </cell>
          <cell r="E1327" t="e">
            <v>#N/A</v>
          </cell>
          <cell r="F1327">
            <v>650463</v>
          </cell>
        </row>
        <row r="1328">
          <cell r="D1328" t="str">
            <v>十四级心甲</v>
          </cell>
          <cell r="E1328" t="e">
            <v>#N/A</v>
          </cell>
          <cell r="F1328">
            <v>650464</v>
          </cell>
        </row>
        <row r="1329">
          <cell r="D1329" t="str">
            <v>十五级心甲</v>
          </cell>
          <cell r="E1329" t="e">
            <v>#N/A</v>
          </cell>
          <cell r="F1329">
            <v>650465</v>
          </cell>
        </row>
        <row r="1330">
          <cell r="D1330" t="str">
            <v>一级腰饰</v>
          </cell>
          <cell r="E1330">
            <v>130</v>
          </cell>
          <cell r="F1330">
            <v>650466</v>
          </cell>
        </row>
        <row r="1331">
          <cell r="D1331" t="str">
            <v>二级腰饰</v>
          </cell>
          <cell r="E1331">
            <v>182</v>
          </cell>
          <cell r="F1331">
            <v>650467</v>
          </cell>
        </row>
        <row r="1332">
          <cell r="D1332" t="str">
            <v>三级腰饰</v>
          </cell>
          <cell r="E1332">
            <v>256</v>
          </cell>
          <cell r="F1332">
            <v>650468</v>
          </cell>
        </row>
        <row r="1333">
          <cell r="D1333" t="str">
            <v>四级腰饰</v>
          </cell>
          <cell r="E1333">
            <v>357</v>
          </cell>
          <cell r="F1333">
            <v>650469</v>
          </cell>
        </row>
        <row r="1334">
          <cell r="D1334" t="str">
            <v>五级腰饰</v>
          </cell>
          <cell r="E1334">
            <v>500</v>
          </cell>
          <cell r="F1334">
            <v>650470</v>
          </cell>
        </row>
        <row r="1335">
          <cell r="D1335" t="str">
            <v>六级腰饰</v>
          </cell>
          <cell r="E1335">
            <v>700</v>
          </cell>
          <cell r="F1335">
            <v>650471</v>
          </cell>
        </row>
        <row r="1336">
          <cell r="D1336" t="str">
            <v>七级腰饰</v>
          </cell>
          <cell r="E1336">
            <v>980</v>
          </cell>
          <cell r="F1336">
            <v>650472</v>
          </cell>
        </row>
        <row r="1337">
          <cell r="D1337" t="str">
            <v>八级腰饰</v>
          </cell>
          <cell r="E1337">
            <v>1375</v>
          </cell>
          <cell r="F1337">
            <v>650473</v>
          </cell>
        </row>
        <row r="1338">
          <cell r="D1338" t="str">
            <v>九级腰饰</v>
          </cell>
          <cell r="E1338">
            <v>1925</v>
          </cell>
          <cell r="F1338">
            <v>650474</v>
          </cell>
        </row>
        <row r="1339">
          <cell r="D1339" t="str">
            <v>十级腰饰</v>
          </cell>
          <cell r="E1339">
            <v>2695</v>
          </cell>
          <cell r="F1339">
            <v>650475</v>
          </cell>
        </row>
        <row r="1340">
          <cell r="D1340" t="str">
            <v>十一级腰饰</v>
          </cell>
          <cell r="E1340" t="e">
            <v>#N/A</v>
          </cell>
          <cell r="F1340">
            <v>650476</v>
          </cell>
        </row>
        <row r="1341">
          <cell r="D1341" t="str">
            <v>十二级腰饰</v>
          </cell>
          <cell r="E1341" t="e">
            <v>#N/A</v>
          </cell>
          <cell r="F1341">
            <v>650477</v>
          </cell>
        </row>
        <row r="1342">
          <cell r="D1342" t="str">
            <v>十三级腰饰</v>
          </cell>
          <cell r="E1342" t="e">
            <v>#N/A</v>
          </cell>
          <cell r="F1342">
            <v>650478</v>
          </cell>
        </row>
        <row r="1343">
          <cell r="D1343" t="str">
            <v>十四级腰饰</v>
          </cell>
          <cell r="E1343" t="e">
            <v>#N/A</v>
          </cell>
          <cell r="F1343">
            <v>650479</v>
          </cell>
        </row>
        <row r="1344">
          <cell r="D1344" t="str">
            <v>十五级腰饰</v>
          </cell>
          <cell r="E1344" t="e">
            <v>#N/A</v>
          </cell>
          <cell r="F1344">
            <v>650480</v>
          </cell>
        </row>
        <row r="1345">
          <cell r="D1345" t="str">
            <v>一级发簪</v>
          </cell>
          <cell r="E1345">
            <v>130</v>
          </cell>
          <cell r="F1345">
            <v>650481</v>
          </cell>
        </row>
        <row r="1346">
          <cell r="D1346" t="str">
            <v>二级发簪</v>
          </cell>
          <cell r="E1346">
            <v>182</v>
          </cell>
          <cell r="F1346">
            <v>650482</v>
          </cell>
        </row>
        <row r="1347">
          <cell r="D1347" t="str">
            <v>三级发簪</v>
          </cell>
          <cell r="E1347">
            <v>256</v>
          </cell>
          <cell r="F1347">
            <v>650483</v>
          </cell>
        </row>
        <row r="1348">
          <cell r="D1348" t="str">
            <v>四级发簪</v>
          </cell>
          <cell r="E1348">
            <v>357</v>
          </cell>
          <cell r="F1348">
            <v>650484</v>
          </cell>
        </row>
        <row r="1349">
          <cell r="D1349" t="str">
            <v>五级发簪</v>
          </cell>
          <cell r="E1349">
            <v>500</v>
          </cell>
          <cell r="F1349">
            <v>650485</v>
          </cell>
        </row>
        <row r="1350">
          <cell r="D1350" t="str">
            <v>六级发簪</v>
          </cell>
          <cell r="E1350">
            <v>700</v>
          </cell>
          <cell r="F1350">
            <v>650486</v>
          </cell>
        </row>
        <row r="1351">
          <cell r="D1351" t="str">
            <v>七级发簪</v>
          </cell>
          <cell r="E1351">
            <v>980</v>
          </cell>
          <cell r="F1351">
            <v>650487</v>
          </cell>
        </row>
        <row r="1352">
          <cell r="D1352" t="str">
            <v>八级发簪</v>
          </cell>
          <cell r="E1352">
            <v>1375</v>
          </cell>
          <cell r="F1352">
            <v>650488</v>
          </cell>
        </row>
        <row r="1353">
          <cell r="D1353" t="str">
            <v>九级发簪</v>
          </cell>
          <cell r="E1353">
            <v>1925</v>
          </cell>
          <cell r="F1353">
            <v>650489</v>
          </cell>
        </row>
        <row r="1354">
          <cell r="D1354" t="str">
            <v>十级发簪</v>
          </cell>
          <cell r="E1354">
            <v>2695</v>
          </cell>
          <cell r="F1354">
            <v>650490</v>
          </cell>
        </row>
        <row r="1355">
          <cell r="D1355" t="str">
            <v>十一级发簪</v>
          </cell>
          <cell r="E1355" t="e">
            <v>#N/A</v>
          </cell>
          <cell r="F1355">
            <v>650491</v>
          </cell>
        </row>
        <row r="1356">
          <cell r="D1356" t="str">
            <v>十二级发簪</v>
          </cell>
          <cell r="E1356" t="e">
            <v>#N/A</v>
          </cell>
          <cell r="F1356">
            <v>650492</v>
          </cell>
        </row>
        <row r="1357">
          <cell r="D1357" t="str">
            <v>十三级发簪</v>
          </cell>
          <cell r="E1357" t="e">
            <v>#N/A</v>
          </cell>
          <cell r="F1357">
            <v>650493</v>
          </cell>
        </row>
        <row r="1358">
          <cell r="D1358" t="str">
            <v>十四级发簪</v>
          </cell>
          <cell r="E1358" t="e">
            <v>#N/A</v>
          </cell>
          <cell r="F1358">
            <v>650494</v>
          </cell>
        </row>
        <row r="1359">
          <cell r="D1359" t="str">
            <v>十五级发簪</v>
          </cell>
          <cell r="E1359" t="e">
            <v>#N/A</v>
          </cell>
          <cell r="F1359">
            <v>650495</v>
          </cell>
        </row>
        <row r="1360">
          <cell r="D1360" t="str">
            <v>一级珠钿</v>
          </cell>
          <cell r="E1360">
            <v>130</v>
          </cell>
          <cell r="F1360">
            <v>650496</v>
          </cell>
        </row>
        <row r="1361">
          <cell r="D1361" t="str">
            <v>二级珠钿</v>
          </cell>
          <cell r="E1361">
            <v>182</v>
          </cell>
          <cell r="F1361">
            <v>650497</v>
          </cell>
        </row>
        <row r="1362">
          <cell r="D1362" t="str">
            <v>三级珠钿</v>
          </cell>
          <cell r="E1362">
            <v>256</v>
          </cell>
          <cell r="F1362">
            <v>650498</v>
          </cell>
        </row>
        <row r="1363">
          <cell r="D1363" t="str">
            <v>四级珠钿</v>
          </cell>
          <cell r="E1363">
            <v>357</v>
          </cell>
          <cell r="F1363">
            <v>650499</v>
          </cell>
        </row>
        <row r="1364">
          <cell r="D1364" t="str">
            <v>五级珠钿</v>
          </cell>
          <cell r="E1364">
            <v>500</v>
          </cell>
          <cell r="F1364">
            <v>650500</v>
          </cell>
        </row>
        <row r="1365">
          <cell r="D1365" t="str">
            <v>六级珠钿</v>
          </cell>
          <cell r="E1365">
            <v>700</v>
          </cell>
          <cell r="F1365">
            <v>650501</v>
          </cell>
        </row>
        <row r="1366">
          <cell r="D1366" t="str">
            <v>七级珠钿</v>
          </cell>
          <cell r="E1366">
            <v>980</v>
          </cell>
          <cell r="F1366">
            <v>650502</v>
          </cell>
        </row>
        <row r="1367">
          <cell r="D1367" t="str">
            <v>八级珠钿</v>
          </cell>
          <cell r="E1367">
            <v>1375</v>
          </cell>
          <cell r="F1367">
            <v>650503</v>
          </cell>
        </row>
        <row r="1368">
          <cell r="D1368" t="str">
            <v>九级珠钿</v>
          </cell>
          <cell r="E1368">
            <v>1925</v>
          </cell>
          <cell r="F1368">
            <v>650504</v>
          </cell>
        </row>
        <row r="1369">
          <cell r="D1369" t="str">
            <v>十级珠钿</v>
          </cell>
          <cell r="E1369">
            <v>2695</v>
          </cell>
          <cell r="F1369">
            <v>650505</v>
          </cell>
        </row>
        <row r="1370">
          <cell r="D1370" t="str">
            <v>十一级珠钿</v>
          </cell>
          <cell r="E1370" t="e">
            <v>#N/A</v>
          </cell>
          <cell r="F1370">
            <v>650506</v>
          </cell>
        </row>
        <row r="1371">
          <cell r="D1371" t="str">
            <v>十二级珠钿</v>
          </cell>
          <cell r="E1371" t="e">
            <v>#N/A</v>
          </cell>
          <cell r="F1371">
            <v>650507</v>
          </cell>
        </row>
        <row r="1372">
          <cell r="D1372" t="str">
            <v>十三级珠钿</v>
          </cell>
          <cell r="E1372" t="e">
            <v>#N/A</v>
          </cell>
          <cell r="F1372">
            <v>650508</v>
          </cell>
        </row>
        <row r="1373">
          <cell r="D1373" t="str">
            <v>十四级珠钿</v>
          </cell>
          <cell r="E1373" t="e">
            <v>#N/A</v>
          </cell>
          <cell r="F1373">
            <v>650509</v>
          </cell>
        </row>
        <row r="1374">
          <cell r="D1374" t="str">
            <v>十五级珠钿</v>
          </cell>
          <cell r="E1374" t="e">
            <v>#N/A</v>
          </cell>
          <cell r="F1374">
            <v>650510</v>
          </cell>
        </row>
        <row r="1375">
          <cell r="D1375" t="str">
            <v>一级华胜</v>
          </cell>
          <cell r="E1375">
            <v>130</v>
          </cell>
          <cell r="F1375">
            <v>650511</v>
          </cell>
        </row>
        <row r="1376">
          <cell r="D1376" t="str">
            <v>二级华胜</v>
          </cell>
          <cell r="E1376">
            <v>182</v>
          </cell>
          <cell r="F1376">
            <v>650512</v>
          </cell>
        </row>
        <row r="1377">
          <cell r="D1377" t="str">
            <v>三级华胜</v>
          </cell>
          <cell r="E1377">
            <v>256</v>
          </cell>
          <cell r="F1377">
            <v>650513</v>
          </cell>
        </row>
        <row r="1378">
          <cell r="D1378" t="str">
            <v>四级华胜</v>
          </cell>
          <cell r="E1378">
            <v>357</v>
          </cell>
          <cell r="F1378">
            <v>650514</v>
          </cell>
        </row>
        <row r="1379">
          <cell r="D1379" t="str">
            <v>五级华胜</v>
          </cell>
          <cell r="E1379">
            <v>500</v>
          </cell>
          <cell r="F1379">
            <v>650515</v>
          </cell>
        </row>
        <row r="1380">
          <cell r="D1380" t="str">
            <v>六级华胜</v>
          </cell>
          <cell r="E1380">
            <v>700</v>
          </cell>
          <cell r="F1380">
            <v>650516</v>
          </cell>
        </row>
        <row r="1381">
          <cell r="D1381" t="str">
            <v>七级华胜</v>
          </cell>
          <cell r="E1381">
            <v>980</v>
          </cell>
          <cell r="F1381">
            <v>650517</v>
          </cell>
        </row>
        <row r="1382">
          <cell r="D1382" t="str">
            <v>八级华胜</v>
          </cell>
          <cell r="E1382">
            <v>1375</v>
          </cell>
          <cell r="F1382">
            <v>650518</v>
          </cell>
        </row>
        <row r="1383">
          <cell r="D1383" t="str">
            <v>九级华胜</v>
          </cell>
          <cell r="E1383">
            <v>1925</v>
          </cell>
          <cell r="F1383">
            <v>650519</v>
          </cell>
        </row>
        <row r="1384">
          <cell r="D1384" t="str">
            <v>十级华胜</v>
          </cell>
          <cell r="E1384">
            <v>2695</v>
          </cell>
          <cell r="F1384">
            <v>650520</v>
          </cell>
        </row>
        <row r="1385">
          <cell r="D1385" t="str">
            <v>十一级华胜</v>
          </cell>
          <cell r="E1385" t="e">
            <v>#N/A</v>
          </cell>
          <cell r="F1385">
            <v>650521</v>
          </cell>
        </row>
        <row r="1386">
          <cell r="D1386" t="str">
            <v>十二级华胜</v>
          </cell>
          <cell r="E1386" t="e">
            <v>#N/A</v>
          </cell>
          <cell r="F1386">
            <v>650522</v>
          </cell>
        </row>
        <row r="1387">
          <cell r="D1387" t="str">
            <v>十三级华胜</v>
          </cell>
          <cell r="E1387" t="e">
            <v>#N/A</v>
          </cell>
          <cell r="F1387">
            <v>650523</v>
          </cell>
        </row>
        <row r="1388">
          <cell r="D1388" t="str">
            <v>十四级华胜</v>
          </cell>
          <cell r="E1388" t="e">
            <v>#N/A</v>
          </cell>
          <cell r="F1388">
            <v>650524</v>
          </cell>
        </row>
        <row r="1389">
          <cell r="D1389" t="str">
            <v>十五级华胜</v>
          </cell>
          <cell r="E1389" t="e">
            <v>#N/A</v>
          </cell>
          <cell r="F1389">
            <v>650525</v>
          </cell>
        </row>
        <row r="1390">
          <cell r="D1390" t="str">
            <v>一级凤冠</v>
          </cell>
          <cell r="E1390">
            <v>130</v>
          </cell>
          <cell r="F1390">
            <v>650526</v>
          </cell>
        </row>
        <row r="1391">
          <cell r="D1391" t="str">
            <v>二级凤冠</v>
          </cell>
          <cell r="E1391">
            <v>182</v>
          </cell>
          <cell r="F1391">
            <v>650527</v>
          </cell>
        </row>
        <row r="1392">
          <cell r="D1392" t="str">
            <v>三级凤冠</v>
          </cell>
          <cell r="E1392">
            <v>256</v>
          </cell>
          <cell r="F1392">
            <v>650528</v>
          </cell>
        </row>
        <row r="1393">
          <cell r="D1393" t="str">
            <v>四级凤冠</v>
          </cell>
          <cell r="E1393">
            <v>357</v>
          </cell>
          <cell r="F1393">
            <v>650529</v>
          </cell>
        </row>
        <row r="1394">
          <cell r="D1394" t="str">
            <v>五级凤冠</v>
          </cell>
          <cell r="E1394">
            <v>500</v>
          </cell>
          <cell r="F1394">
            <v>650530</v>
          </cell>
        </row>
        <row r="1395">
          <cell r="D1395" t="str">
            <v>六级凤冠</v>
          </cell>
          <cell r="E1395">
            <v>700</v>
          </cell>
          <cell r="F1395">
            <v>650531</v>
          </cell>
        </row>
        <row r="1396">
          <cell r="D1396" t="str">
            <v>七级凤冠</v>
          </cell>
          <cell r="E1396">
            <v>980</v>
          </cell>
          <cell r="F1396">
            <v>650532</v>
          </cell>
        </row>
        <row r="1397">
          <cell r="D1397" t="str">
            <v>八级凤冠</v>
          </cell>
          <cell r="E1397">
            <v>1375</v>
          </cell>
          <cell r="F1397">
            <v>650533</v>
          </cell>
        </row>
        <row r="1398">
          <cell r="D1398" t="str">
            <v>九级凤冠</v>
          </cell>
          <cell r="E1398">
            <v>1925</v>
          </cell>
          <cell r="F1398">
            <v>650534</v>
          </cell>
        </row>
        <row r="1399">
          <cell r="D1399" t="str">
            <v>十级凤冠</v>
          </cell>
          <cell r="E1399">
            <v>2695</v>
          </cell>
          <cell r="F1399">
            <v>650535</v>
          </cell>
        </row>
        <row r="1400">
          <cell r="D1400" t="str">
            <v>十一级凤冠</v>
          </cell>
          <cell r="E1400" t="e">
            <v>#N/A</v>
          </cell>
          <cell r="F1400">
            <v>650536</v>
          </cell>
        </row>
        <row r="1401">
          <cell r="D1401" t="str">
            <v>十二级凤冠</v>
          </cell>
          <cell r="E1401" t="e">
            <v>#N/A</v>
          </cell>
          <cell r="F1401">
            <v>650537</v>
          </cell>
        </row>
        <row r="1402">
          <cell r="D1402" t="str">
            <v>十三级凤冠</v>
          </cell>
          <cell r="E1402" t="e">
            <v>#N/A</v>
          </cell>
          <cell r="F1402">
            <v>650538</v>
          </cell>
        </row>
        <row r="1403">
          <cell r="D1403" t="str">
            <v>十四级凤冠</v>
          </cell>
          <cell r="E1403" t="e">
            <v>#N/A</v>
          </cell>
          <cell r="F1403">
            <v>650539</v>
          </cell>
        </row>
        <row r="1404">
          <cell r="D1404" t="str">
            <v>十五级凤冠</v>
          </cell>
          <cell r="E1404" t="e">
            <v>#N/A</v>
          </cell>
          <cell r="F1404">
            <v>650540</v>
          </cell>
        </row>
        <row r="1405">
          <cell r="D1405" t="str">
            <v>一级卷轴</v>
          </cell>
          <cell r="E1405">
            <v>130</v>
          </cell>
          <cell r="F1405">
            <v>650541</v>
          </cell>
        </row>
        <row r="1406">
          <cell r="D1406" t="str">
            <v>二级卷轴</v>
          </cell>
          <cell r="E1406">
            <v>182</v>
          </cell>
          <cell r="F1406">
            <v>650542</v>
          </cell>
        </row>
        <row r="1407">
          <cell r="D1407" t="str">
            <v>三级卷轴</v>
          </cell>
          <cell r="E1407">
            <v>256</v>
          </cell>
          <cell r="F1407">
            <v>650543</v>
          </cell>
        </row>
        <row r="1408">
          <cell r="D1408" t="str">
            <v>四级卷轴</v>
          </cell>
          <cell r="E1408">
            <v>357</v>
          </cell>
          <cell r="F1408">
            <v>650544</v>
          </cell>
        </row>
        <row r="1409">
          <cell r="D1409" t="str">
            <v>五级卷轴</v>
          </cell>
          <cell r="E1409">
            <v>500</v>
          </cell>
          <cell r="F1409">
            <v>650545</v>
          </cell>
        </row>
        <row r="1410">
          <cell r="D1410" t="str">
            <v>六级卷轴</v>
          </cell>
          <cell r="E1410">
            <v>700</v>
          </cell>
          <cell r="F1410">
            <v>650546</v>
          </cell>
        </row>
        <row r="1411">
          <cell r="D1411" t="str">
            <v>七级卷轴</v>
          </cell>
          <cell r="E1411">
            <v>980</v>
          </cell>
          <cell r="F1411">
            <v>650547</v>
          </cell>
        </row>
        <row r="1412">
          <cell r="D1412" t="str">
            <v>八级卷轴</v>
          </cell>
          <cell r="E1412">
            <v>1375</v>
          </cell>
          <cell r="F1412">
            <v>650548</v>
          </cell>
        </row>
        <row r="1413">
          <cell r="D1413" t="str">
            <v>九级卷轴</v>
          </cell>
          <cell r="E1413">
            <v>1925</v>
          </cell>
          <cell r="F1413">
            <v>650549</v>
          </cell>
        </row>
        <row r="1414">
          <cell r="D1414" t="str">
            <v>十级卷轴</v>
          </cell>
          <cell r="E1414">
            <v>2695</v>
          </cell>
          <cell r="F1414">
            <v>650550</v>
          </cell>
        </row>
        <row r="1415">
          <cell r="D1415" t="str">
            <v>十一级卷轴</v>
          </cell>
          <cell r="E1415" t="e">
            <v>#N/A</v>
          </cell>
          <cell r="F1415">
            <v>650551</v>
          </cell>
        </row>
        <row r="1416">
          <cell r="D1416" t="str">
            <v>十二级卷轴</v>
          </cell>
          <cell r="E1416" t="e">
            <v>#N/A</v>
          </cell>
          <cell r="F1416">
            <v>650552</v>
          </cell>
        </row>
        <row r="1417">
          <cell r="D1417" t="str">
            <v>十三级卷轴</v>
          </cell>
          <cell r="E1417" t="e">
            <v>#N/A</v>
          </cell>
          <cell r="F1417">
            <v>650553</v>
          </cell>
        </row>
        <row r="1418">
          <cell r="D1418" t="str">
            <v>十四级卷轴</v>
          </cell>
          <cell r="E1418" t="e">
            <v>#N/A</v>
          </cell>
          <cell r="F1418">
            <v>650554</v>
          </cell>
        </row>
        <row r="1419">
          <cell r="D1419" t="str">
            <v>十五级卷轴</v>
          </cell>
          <cell r="E1419" t="e">
            <v>#N/A</v>
          </cell>
          <cell r="F1419">
            <v>650555</v>
          </cell>
        </row>
        <row r="1420">
          <cell r="D1420" t="str">
            <v>一级雕饰</v>
          </cell>
          <cell r="E1420">
            <v>130</v>
          </cell>
          <cell r="F1420">
            <v>650556</v>
          </cell>
        </row>
        <row r="1421">
          <cell r="D1421" t="str">
            <v>二级雕饰</v>
          </cell>
          <cell r="E1421">
            <v>182</v>
          </cell>
          <cell r="F1421">
            <v>650557</v>
          </cell>
        </row>
        <row r="1422">
          <cell r="D1422" t="str">
            <v>三级雕饰</v>
          </cell>
          <cell r="E1422">
            <v>256</v>
          </cell>
          <cell r="F1422">
            <v>650558</v>
          </cell>
        </row>
        <row r="1423">
          <cell r="D1423" t="str">
            <v>四级雕饰</v>
          </cell>
          <cell r="E1423">
            <v>357</v>
          </cell>
          <cell r="F1423">
            <v>650559</v>
          </cell>
        </row>
        <row r="1424">
          <cell r="D1424" t="str">
            <v>五级雕饰</v>
          </cell>
          <cell r="E1424">
            <v>500</v>
          </cell>
          <cell r="F1424">
            <v>650560</v>
          </cell>
        </row>
        <row r="1425">
          <cell r="D1425" t="str">
            <v>六级雕饰</v>
          </cell>
          <cell r="E1425">
            <v>700</v>
          </cell>
          <cell r="F1425">
            <v>650561</v>
          </cell>
        </row>
        <row r="1426">
          <cell r="D1426" t="str">
            <v>七级雕饰</v>
          </cell>
          <cell r="E1426">
            <v>980</v>
          </cell>
          <cell r="F1426">
            <v>650562</v>
          </cell>
        </row>
        <row r="1427">
          <cell r="D1427" t="str">
            <v>八级雕饰</v>
          </cell>
          <cell r="E1427">
            <v>1375</v>
          </cell>
          <cell r="F1427">
            <v>650563</v>
          </cell>
        </row>
        <row r="1428">
          <cell r="D1428" t="str">
            <v>九级雕饰</v>
          </cell>
          <cell r="E1428">
            <v>1925</v>
          </cell>
          <cell r="F1428">
            <v>650564</v>
          </cell>
        </row>
        <row r="1429">
          <cell r="D1429" t="str">
            <v>十级雕饰</v>
          </cell>
          <cell r="E1429">
            <v>2695</v>
          </cell>
          <cell r="F1429">
            <v>650565</v>
          </cell>
        </row>
        <row r="1430">
          <cell r="D1430" t="str">
            <v>十一级雕饰</v>
          </cell>
          <cell r="E1430" t="e">
            <v>#N/A</v>
          </cell>
          <cell r="F1430">
            <v>650566</v>
          </cell>
        </row>
        <row r="1431">
          <cell r="D1431" t="str">
            <v>十二级雕饰</v>
          </cell>
          <cell r="E1431" t="e">
            <v>#N/A</v>
          </cell>
          <cell r="F1431">
            <v>650567</v>
          </cell>
        </row>
        <row r="1432">
          <cell r="D1432" t="str">
            <v>十三级雕饰</v>
          </cell>
          <cell r="E1432" t="e">
            <v>#N/A</v>
          </cell>
          <cell r="F1432">
            <v>650568</v>
          </cell>
        </row>
        <row r="1433">
          <cell r="D1433" t="str">
            <v>十四级雕饰</v>
          </cell>
          <cell r="E1433" t="e">
            <v>#N/A</v>
          </cell>
          <cell r="F1433">
            <v>650569</v>
          </cell>
        </row>
        <row r="1434">
          <cell r="D1434" t="str">
            <v>十五级雕饰</v>
          </cell>
          <cell r="E1434" t="e">
            <v>#N/A</v>
          </cell>
          <cell r="F1434">
            <v>650570</v>
          </cell>
        </row>
        <row r="1435">
          <cell r="D1435" t="str">
            <v>一级吊坠</v>
          </cell>
          <cell r="E1435">
            <v>130</v>
          </cell>
          <cell r="F1435">
            <v>650571</v>
          </cell>
        </row>
        <row r="1436">
          <cell r="D1436" t="str">
            <v>二级吊坠</v>
          </cell>
          <cell r="E1436">
            <v>182</v>
          </cell>
          <cell r="F1436">
            <v>650572</v>
          </cell>
        </row>
        <row r="1437">
          <cell r="D1437" t="str">
            <v>三级吊坠</v>
          </cell>
          <cell r="E1437">
            <v>256</v>
          </cell>
          <cell r="F1437">
            <v>650573</v>
          </cell>
        </row>
        <row r="1438">
          <cell r="D1438" t="str">
            <v>四级吊坠</v>
          </cell>
          <cell r="E1438">
            <v>357</v>
          </cell>
          <cell r="F1438">
            <v>650574</v>
          </cell>
        </row>
        <row r="1439">
          <cell r="D1439" t="str">
            <v>五级吊坠</v>
          </cell>
          <cell r="E1439">
            <v>500</v>
          </cell>
          <cell r="F1439">
            <v>650575</v>
          </cell>
        </row>
        <row r="1440">
          <cell r="D1440" t="str">
            <v>六级吊坠</v>
          </cell>
          <cell r="E1440">
            <v>700</v>
          </cell>
          <cell r="F1440">
            <v>650576</v>
          </cell>
        </row>
        <row r="1441">
          <cell r="D1441" t="str">
            <v>七级吊坠</v>
          </cell>
          <cell r="E1441">
            <v>980</v>
          </cell>
          <cell r="F1441">
            <v>650577</v>
          </cell>
        </row>
        <row r="1442">
          <cell r="D1442" t="str">
            <v>八级吊坠</v>
          </cell>
          <cell r="E1442">
            <v>1375</v>
          </cell>
          <cell r="F1442">
            <v>650578</v>
          </cell>
        </row>
        <row r="1443">
          <cell r="D1443" t="str">
            <v>九级吊坠</v>
          </cell>
          <cell r="E1443">
            <v>1925</v>
          </cell>
          <cell r="F1443">
            <v>650579</v>
          </cell>
        </row>
        <row r="1444">
          <cell r="D1444" t="str">
            <v>十级吊坠</v>
          </cell>
          <cell r="E1444">
            <v>2695</v>
          </cell>
          <cell r="F1444">
            <v>650580</v>
          </cell>
        </row>
        <row r="1445">
          <cell r="D1445" t="str">
            <v>十一级吊坠</v>
          </cell>
          <cell r="E1445" t="e">
            <v>#N/A</v>
          </cell>
          <cell r="F1445">
            <v>650581</v>
          </cell>
        </row>
        <row r="1446">
          <cell r="D1446" t="str">
            <v>十二级吊坠</v>
          </cell>
          <cell r="E1446" t="e">
            <v>#N/A</v>
          </cell>
          <cell r="F1446">
            <v>650582</v>
          </cell>
        </row>
        <row r="1447">
          <cell r="D1447" t="str">
            <v>十三级吊坠</v>
          </cell>
          <cell r="E1447" t="e">
            <v>#N/A</v>
          </cell>
          <cell r="F1447">
            <v>650583</v>
          </cell>
        </row>
        <row r="1448">
          <cell r="D1448" t="str">
            <v>十四级吊坠</v>
          </cell>
          <cell r="E1448" t="e">
            <v>#N/A</v>
          </cell>
          <cell r="F1448">
            <v>650584</v>
          </cell>
        </row>
        <row r="1449">
          <cell r="D1449" t="str">
            <v>十五级吊坠</v>
          </cell>
          <cell r="E1449" t="e">
            <v>#N/A</v>
          </cell>
          <cell r="F1449">
            <v>650585</v>
          </cell>
        </row>
        <row r="1450">
          <cell r="D1450" t="str">
            <v>一级绳结</v>
          </cell>
          <cell r="E1450">
            <v>130</v>
          </cell>
          <cell r="F1450">
            <v>650586</v>
          </cell>
        </row>
        <row r="1451">
          <cell r="D1451" t="str">
            <v>二级绳结</v>
          </cell>
          <cell r="E1451">
            <v>182</v>
          </cell>
          <cell r="F1451">
            <v>650587</v>
          </cell>
        </row>
        <row r="1452">
          <cell r="D1452" t="str">
            <v>三级绳结</v>
          </cell>
          <cell r="E1452">
            <v>256</v>
          </cell>
          <cell r="F1452">
            <v>650588</v>
          </cell>
        </row>
        <row r="1453">
          <cell r="D1453" t="str">
            <v>四级绳结</v>
          </cell>
          <cell r="E1453">
            <v>357</v>
          </cell>
          <cell r="F1453">
            <v>650589</v>
          </cell>
        </row>
        <row r="1454">
          <cell r="D1454" t="str">
            <v>五级绳结</v>
          </cell>
          <cell r="E1454">
            <v>500</v>
          </cell>
          <cell r="F1454">
            <v>650590</v>
          </cell>
        </row>
        <row r="1455">
          <cell r="D1455" t="str">
            <v>六级绳结</v>
          </cell>
          <cell r="E1455">
            <v>700</v>
          </cell>
          <cell r="F1455">
            <v>650591</v>
          </cell>
        </row>
        <row r="1456">
          <cell r="D1456" t="str">
            <v>七级绳结</v>
          </cell>
          <cell r="E1456">
            <v>980</v>
          </cell>
          <cell r="F1456">
            <v>650592</v>
          </cell>
        </row>
        <row r="1457">
          <cell r="D1457" t="str">
            <v>八级绳结</v>
          </cell>
          <cell r="E1457">
            <v>1375</v>
          </cell>
          <cell r="F1457">
            <v>650593</v>
          </cell>
        </row>
        <row r="1458">
          <cell r="D1458" t="str">
            <v>九级绳结</v>
          </cell>
          <cell r="E1458">
            <v>1925</v>
          </cell>
          <cell r="F1458">
            <v>650594</v>
          </cell>
        </row>
        <row r="1459">
          <cell r="D1459" t="str">
            <v>十级绳结</v>
          </cell>
          <cell r="E1459">
            <v>2695</v>
          </cell>
          <cell r="F1459">
            <v>650595</v>
          </cell>
        </row>
        <row r="1460">
          <cell r="D1460" t="str">
            <v>十一级绳结</v>
          </cell>
          <cell r="E1460" t="e">
            <v>#N/A</v>
          </cell>
          <cell r="F1460">
            <v>650596</v>
          </cell>
        </row>
        <row r="1461">
          <cell r="D1461" t="str">
            <v>十二级绳结</v>
          </cell>
          <cell r="E1461" t="e">
            <v>#N/A</v>
          </cell>
          <cell r="F1461">
            <v>650597</v>
          </cell>
        </row>
        <row r="1462">
          <cell r="D1462" t="str">
            <v>十三级绳结</v>
          </cell>
          <cell r="E1462" t="e">
            <v>#N/A</v>
          </cell>
          <cell r="F1462">
            <v>650598</v>
          </cell>
        </row>
        <row r="1463">
          <cell r="D1463" t="str">
            <v>十四级绳结</v>
          </cell>
          <cell r="E1463" t="e">
            <v>#N/A</v>
          </cell>
          <cell r="F1463">
            <v>650599</v>
          </cell>
        </row>
        <row r="1464">
          <cell r="D1464" t="str">
            <v>十五级绳结</v>
          </cell>
          <cell r="E1464" t="e">
            <v>#N/A</v>
          </cell>
          <cell r="F1464">
            <v>650600</v>
          </cell>
        </row>
        <row r="1465">
          <cell r="D1465" t="str">
            <v>精魄丹</v>
          </cell>
          <cell r="E1465">
            <v>20</v>
          </cell>
          <cell r="F1465">
            <v>655001</v>
          </cell>
        </row>
        <row r="1466">
          <cell r="D1466" t="str">
            <v>蜕凡丹</v>
          </cell>
          <cell r="E1466">
            <v>20</v>
          </cell>
          <cell r="F1466">
            <v>655002</v>
          </cell>
        </row>
        <row r="1467">
          <cell r="D1467" t="str">
            <v>遁甲阵法</v>
          </cell>
          <cell r="E1467">
            <v>20</v>
          </cell>
          <cell r="F1467">
            <v>655003</v>
          </cell>
        </row>
        <row r="1468">
          <cell r="D1468" t="str">
            <v>神行口诀</v>
          </cell>
          <cell r="E1468">
            <v>20</v>
          </cell>
          <cell r="F1468">
            <v>655004</v>
          </cell>
        </row>
        <row r="1469">
          <cell r="D1469" t="str">
            <v>化影模具</v>
          </cell>
          <cell r="E1469" t="e">
            <v>#N/A</v>
          </cell>
          <cell r="F1469">
            <v>655005</v>
          </cell>
        </row>
        <row r="1470">
          <cell r="D1470" t="str">
            <v>乘风丝绒</v>
          </cell>
          <cell r="E1470">
            <v>20</v>
          </cell>
          <cell r="F1470">
            <v>655006</v>
          </cell>
        </row>
        <row r="1471">
          <cell r="D1471" t="str">
            <v>静气宝典</v>
          </cell>
          <cell r="E1471">
            <v>20</v>
          </cell>
          <cell r="F1471">
            <v>655007</v>
          </cell>
        </row>
        <row r="1472">
          <cell r="D1472" t="str">
            <v>炫彩织锦</v>
          </cell>
          <cell r="E1472">
            <v>20</v>
          </cell>
          <cell r="F1472">
            <v>655008</v>
          </cell>
        </row>
        <row r="1473">
          <cell r="D1473" t="str">
            <v>天冠彩饰</v>
          </cell>
          <cell r="E1473">
            <v>20</v>
          </cell>
          <cell r="F1473">
            <v>655009</v>
          </cell>
        </row>
        <row r="1474">
          <cell r="D1474" t="str">
            <v>天青图谱</v>
          </cell>
          <cell r="E1474">
            <v>20</v>
          </cell>
          <cell r="F1474">
            <v>655010</v>
          </cell>
        </row>
        <row r="1475">
          <cell r="D1475" t="str">
            <v>千骑纹</v>
          </cell>
          <cell r="E1475">
            <v>467</v>
          </cell>
          <cell r="F1475">
            <v>655101</v>
          </cell>
        </row>
        <row r="1476">
          <cell r="D1476" t="str">
            <v>百兽纹</v>
          </cell>
          <cell r="E1476">
            <v>467</v>
          </cell>
          <cell r="F1476">
            <v>655102</v>
          </cell>
        </row>
        <row r="1477">
          <cell r="D1477" t="str">
            <v>遁甲丹</v>
          </cell>
          <cell r="E1477">
            <v>467</v>
          </cell>
          <cell r="F1477">
            <v>655103</v>
          </cell>
        </row>
        <row r="1478">
          <cell r="D1478" t="str">
            <v>神行丹</v>
          </cell>
          <cell r="E1478">
            <v>467</v>
          </cell>
          <cell r="F1478">
            <v>655104</v>
          </cell>
        </row>
        <row r="1479">
          <cell r="D1479" t="str">
            <v>化影丹</v>
          </cell>
          <cell r="E1479" t="e">
            <v>#N/A</v>
          </cell>
          <cell r="F1479">
            <v>655105</v>
          </cell>
        </row>
        <row r="1480">
          <cell r="D1480" t="str">
            <v>乘风羽</v>
          </cell>
          <cell r="E1480">
            <v>467</v>
          </cell>
          <cell r="F1480">
            <v>655106</v>
          </cell>
        </row>
        <row r="1481">
          <cell r="D1481" t="str">
            <v>静气丹</v>
          </cell>
          <cell r="E1481">
            <v>467</v>
          </cell>
          <cell r="F1481">
            <v>655107</v>
          </cell>
        </row>
        <row r="1482">
          <cell r="D1482" t="str">
            <v>炫彩羽</v>
          </cell>
          <cell r="E1482">
            <v>467</v>
          </cell>
          <cell r="F1482">
            <v>655108</v>
          </cell>
        </row>
        <row r="1483">
          <cell r="D1483" t="str">
            <v>天冠羽</v>
          </cell>
          <cell r="E1483">
            <v>467</v>
          </cell>
          <cell r="F1483">
            <v>655109</v>
          </cell>
        </row>
        <row r="1484">
          <cell r="D1484" t="str">
            <v>天青玉</v>
          </cell>
          <cell r="E1484">
            <v>467</v>
          </cell>
          <cell r="F1484">
            <v>655110</v>
          </cell>
        </row>
        <row r="1485">
          <cell r="D1485" t="str">
            <v>血炼石</v>
          </cell>
          <cell r="E1485">
            <v>10</v>
          </cell>
          <cell r="F1485">
            <v>655200</v>
          </cell>
        </row>
        <row r="1486">
          <cell r="D1486" t="str">
            <v>启魂丹</v>
          </cell>
          <cell r="E1486" t="e">
            <v>#N/A</v>
          </cell>
          <cell r="F1486">
            <v>655201</v>
          </cell>
        </row>
        <row r="1487">
          <cell r="D1487" t="str">
            <v>启灵丹</v>
          </cell>
          <cell r="E1487" t="e">
            <v>#N/A</v>
          </cell>
          <cell r="F1487">
            <v>655202</v>
          </cell>
        </row>
        <row r="1488">
          <cell r="D1488" t="str">
            <v>两仪丹</v>
          </cell>
          <cell r="E1488" t="e">
            <v>#N/A</v>
          </cell>
          <cell r="F1488">
            <v>655203</v>
          </cell>
        </row>
        <row r="1489">
          <cell r="D1489" t="str">
            <v>无痕丹</v>
          </cell>
          <cell r="E1489" t="e">
            <v>#N/A</v>
          </cell>
          <cell r="F1489">
            <v>655204</v>
          </cell>
        </row>
        <row r="1490">
          <cell r="D1490" t="str">
            <v>灵犀丹</v>
          </cell>
          <cell r="E1490" t="e">
            <v>#N/A</v>
          </cell>
          <cell r="F1490">
            <v>655205</v>
          </cell>
        </row>
        <row r="1491">
          <cell r="D1491" t="str">
            <v>乏髓丹</v>
          </cell>
          <cell r="E1491" t="e">
            <v>#N/A</v>
          </cell>
          <cell r="F1491">
            <v>655206</v>
          </cell>
        </row>
        <row r="1492">
          <cell r="D1492" t="str">
            <v>寂灭丹</v>
          </cell>
          <cell r="E1492" t="e">
            <v>#N/A</v>
          </cell>
          <cell r="F1492">
            <v>655207</v>
          </cell>
        </row>
        <row r="1493">
          <cell r="D1493" t="str">
            <v>千骑灵纹</v>
          </cell>
          <cell r="E1493">
            <v>2562</v>
          </cell>
          <cell r="F1493">
            <v>655301</v>
          </cell>
        </row>
        <row r="1494">
          <cell r="D1494" t="str">
            <v>百兽灵纹</v>
          </cell>
          <cell r="E1494">
            <v>2562</v>
          </cell>
          <cell r="F1494">
            <v>655302</v>
          </cell>
        </row>
        <row r="1495">
          <cell r="D1495" t="str">
            <v>遁甲仙丹</v>
          </cell>
          <cell r="E1495">
            <v>2562</v>
          </cell>
          <cell r="F1495">
            <v>655303</v>
          </cell>
        </row>
        <row r="1496">
          <cell r="D1496" t="str">
            <v>神行仙丹</v>
          </cell>
          <cell r="E1496">
            <v>2562</v>
          </cell>
          <cell r="F1496">
            <v>655304</v>
          </cell>
        </row>
        <row r="1497">
          <cell r="D1497" t="str">
            <v>化影仙丹</v>
          </cell>
          <cell r="E1497" t="e">
            <v>#N/A</v>
          </cell>
          <cell r="F1497">
            <v>655305</v>
          </cell>
        </row>
        <row r="1498">
          <cell r="D1498" t="str">
            <v>乘风翎羽</v>
          </cell>
          <cell r="E1498">
            <v>2562</v>
          </cell>
          <cell r="F1498">
            <v>655306</v>
          </cell>
        </row>
        <row r="1499">
          <cell r="D1499" t="str">
            <v>静气仙丹</v>
          </cell>
          <cell r="E1499">
            <v>2562</v>
          </cell>
          <cell r="F1499">
            <v>655307</v>
          </cell>
        </row>
        <row r="1500">
          <cell r="D1500" t="str">
            <v>炫彩翎羽</v>
          </cell>
          <cell r="E1500">
            <v>2562</v>
          </cell>
          <cell r="F1500">
            <v>655308</v>
          </cell>
        </row>
        <row r="1501">
          <cell r="D1501" t="str">
            <v>天冠翎羽</v>
          </cell>
          <cell r="E1501">
            <v>2562</v>
          </cell>
          <cell r="F1501">
            <v>655309</v>
          </cell>
        </row>
        <row r="1502">
          <cell r="D1502" t="str">
            <v>天青灵玉</v>
          </cell>
          <cell r="E1502">
            <v>2562</v>
          </cell>
          <cell r="F1502">
            <v>655310</v>
          </cell>
        </row>
        <row r="1503">
          <cell r="D1503" t="str">
            <v>饲骑丹</v>
          </cell>
          <cell r="E1503">
            <v>10</v>
          </cell>
          <cell r="F1503">
            <v>655801</v>
          </cell>
        </row>
        <row r="1504">
          <cell r="D1504" t="str">
            <v>育宠丹</v>
          </cell>
          <cell r="E1504">
            <v>10</v>
          </cell>
          <cell r="F1504">
            <v>655802</v>
          </cell>
        </row>
        <row r="1505">
          <cell r="D1505" t="str">
            <v>披风技能书</v>
          </cell>
          <cell r="E1505">
            <v>30</v>
          </cell>
          <cell r="F1505">
            <v>500114</v>
          </cell>
        </row>
        <row r="1506">
          <cell r="D1506" t="str">
            <v>时装技能书</v>
          </cell>
          <cell r="E1506">
            <v>30</v>
          </cell>
          <cell r="F1506">
            <v>500115</v>
          </cell>
        </row>
        <row r="1507">
          <cell r="D1507" t="str">
            <v>发型技能书</v>
          </cell>
          <cell r="E1507">
            <v>30</v>
          </cell>
          <cell r="F1507">
            <v>500116</v>
          </cell>
        </row>
        <row r="1508">
          <cell r="D1508" t="str">
            <v>挂件技能书</v>
          </cell>
          <cell r="E1508">
            <v>30</v>
          </cell>
          <cell r="F1508">
            <v>500117</v>
          </cell>
        </row>
        <row r="1509">
          <cell r="D1509" t="str">
            <v>轻功技能书</v>
          </cell>
          <cell r="E1509">
            <v>30</v>
          </cell>
          <cell r="F1509">
            <v>500118</v>
          </cell>
        </row>
        <row r="1510">
          <cell r="D1510" t="str">
            <v>奇门技能书</v>
          </cell>
          <cell r="E1510">
            <v>30</v>
          </cell>
          <cell r="F1510">
            <v>500119</v>
          </cell>
        </row>
        <row r="1511">
          <cell r="D1511" t="str">
            <v>凝神技能书</v>
          </cell>
          <cell r="E1511">
            <v>30</v>
          </cell>
          <cell r="F1511">
            <v>500120</v>
          </cell>
        </row>
        <row r="1512">
          <cell r="D1512" t="str">
            <v>乾坤图录</v>
          </cell>
          <cell r="E1512">
            <v>10</v>
          </cell>
          <cell r="F1512">
            <v>700000</v>
          </cell>
        </row>
        <row r="1513">
          <cell r="D1513" t="str">
            <v>白银专属特权</v>
          </cell>
          <cell r="E1513" t="e">
            <v>#N/A</v>
          </cell>
          <cell r="F1513">
            <v>750000</v>
          </cell>
        </row>
        <row r="1514">
          <cell r="D1514" t="str">
            <v>白银额外特权</v>
          </cell>
          <cell r="E1514" t="e">
            <v>#N/A</v>
          </cell>
          <cell r="F1514">
            <v>750001</v>
          </cell>
        </row>
        <row r="1515">
          <cell r="D1515" t="str">
            <v>白银属性加成</v>
          </cell>
          <cell r="E1515" t="e">
            <v>#N/A</v>
          </cell>
          <cell r="F1515">
            <v>750002</v>
          </cell>
        </row>
        <row r="1516">
          <cell r="D1516" t="str">
            <v>黄金专属特权</v>
          </cell>
          <cell r="E1516" t="e">
            <v>#N/A</v>
          </cell>
          <cell r="F1516">
            <v>750003</v>
          </cell>
        </row>
        <row r="1517">
          <cell r="D1517" t="str">
            <v>黄金额外特权</v>
          </cell>
          <cell r="E1517" t="e">
            <v>#N/A</v>
          </cell>
          <cell r="F1517">
            <v>750004</v>
          </cell>
        </row>
        <row r="1518">
          <cell r="D1518" t="str">
            <v>黄金属性加成</v>
          </cell>
          <cell r="E1518" t="e">
            <v>#N/A</v>
          </cell>
          <cell r="F1518">
            <v>750005</v>
          </cell>
        </row>
        <row r="1519">
          <cell r="D1519" t="str">
            <v>钻石专属特权</v>
          </cell>
          <cell r="E1519" t="e">
            <v>#N/A</v>
          </cell>
          <cell r="F1519">
            <v>750006</v>
          </cell>
        </row>
        <row r="1520">
          <cell r="D1520" t="str">
            <v>钻石额外特权</v>
          </cell>
          <cell r="E1520" t="e">
            <v>#N/A</v>
          </cell>
          <cell r="F1520">
            <v>750007</v>
          </cell>
        </row>
        <row r="1521">
          <cell r="D1521" t="str">
            <v>钻石属性加成</v>
          </cell>
          <cell r="E1521" t="e">
            <v>#N/A</v>
          </cell>
          <cell r="F1521">
            <v>750008</v>
          </cell>
        </row>
        <row r="1522">
          <cell r="D1522" t="str">
            <v>豪侠披风</v>
          </cell>
          <cell r="E1522">
            <v>0</v>
          </cell>
          <cell r="F1522">
            <v>880001</v>
          </cell>
        </row>
        <row r="1523">
          <cell r="D1523" t="str">
            <v>五彩仙鹤</v>
          </cell>
          <cell r="E1523">
            <v>5000</v>
          </cell>
          <cell r="F1523">
            <v>880002</v>
          </cell>
        </row>
        <row r="1524">
          <cell r="D1524" t="str">
            <v>媒体邀请礼包</v>
          </cell>
          <cell r="E1524" t="e">
            <v>#N/A</v>
          </cell>
          <cell r="F1524">
            <v>880003</v>
          </cell>
        </row>
        <row r="1525">
          <cell r="D1525" t="str">
            <v>媒体定制礼包</v>
          </cell>
          <cell r="E1525" t="e">
            <v>#N/A</v>
          </cell>
          <cell r="F1525">
            <v>880004</v>
          </cell>
        </row>
        <row r="1526">
          <cell r="D1526" t="str">
            <v>初入江湖礼包</v>
          </cell>
          <cell r="E1526" t="e">
            <v>#N/A</v>
          </cell>
          <cell r="F1526">
            <v>880005</v>
          </cell>
        </row>
        <row r="1527">
          <cell r="D1527" t="str">
            <v>行走江湖礼包</v>
          </cell>
          <cell r="E1527" t="e">
            <v>#N/A</v>
          </cell>
          <cell r="F1527">
            <v>880006</v>
          </cell>
        </row>
        <row r="1528">
          <cell r="D1528" t="str">
            <v>快意江湖礼包</v>
          </cell>
          <cell r="E1528" t="e">
            <v>#N/A</v>
          </cell>
          <cell r="F1528">
            <v>880007</v>
          </cell>
        </row>
        <row r="1529">
          <cell r="D1529" t="str">
            <v>微信福利</v>
          </cell>
          <cell r="E1529" t="e">
            <v>#N/A</v>
          </cell>
          <cell r="F1529">
            <v>880008</v>
          </cell>
        </row>
        <row r="1530">
          <cell r="D1530" t="str">
            <v>预约激活大礼包</v>
          </cell>
          <cell r="E1530" t="e">
            <v>#N/A</v>
          </cell>
          <cell r="F1530">
            <v>880009</v>
          </cell>
        </row>
        <row r="1531">
          <cell r="D1531" t="str">
            <v>删档回馈大礼包(45级)</v>
          </cell>
          <cell r="E1531" t="e">
            <v>#N/A</v>
          </cell>
          <cell r="F1531">
            <v>880010</v>
          </cell>
        </row>
        <row r="1532">
          <cell r="D1532" t="str">
            <v>删档回馈大礼包(50级)</v>
          </cell>
          <cell r="E1532" t="e">
            <v>#N/A</v>
          </cell>
          <cell r="F1532">
            <v>880011</v>
          </cell>
        </row>
        <row r="1533">
          <cell r="D1533" t="str">
            <v>删档回馈大礼包(55级)</v>
          </cell>
          <cell r="E1533" t="e">
            <v>#N/A</v>
          </cell>
          <cell r="F1533">
            <v>880012</v>
          </cell>
        </row>
        <row r="1534">
          <cell r="D1534" t="str">
            <v>删档回馈大礼包(60级)</v>
          </cell>
          <cell r="E1534" t="e">
            <v>#N/A</v>
          </cell>
          <cell r="F1534">
            <v>880013</v>
          </cell>
        </row>
        <row r="1535">
          <cell r="D1535" t="str">
            <v>从QQ游戏大厅登录享受以下特权：\n1.新手注册礼包\n2.每日活跃礼包\n3.游戏成长礼包\n4.尊贵特权礼包</v>
          </cell>
          <cell r="E1535" t="e">
            <v>#N/A</v>
          </cell>
          <cell r="F1535">
            <v>880014</v>
          </cell>
        </row>
        <row r="1536">
          <cell r="D1536" t="str">
            <v>“天地不仁，以万物为刍狗；圣人不仁，以百姓为刍狗”|老子于乱世中品天下之道，待百岁仙逝|《兵器谱》托于欧冶子收集打造天下神兵|然《兵器谱》神物自晦，凡人不能明，后世能人悟炼兵之法以增其效|有江湖传言，得《兵器谱》者可称霸武林|得《兵器谱》而能悟得炼兵满重者则可替天行道!</v>
          </cell>
          <cell r="E1536" t="e">
            <v>#N/A</v>
          </cell>
          <cell r="F1536">
            <v>880015</v>
          </cell>
        </row>
        <row r="1537">
          <cell r="D1537" t="str">
            <v>当达成一个目标后，将可获得一次抽奖机会\n达成所有目标后，即可获得全部奖励！</v>
          </cell>
          <cell r="E1537" t="e">
            <v>#N/A</v>
          </cell>
          <cell r="F1537">
            <v>880016</v>
          </cell>
        </row>
        <row r="1538">
          <cell r="D1538" t="str">
            <v>档测试在线礼包四</v>
          </cell>
          <cell r="E1538" t="e">
            <v>#N/A</v>
          </cell>
          <cell r="F1538">
            <v>880017</v>
          </cell>
        </row>
        <row r="1539">
          <cell r="D1539" t="str">
            <v>蓝钻续费大礼包</v>
          </cell>
          <cell r="E1539" t="e">
            <v>#N/A</v>
          </cell>
          <cell r="F1539">
            <v>880018</v>
          </cell>
        </row>
        <row r="1540">
          <cell r="D1540" t="str">
            <v>庚金石</v>
          </cell>
          <cell r="E1540">
            <v>120</v>
          </cell>
          <cell r="F1540">
            <v>880019</v>
          </cell>
        </row>
        <row r="1541">
          <cell r="D1541" t="str">
            <v>甲木石</v>
          </cell>
          <cell r="E1541">
            <v>120</v>
          </cell>
          <cell r="F1541">
            <v>880020</v>
          </cell>
        </row>
        <row r="1542">
          <cell r="D1542" t="str">
            <v>戊土石</v>
          </cell>
          <cell r="E1542">
            <v>120</v>
          </cell>
          <cell r="F1542">
            <v>880021</v>
          </cell>
        </row>
        <row r="1543">
          <cell r="D1543" t="str">
            <v>连开大礼包</v>
          </cell>
          <cell r="E1543" t="e">
            <v>#N/A</v>
          </cell>
          <cell r="F1543">
            <v>880022</v>
          </cell>
        </row>
        <row r="1544">
          <cell r="D1544" t="str">
            <v>连开大礼包</v>
          </cell>
          <cell r="E1544" t="e">
            <v>#N/A</v>
          </cell>
          <cell r="F1544">
            <v>880023</v>
          </cell>
        </row>
        <row r="1545">
          <cell r="D1545" t="str">
            <v>时装返利礼包</v>
          </cell>
          <cell r="E1545" t="e">
            <v>#N/A</v>
          </cell>
          <cell r="F1545">
            <v>880024</v>
          </cell>
        </row>
        <row r="1546">
          <cell r="D1546" t="str">
            <v>时装福利礼包</v>
          </cell>
          <cell r="E1546" t="e">
            <v>#N/A</v>
          </cell>
          <cell r="F1546">
            <v>880025</v>
          </cell>
        </row>
        <row r="1547">
          <cell r="D1547" t="str">
            <v>披风返利礼包</v>
          </cell>
          <cell r="E1547" t="e">
            <v>#N/A</v>
          </cell>
          <cell r="F1547">
            <v>880026</v>
          </cell>
        </row>
        <row r="1548">
          <cell r="D1548" t="str">
            <v>披风福利礼包</v>
          </cell>
          <cell r="E1548" t="e">
            <v>#N/A</v>
          </cell>
          <cell r="F1548">
            <v>880027</v>
          </cell>
        </row>
        <row r="1549">
          <cell r="D1549" t="str">
            <v>发型返利礼包</v>
          </cell>
          <cell r="E1549" t="e">
            <v>#N/A</v>
          </cell>
          <cell r="F1549">
            <v>880028</v>
          </cell>
        </row>
        <row r="1550">
          <cell r="D1550" t="str">
            <v>发型福利礼包</v>
          </cell>
          <cell r="E1550" t="e">
            <v>#N/A</v>
          </cell>
          <cell r="F1550">
            <v>880029</v>
          </cell>
        </row>
        <row r="1551">
          <cell r="D1551" t="str">
            <v>挂件返利礼包</v>
          </cell>
          <cell r="E1551" t="e">
            <v>#N/A</v>
          </cell>
          <cell r="F1551">
            <v>880030</v>
          </cell>
        </row>
        <row r="1552">
          <cell r="D1552" t="str">
            <v>挂件福利礼包</v>
          </cell>
          <cell r="E1552" t="e">
            <v>#N/A</v>
          </cell>
          <cell r="F1552">
            <v>880031</v>
          </cell>
        </row>
        <row r="1553">
          <cell r="D1553" t="str">
            <v>轻功返利礼包</v>
          </cell>
          <cell r="E1553" t="e">
            <v>#N/A</v>
          </cell>
          <cell r="F1553">
            <v>880032</v>
          </cell>
        </row>
        <row r="1554">
          <cell r="D1554" t="str">
            <v>轻功福利礼包</v>
          </cell>
          <cell r="E1554" t="e">
            <v>#N/A</v>
          </cell>
          <cell r="F1554">
            <v>880033</v>
          </cell>
        </row>
        <row r="1555">
          <cell r="D1555" t="str">
            <v>奇门返利礼包</v>
          </cell>
          <cell r="E1555" t="e">
            <v>#N/A</v>
          </cell>
          <cell r="F1555">
            <v>880034</v>
          </cell>
        </row>
        <row r="1556">
          <cell r="D1556" t="str">
            <v>奇门福利礼包</v>
          </cell>
          <cell r="E1556" t="e">
            <v>#N/A</v>
          </cell>
          <cell r="F1556">
            <v>880035</v>
          </cell>
        </row>
        <row r="1557">
          <cell r="D1557" t="str">
            <v>凝神返利礼包</v>
          </cell>
          <cell r="E1557" t="e">
            <v>#N/A</v>
          </cell>
          <cell r="F1557">
            <v>880036</v>
          </cell>
        </row>
        <row r="1558">
          <cell r="D1558" t="str">
            <v>凝神福利礼包</v>
          </cell>
          <cell r="E1558" t="e">
            <v>#N/A</v>
          </cell>
          <cell r="F1558">
            <v>880037</v>
          </cell>
        </row>
        <row r="1559">
          <cell r="D1559" t="str">
            <v>装备返利礼包</v>
          </cell>
          <cell r="E1559" t="e">
            <v>#N/A</v>
          </cell>
          <cell r="F1559">
            <v>880038</v>
          </cell>
        </row>
        <row r="1560">
          <cell r="D1560" t="str">
            <v>装备福利礼包</v>
          </cell>
          <cell r="E1560" t="e">
            <v>#N/A</v>
          </cell>
          <cell r="F1560">
            <v>880039</v>
          </cell>
        </row>
        <row r="1561">
          <cell r="D1561" t="str">
            <v>装备限定礼包</v>
          </cell>
          <cell r="E1561" t="e">
            <v>#N/A</v>
          </cell>
          <cell r="F1561">
            <v>880040</v>
          </cell>
        </row>
        <row r="1562">
          <cell r="D1562" t="str">
            <v>特惠装备礼包</v>
          </cell>
          <cell r="E1562" t="e">
            <v>#N/A</v>
          </cell>
          <cell r="F1562">
            <v>880041</v>
          </cell>
        </row>
        <row r="1563">
          <cell r="D1563" t="str">
            <v>坐骑返利礼包</v>
          </cell>
          <cell r="E1563" t="e">
            <v>#N/A</v>
          </cell>
          <cell r="F1563">
            <v>880042</v>
          </cell>
        </row>
        <row r="1564">
          <cell r="D1564" t="str">
            <v>坐骑福利礼包</v>
          </cell>
          <cell r="E1564" t="e">
            <v>#N/A</v>
          </cell>
          <cell r="F1564">
            <v>880043</v>
          </cell>
        </row>
        <row r="1565">
          <cell r="D1565" t="str">
            <v>宠物返利礼包</v>
          </cell>
          <cell r="E1565" t="e">
            <v>#N/A</v>
          </cell>
          <cell r="F1565">
            <v>880044</v>
          </cell>
        </row>
        <row r="1566">
          <cell r="D1566" t="str">
            <v>宠物福利礼包</v>
          </cell>
          <cell r="E1566" t="e">
            <v>#N/A</v>
          </cell>
          <cell r="F1566">
            <v>880045</v>
          </cell>
        </row>
        <row r="1567">
          <cell r="D1567" t="str">
            <v>经验卡返利礼包</v>
          </cell>
          <cell r="E1567" t="e">
            <v>#N/A</v>
          </cell>
          <cell r="F1567">
            <v>880046</v>
          </cell>
        </row>
        <row r="1568">
          <cell r="D1568" t="str">
            <v>经验卡福利礼包</v>
          </cell>
          <cell r="E1568" t="e">
            <v>#N/A</v>
          </cell>
          <cell r="F1568">
            <v>880047</v>
          </cell>
        </row>
        <row r="1569">
          <cell r="D1569" t="str">
            <v>宝石返利礼包</v>
          </cell>
          <cell r="E1569" t="e">
            <v>#N/A</v>
          </cell>
          <cell r="F1569">
            <v>880048</v>
          </cell>
        </row>
        <row r="1570">
          <cell r="D1570" t="str">
            <v>宝石返福利礼包</v>
          </cell>
          <cell r="E1570" t="e">
            <v>#N/A</v>
          </cell>
          <cell r="F1570">
            <v>880049</v>
          </cell>
        </row>
        <row r="1571">
          <cell r="D1571" t="str">
            <v>新手礼包</v>
          </cell>
          <cell r="E1571" t="e">
            <v>#N/A</v>
          </cell>
          <cell r="F1571">
            <v>880050</v>
          </cell>
        </row>
        <row r="1572">
          <cell r="D1572" t="str">
            <v>精英礼包</v>
          </cell>
          <cell r="E1572" t="e">
            <v>#N/A</v>
          </cell>
          <cell r="F1572">
            <v>880051</v>
          </cell>
        </row>
        <row r="1573">
          <cell r="D1573" t="str">
            <v>豪华礼包</v>
          </cell>
          <cell r="E1573" t="e">
            <v>#N/A</v>
          </cell>
          <cell r="F1573">
            <v>880052</v>
          </cell>
        </row>
        <row r="1574">
          <cell r="D1574" t="str">
            <v>52pk独家礼包</v>
          </cell>
          <cell r="E1574" t="e">
            <v>#N/A</v>
          </cell>
          <cell r="F1574">
            <v>880053</v>
          </cell>
        </row>
        <row r="1575">
          <cell r="D1575" t="str">
            <v>页游天下独家礼包</v>
          </cell>
          <cell r="E1575" t="e">
            <v>#N/A</v>
          </cell>
          <cell r="F1575">
            <v>880054</v>
          </cell>
        </row>
        <row r="1576">
          <cell r="D1576" t="str">
            <v>40407独家礼包</v>
          </cell>
          <cell r="E1576" t="e">
            <v>#N/A</v>
          </cell>
          <cell r="F1576">
            <v>880055</v>
          </cell>
        </row>
        <row r="1577">
          <cell r="D1577" t="str">
            <v>北方游戏独家礼包</v>
          </cell>
          <cell r="E1577" t="e">
            <v>#N/A</v>
          </cell>
          <cell r="F1577">
            <v>880056</v>
          </cell>
        </row>
        <row r="1578">
          <cell r="D1578" t="str">
            <v>游戏港口独家礼包</v>
          </cell>
          <cell r="E1578" t="e">
            <v>#N/A</v>
          </cell>
          <cell r="F1578">
            <v>880057</v>
          </cell>
        </row>
        <row r="1579">
          <cell r="D1579" t="str">
            <v>开服网独家礼包</v>
          </cell>
          <cell r="E1579" t="e">
            <v>#N/A</v>
          </cell>
          <cell r="F1579">
            <v>880058</v>
          </cell>
        </row>
        <row r="1580">
          <cell r="D1580" t="str">
            <v>9k9k独家礼包</v>
          </cell>
          <cell r="E1580" t="e">
            <v>#N/A</v>
          </cell>
          <cell r="F1580">
            <v>880059</v>
          </cell>
        </row>
        <row r="1581">
          <cell r="D1581" t="str">
            <v>聚侠网独家礼包</v>
          </cell>
          <cell r="E1581" t="e">
            <v>#N/A</v>
          </cell>
          <cell r="F1581">
            <v>880060</v>
          </cell>
        </row>
        <row r="1582">
          <cell r="D1582" t="str">
            <v>E窝卡独家礼包</v>
          </cell>
          <cell r="E1582" t="e">
            <v>#N/A</v>
          </cell>
          <cell r="F1582">
            <v>880061</v>
          </cell>
        </row>
        <row r="1583">
          <cell r="D1583" t="str">
            <v>7073独家礼包</v>
          </cell>
          <cell r="E1583" t="e">
            <v>#N/A</v>
          </cell>
          <cell r="F1583">
            <v>880062</v>
          </cell>
        </row>
        <row r="1584">
          <cell r="D1584" t="str">
            <v>265G独家礼包</v>
          </cell>
          <cell r="E1584" t="e">
            <v>#N/A</v>
          </cell>
          <cell r="F1584">
            <v>880063</v>
          </cell>
        </row>
        <row r="1585">
          <cell r="D1585" t="str">
            <v>绿色招式礼包</v>
          </cell>
          <cell r="E1585" t="e">
            <v>#N/A</v>
          </cell>
          <cell r="F1585">
            <v>880064</v>
          </cell>
        </row>
        <row r="1586">
          <cell r="D1586" t="str">
            <v>蓝色招式礼包</v>
          </cell>
          <cell r="E1586" t="e">
            <v>#N/A</v>
          </cell>
          <cell r="F1586">
            <v>880065</v>
          </cell>
        </row>
        <row r="1587">
          <cell r="D1587" t="str">
            <v>紫色招式礼包</v>
          </cell>
          <cell r="E1587" t="e">
            <v>#N/A</v>
          </cell>
          <cell r="F1587">
            <v>880066</v>
          </cell>
        </row>
        <row r="1588">
          <cell r="D1588" t="str">
            <v>金色招式礼包</v>
          </cell>
          <cell r="E1588" t="e">
            <v>#N/A</v>
          </cell>
          <cell r="F1588">
            <v>880067</v>
          </cell>
        </row>
        <row r="1589">
          <cell r="D1589" t="str">
            <v>橙色招式礼包</v>
          </cell>
          <cell r="E1589" t="e">
            <v>#N/A</v>
          </cell>
          <cell r="F1589">
            <v>880068</v>
          </cell>
        </row>
        <row r="1590">
          <cell r="D1590" t="str">
            <v>微信周礼包</v>
          </cell>
          <cell r="E1590" t="e">
            <v>#N/A</v>
          </cell>
          <cell r="F1590">
            <v>880069</v>
          </cell>
        </row>
        <row r="1591">
          <cell r="D1591" t="str">
            <v>微信活动礼包</v>
          </cell>
          <cell r="E1591" t="e">
            <v>#N/A</v>
          </cell>
          <cell r="F1591">
            <v>880070</v>
          </cell>
        </row>
        <row r="1592">
          <cell r="D1592" t="str">
            <v>TGP预约礼包</v>
          </cell>
          <cell r="E1592" t="e">
            <v>#N/A</v>
          </cell>
          <cell r="F1592">
            <v>880071</v>
          </cell>
        </row>
        <row r="1593">
          <cell r="D1593" t="str">
            <v>TGP预约礼包</v>
          </cell>
          <cell r="E1593" t="e">
            <v>#N/A</v>
          </cell>
          <cell r="F1593">
            <v>880072</v>
          </cell>
        </row>
        <row r="1594">
          <cell r="D1594" t="str">
            <v>行侠仗义礼包</v>
          </cell>
          <cell r="E1594" t="e">
            <v>#N/A</v>
          </cell>
          <cell r="F1594">
            <v>880073</v>
          </cell>
        </row>
        <row r="1595">
          <cell r="D1595" t="str">
            <v>纵横江湖礼包</v>
          </cell>
          <cell r="E1595" t="e">
            <v>#N/A</v>
          </cell>
          <cell r="F1595">
            <v>880074</v>
          </cell>
        </row>
        <row r="1596">
          <cell r="D1596" t="str">
            <v>逍遥红尘礼包</v>
          </cell>
          <cell r="E1596" t="e">
            <v>#N/A</v>
          </cell>
          <cell r="F1596">
            <v>880075</v>
          </cell>
        </row>
        <row r="1597">
          <cell r="D1597" t="str">
            <v>TGP专享礼包</v>
          </cell>
          <cell r="E1597" t="e">
            <v>#N/A</v>
          </cell>
          <cell r="F1597">
            <v>880076</v>
          </cell>
        </row>
        <row r="1598">
          <cell r="D1598" t="str">
            <v>剑侠情缘兵器谱礼包1</v>
          </cell>
          <cell r="E1598" t="e">
            <v>#N/A</v>
          </cell>
          <cell r="F1598">
            <v>880077</v>
          </cell>
        </row>
        <row r="1599">
          <cell r="D1599" t="str">
            <v>剑侠情缘兵器谱礼包2</v>
          </cell>
          <cell r="E1599" t="e">
            <v>#N/A</v>
          </cell>
          <cell r="F1599">
            <v>880078</v>
          </cell>
        </row>
        <row r="1600">
          <cell r="D1600" t="str">
            <v>剑侠情缘兵器谱礼包3</v>
          </cell>
          <cell r="E1600" t="e">
            <v>#N/A</v>
          </cell>
          <cell r="F1600">
            <v>880079</v>
          </cell>
        </row>
        <row r="1601">
          <cell r="D1601" t="str">
            <v>剑侠情缘兵器谱礼包4</v>
          </cell>
          <cell r="E1601" t="e">
            <v>#N/A</v>
          </cell>
          <cell r="F1601">
            <v>880080</v>
          </cell>
        </row>
        <row r="1602">
          <cell r="D1602" t="str">
            <v>剑侠情缘兵器谱礼包5</v>
          </cell>
          <cell r="E1602" t="e">
            <v>#N/A</v>
          </cell>
          <cell r="F1602">
            <v>880081</v>
          </cell>
        </row>
        <row r="1603">
          <cell r="D1603" t="str">
            <v>剑侠情缘兵器谱礼包6</v>
          </cell>
          <cell r="E1603" t="e">
            <v>#N/A</v>
          </cell>
          <cell r="F1603">
            <v>880082</v>
          </cell>
        </row>
        <row r="1604">
          <cell r="D1604" t="str">
            <v>剑侠情缘兵器谱礼包7</v>
          </cell>
          <cell r="E1604" t="e">
            <v>#N/A</v>
          </cell>
          <cell r="F1604">
            <v>880083</v>
          </cell>
        </row>
        <row r="1605">
          <cell r="D1605" t="str">
            <v>剑侠情缘兵器谱礼包8</v>
          </cell>
          <cell r="E1605" t="e">
            <v>#N/A</v>
          </cell>
          <cell r="F1605">
            <v>880084</v>
          </cell>
        </row>
        <row r="1606">
          <cell r="D1606" t="str">
            <v>剑侠情缘兵器谱礼包9</v>
          </cell>
          <cell r="E1606" t="e">
            <v>#N/A</v>
          </cell>
          <cell r="F1606">
            <v>880085</v>
          </cell>
        </row>
        <row r="1607">
          <cell r="D1607" t="str">
            <v>剑侠情缘兵器谱礼包10</v>
          </cell>
          <cell r="E1607" t="e">
            <v>#N/A</v>
          </cell>
          <cell r="F1607">
            <v>880086</v>
          </cell>
        </row>
        <row r="1608">
          <cell r="D1608" t="str">
            <v>剑侠情缘兵器谱礼包11</v>
          </cell>
          <cell r="E1608" t="e">
            <v>#N/A</v>
          </cell>
          <cell r="F1608">
            <v>880087</v>
          </cell>
        </row>
        <row r="1609">
          <cell r="D1609" t="str">
            <v>剑侠情缘兵器谱礼包12</v>
          </cell>
          <cell r="E1609" t="e">
            <v>#N/A</v>
          </cell>
          <cell r="F1609">
            <v>880088</v>
          </cell>
        </row>
        <row r="1610">
          <cell r="D1610" t="str">
            <v>少侠回馈礼包</v>
          </cell>
          <cell r="E1610" t="e">
            <v>#N/A</v>
          </cell>
          <cell r="F1610">
            <v>880089</v>
          </cell>
        </row>
        <row r="1611">
          <cell r="D1611" t="str">
            <v>大侠回馈礼包</v>
          </cell>
          <cell r="E1611" t="e">
            <v>#N/A</v>
          </cell>
          <cell r="F1611">
            <v>880090</v>
          </cell>
        </row>
        <row r="1612">
          <cell r="D1612" t="str">
            <v>豪侠回馈礼包</v>
          </cell>
          <cell r="E1612" t="e">
            <v>#N/A</v>
          </cell>
          <cell r="F1612">
            <v>880091</v>
          </cell>
        </row>
        <row r="1613">
          <cell r="D1613" t="str">
            <v>管家壮士礼包</v>
          </cell>
          <cell r="E1613" t="e">
            <v>#N/A</v>
          </cell>
          <cell r="F1613">
            <v>880092</v>
          </cell>
        </row>
        <row r="1614">
          <cell r="D1614" t="str">
            <v>管家少侠礼包</v>
          </cell>
          <cell r="E1614" t="e">
            <v>#N/A</v>
          </cell>
          <cell r="F1614">
            <v>880093</v>
          </cell>
        </row>
        <row r="1615">
          <cell r="D1615" t="str">
            <v>管家大侠礼包</v>
          </cell>
          <cell r="E1615" t="e">
            <v>#N/A</v>
          </cell>
          <cell r="F1615">
            <v>880094</v>
          </cell>
        </row>
        <row r="1616">
          <cell r="D1616" t="str">
            <v>管家豪侠礼包</v>
          </cell>
          <cell r="E1616" t="e">
            <v>#N/A</v>
          </cell>
          <cell r="F1616">
            <v>880095</v>
          </cell>
        </row>
        <row r="1617">
          <cell r="D1617" t="str">
            <v>TGP少侠礼包</v>
          </cell>
          <cell r="E1617" t="e">
            <v>#N/A</v>
          </cell>
          <cell r="F1617">
            <v>880096</v>
          </cell>
        </row>
        <row r="1618">
          <cell r="D1618" t="str">
            <v>TGP大侠礼包</v>
          </cell>
          <cell r="E1618" t="e">
            <v>#N/A</v>
          </cell>
          <cell r="F1618">
            <v>880097</v>
          </cell>
        </row>
        <row r="1619">
          <cell r="D1619" t="str">
            <v>TGP豪侠礼包</v>
          </cell>
          <cell r="E1619" t="e">
            <v>#N/A</v>
          </cell>
          <cell r="F1619">
            <v>880098</v>
          </cell>
        </row>
        <row r="1620">
          <cell r="D1620" t="str">
            <v>TGP盟主礼包</v>
          </cell>
          <cell r="E1620" t="e">
            <v>#N/A</v>
          </cell>
          <cell r="F1620">
            <v>880099</v>
          </cell>
        </row>
        <row r="1621">
          <cell r="D1621" t="str">
            <v>绿色招式礼包</v>
          </cell>
          <cell r="E1621" t="e">
            <v>#N/A</v>
          </cell>
          <cell r="F1621">
            <v>881000</v>
          </cell>
        </row>
        <row r="1622">
          <cell r="D1622" t="str">
            <v>凤羽礼包</v>
          </cell>
          <cell r="E1622">
            <v>900</v>
          </cell>
          <cell r="F1622">
            <v>881001</v>
          </cell>
        </row>
        <row r="1623">
          <cell r="D1623" t="str">
            <v>心剑</v>
          </cell>
          <cell r="E1623" t="e">
            <v>#N/A</v>
          </cell>
          <cell r="F1623">
            <v>890002</v>
          </cell>
        </row>
        <row r="1624">
          <cell r="D1624" t="str">
            <v>军临</v>
          </cell>
          <cell r="E1624" t="e">
            <v>#N/A</v>
          </cell>
          <cell r="F1624">
            <v>890003</v>
          </cell>
        </row>
        <row r="1625">
          <cell r="D1625" t="str">
            <v>佛嗔</v>
          </cell>
          <cell r="E1625" t="e">
            <v>#N/A</v>
          </cell>
          <cell r="F1625">
            <v>890004</v>
          </cell>
        </row>
        <row r="1626">
          <cell r="D1626" t="str">
            <v>毒经</v>
          </cell>
          <cell r="E1626" t="e">
            <v>#N/A</v>
          </cell>
          <cell r="F1626">
            <v>890005</v>
          </cell>
        </row>
        <row r="1627">
          <cell r="D1627" t="str">
            <v>逍遥</v>
          </cell>
          <cell r="E1627" t="e">
            <v>#N/A</v>
          </cell>
          <cell r="F1627">
            <v>890006</v>
          </cell>
        </row>
        <row r="1628">
          <cell r="D1628" t="str">
            <v>凝神</v>
          </cell>
          <cell r="E1628" t="e">
            <v>#N/A</v>
          </cell>
          <cell r="F1628">
            <v>890007</v>
          </cell>
        </row>
        <row r="1629">
          <cell r="D1629" t="str">
            <v>藏锋</v>
          </cell>
          <cell r="E1629" t="e">
            <v>#N/A</v>
          </cell>
          <cell r="F1629">
            <v>890008</v>
          </cell>
        </row>
        <row r="1630">
          <cell r="D1630" t="str">
            <v>霜回</v>
          </cell>
          <cell r="E1630" t="e">
            <v>#N/A</v>
          </cell>
          <cell r="F1630">
            <v>890009</v>
          </cell>
        </row>
        <row r="1631">
          <cell r="D1631" t="str">
            <v>饮露</v>
          </cell>
          <cell r="E1631" t="e">
            <v>#N/A</v>
          </cell>
          <cell r="F1631">
            <v>890010</v>
          </cell>
        </row>
        <row r="1632">
          <cell r="D1632" t="str">
            <v>灵息</v>
          </cell>
          <cell r="E1632" t="e">
            <v>#N/A</v>
          </cell>
          <cell r="F1632">
            <v>890011</v>
          </cell>
        </row>
        <row r="1633">
          <cell r="D1633" t="str">
            <v>无惧</v>
          </cell>
          <cell r="E1633" t="e">
            <v>#N/A</v>
          </cell>
          <cell r="F1633">
            <v>890012</v>
          </cell>
        </row>
        <row r="1634">
          <cell r="D1634" t="str">
            <v>问水诀</v>
          </cell>
          <cell r="E1634" t="e">
            <v>#N/A</v>
          </cell>
          <cell r="F1634">
            <v>890015</v>
          </cell>
        </row>
        <row r="1635">
          <cell r="D1635" t="str">
            <v>虎牙令</v>
          </cell>
          <cell r="E1635" t="e">
            <v>#N/A</v>
          </cell>
          <cell r="F1635">
            <v>890016</v>
          </cell>
        </row>
        <row r="1636">
          <cell r="D1636" t="str">
            <v>易筋经</v>
          </cell>
          <cell r="E1636" t="e">
            <v>#N/A</v>
          </cell>
          <cell r="F1636">
            <v>890017</v>
          </cell>
        </row>
        <row r="1637">
          <cell r="D1637" t="str">
            <v>夺命蛊</v>
          </cell>
          <cell r="E1637" t="e">
            <v>#N/A</v>
          </cell>
          <cell r="F1637">
            <v>890018</v>
          </cell>
        </row>
        <row r="1638">
          <cell r="D1638" t="str">
            <v>酒中仙</v>
          </cell>
          <cell r="E1638" t="e">
            <v>#N/A</v>
          </cell>
          <cell r="F1638">
            <v>890019</v>
          </cell>
        </row>
        <row r="1639">
          <cell r="D1639" t="str">
            <v>惊羽诀</v>
          </cell>
          <cell r="E1639" t="e">
            <v>#N/A</v>
          </cell>
          <cell r="F1639">
            <v>890020</v>
          </cell>
        </row>
        <row r="1640">
          <cell r="D1640" t="str">
            <v>紫霞功</v>
          </cell>
          <cell r="E1640" t="e">
            <v>#N/A</v>
          </cell>
          <cell r="F1640">
            <v>890021</v>
          </cell>
        </row>
        <row r="1641">
          <cell r="D1641" t="str">
            <v>冰心诀</v>
          </cell>
          <cell r="E1641" t="e">
            <v>#N/A</v>
          </cell>
          <cell r="F1641">
            <v>890022</v>
          </cell>
        </row>
        <row r="1642">
          <cell r="D1642" t="str">
            <v>花间游</v>
          </cell>
          <cell r="E1642" t="e">
            <v>#N/A</v>
          </cell>
          <cell r="F1642">
            <v>890023</v>
          </cell>
        </row>
        <row r="1643">
          <cell r="D1643" t="str">
            <v>生死劫</v>
          </cell>
          <cell r="E1643" t="e">
            <v>#N/A</v>
          </cell>
          <cell r="F1643">
            <v>890024</v>
          </cell>
        </row>
        <row r="1644">
          <cell r="D1644" t="str">
            <v>寒铁诀</v>
          </cell>
          <cell r="E1644" t="e">
            <v>#N/A</v>
          </cell>
          <cell r="F1644">
            <v>890025</v>
          </cell>
        </row>
        <row r="1645">
          <cell r="D1645" t="str">
            <v>广陵散</v>
          </cell>
          <cell r="E1645" t="e">
            <v>#N/A</v>
          </cell>
          <cell r="F1645">
            <v>890026</v>
          </cell>
        </row>
        <row r="1646">
          <cell r="D1646" t="str">
            <v>君子风</v>
          </cell>
          <cell r="E1646" t="e">
            <v>#N/A</v>
          </cell>
          <cell r="F1646">
            <v>890027</v>
          </cell>
        </row>
        <row r="1647">
          <cell r="D1647" t="str">
            <v>战八方</v>
          </cell>
          <cell r="E1647" t="e">
            <v>#N/A</v>
          </cell>
          <cell r="F1647">
            <v>890028</v>
          </cell>
        </row>
        <row r="1648">
          <cell r="D1648" t="str">
            <v>洗髓经</v>
          </cell>
          <cell r="E1648" t="e">
            <v>#N/A</v>
          </cell>
          <cell r="F1648">
            <v>890029</v>
          </cell>
        </row>
        <row r="1649">
          <cell r="D1649" t="str">
            <v>凤凰蛊</v>
          </cell>
          <cell r="E1649" t="e">
            <v>#N/A</v>
          </cell>
          <cell r="F1649">
            <v>890030</v>
          </cell>
        </row>
        <row r="1650">
          <cell r="D1650" t="str">
            <v>笑尘决</v>
          </cell>
          <cell r="E1650" t="e">
            <v>#N/A</v>
          </cell>
          <cell r="F1650">
            <v>890031</v>
          </cell>
        </row>
        <row r="1651">
          <cell r="D1651" t="str">
            <v>孔雀翎</v>
          </cell>
          <cell r="E1651" t="e">
            <v>#N/A</v>
          </cell>
          <cell r="F1651">
            <v>890032</v>
          </cell>
        </row>
        <row r="1652">
          <cell r="D1652" t="str">
            <v>纯阳诀</v>
          </cell>
          <cell r="E1652" t="e">
            <v>#N/A</v>
          </cell>
          <cell r="F1652">
            <v>890033</v>
          </cell>
        </row>
        <row r="1653">
          <cell r="D1653" t="str">
            <v>婆罗门</v>
          </cell>
          <cell r="E1653" t="e">
            <v>#N/A</v>
          </cell>
          <cell r="F1653">
            <v>890034</v>
          </cell>
        </row>
        <row r="1654">
          <cell r="D1654" t="str">
            <v>养心决</v>
          </cell>
          <cell r="E1654" t="e">
            <v>#N/A</v>
          </cell>
          <cell r="F1654">
            <v>890035</v>
          </cell>
        </row>
        <row r="1655">
          <cell r="D1655" t="str">
            <v>如意法</v>
          </cell>
          <cell r="E1655" t="e">
            <v>#N/A</v>
          </cell>
          <cell r="F1655">
            <v>890036</v>
          </cell>
        </row>
        <row r="1656">
          <cell r="D1656" t="str">
            <v>山居剑意</v>
          </cell>
          <cell r="E1656" t="e">
            <v>#N/A</v>
          </cell>
          <cell r="F1656">
            <v>890037</v>
          </cell>
        </row>
        <row r="1657">
          <cell r="D1657" t="str">
            <v>傲雪战意</v>
          </cell>
          <cell r="E1657" t="e">
            <v>#N/A</v>
          </cell>
          <cell r="F1657">
            <v>890038</v>
          </cell>
        </row>
        <row r="1658">
          <cell r="D1658" t="str">
            <v>罗汉棍法</v>
          </cell>
          <cell r="E1658" t="e">
            <v>#N/A</v>
          </cell>
          <cell r="F1658">
            <v>890039</v>
          </cell>
        </row>
        <row r="1659">
          <cell r="D1659" t="str">
            <v>引魂蛊术</v>
          </cell>
          <cell r="E1659" t="e">
            <v>#N/A</v>
          </cell>
          <cell r="F1659">
            <v>890040</v>
          </cell>
        </row>
        <row r="1660">
          <cell r="D1660" t="str">
            <v>打狗棒法</v>
          </cell>
          <cell r="E1660" t="e">
            <v>#N/A</v>
          </cell>
          <cell r="F1660">
            <v>890041</v>
          </cell>
        </row>
        <row r="1661">
          <cell r="D1661" t="str">
            <v>乾坤一掷</v>
          </cell>
          <cell r="E1661" t="e">
            <v>#N/A</v>
          </cell>
          <cell r="F1661">
            <v>890042</v>
          </cell>
        </row>
        <row r="1662">
          <cell r="D1662" t="str">
            <v>天道剑势</v>
          </cell>
          <cell r="E1662" t="e">
            <v>#N/A</v>
          </cell>
          <cell r="F1662">
            <v>890043</v>
          </cell>
        </row>
        <row r="1663">
          <cell r="D1663" t="str">
            <v>霓裳羽衣</v>
          </cell>
          <cell r="E1663" t="e">
            <v>#N/A</v>
          </cell>
          <cell r="F1663">
            <v>890044</v>
          </cell>
        </row>
        <row r="1664">
          <cell r="D1664" t="str">
            <v>太素九针</v>
          </cell>
          <cell r="E1664" t="e">
            <v>#N/A</v>
          </cell>
          <cell r="F1664">
            <v>890045</v>
          </cell>
        </row>
        <row r="1665">
          <cell r="D1665" t="str">
            <v>灵峰剑式</v>
          </cell>
          <cell r="E1665" t="e">
            <v>#N/A</v>
          </cell>
          <cell r="F1665">
            <v>890046</v>
          </cell>
        </row>
        <row r="1666">
          <cell r="D1666" t="str">
            <v>游龙骑法</v>
          </cell>
          <cell r="E1666" t="e">
            <v>#N/A</v>
          </cell>
          <cell r="F1666">
            <v>890047</v>
          </cell>
        </row>
        <row r="1667">
          <cell r="D1667" t="str">
            <v>达摩武诀</v>
          </cell>
          <cell r="E1667" t="e">
            <v>#N/A</v>
          </cell>
          <cell r="F1667">
            <v>890048</v>
          </cell>
        </row>
        <row r="1668">
          <cell r="D1668" t="str">
            <v>补天心经</v>
          </cell>
          <cell r="E1668" t="e">
            <v>#N/A</v>
          </cell>
          <cell r="F1668">
            <v>890049</v>
          </cell>
        </row>
        <row r="1669">
          <cell r="D1669" t="str">
            <v>降龙掌法</v>
          </cell>
          <cell r="E1669" t="e">
            <v>#N/A</v>
          </cell>
          <cell r="F1669">
            <v>890050</v>
          </cell>
        </row>
        <row r="1670">
          <cell r="D1670" t="str">
            <v>无魔无相</v>
          </cell>
          <cell r="E1670" t="e">
            <v>#N/A</v>
          </cell>
          <cell r="F1670">
            <v>890051</v>
          </cell>
        </row>
        <row r="1671">
          <cell r="D1671" t="e">
            <v>#N/A</v>
          </cell>
          <cell r="E1671" t="e">
            <v>#N/A</v>
          </cell>
          <cell r="F1671">
            <v>0</v>
          </cell>
        </row>
        <row r="1672">
          <cell r="D1672" t="e">
            <v>#N/A</v>
          </cell>
          <cell r="E1672" t="e">
            <v>#N/A</v>
          </cell>
          <cell r="F1672">
            <v>0</v>
          </cell>
        </row>
        <row r="1673">
          <cell r="D1673" t="e">
            <v>#N/A</v>
          </cell>
          <cell r="E1673" t="e">
            <v>#N/A</v>
          </cell>
          <cell r="F1673">
            <v>0</v>
          </cell>
        </row>
        <row r="1674">
          <cell r="D1674" t="e">
            <v>#N/A</v>
          </cell>
          <cell r="E1674" t="e">
            <v>#N/A</v>
          </cell>
          <cell r="F1674">
            <v>0</v>
          </cell>
        </row>
        <row r="1675">
          <cell r="D1675" t="e">
            <v>#N/A</v>
          </cell>
          <cell r="E1675" t="e">
            <v>#N/A</v>
          </cell>
          <cell r="F1675">
            <v>0</v>
          </cell>
        </row>
        <row r="1676">
          <cell r="D1676" t="e">
            <v>#N/A</v>
          </cell>
          <cell r="E1676" t="e">
            <v>#N/A</v>
          </cell>
          <cell r="F1676">
            <v>0</v>
          </cell>
        </row>
        <row r="1677">
          <cell r="D1677" t="e">
            <v>#N/A</v>
          </cell>
          <cell r="E1677" t="e">
            <v>#N/A</v>
          </cell>
          <cell r="F1677">
            <v>0</v>
          </cell>
        </row>
        <row r="1678">
          <cell r="D1678" t="e">
            <v>#N/A</v>
          </cell>
          <cell r="E1678" t="e">
            <v>#N/A</v>
          </cell>
          <cell r="F1678">
            <v>0</v>
          </cell>
        </row>
        <row r="1679">
          <cell r="D1679" t="e">
            <v>#N/A</v>
          </cell>
          <cell r="E1679" t="e">
            <v>#N/A</v>
          </cell>
          <cell r="F1679">
            <v>0</v>
          </cell>
        </row>
        <row r="1680">
          <cell r="D1680" t="e">
            <v>#N/A</v>
          </cell>
          <cell r="E1680" t="e">
            <v>#N/A</v>
          </cell>
          <cell r="F1680">
            <v>0</v>
          </cell>
        </row>
        <row r="1681">
          <cell r="D1681" t="e">
            <v>#N/A</v>
          </cell>
          <cell r="E1681" t="e">
            <v>#N/A</v>
          </cell>
          <cell r="F1681">
            <v>0</v>
          </cell>
        </row>
        <row r="1682">
          <cell r="D1682" t="e">
            <v>#N/A</v>
          </cell>
          <cell r="E1682" t="e">
            <v>#N/A</v>
          </cell>
          <cell r="F1682">
            <v>0</v>
          </cell>
        </row>
        <row r="1683">
          <cell r="D1683" t="e">
            <v>#N/A</v>
          </cell>
          <cell r="E1683" t="e">
            <v>#N/A</v>
          </cell>
          <cell r="F1683">
            <v>0</v>
          </cell>
        </row>
        <row r="1684">
          <cell r="D1684" t="e">
            <v>#N/A</v>
          </cell>
          <cell r="E1684" t="e">
            <v>#N/A</v>
          </cell>
          <cell r="F1684">
            <v>0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不删档活动整体节奏"/>
      <sheetName val="新服冲榜"/>
      <sheetName val="模板进阶规则"/>
      <sheetName val="轮循目标活动"/>
      <sheetName val="首充"/>
      <sheetName val="每日累充1k"/>
      <sheetName val="新服七日充值"/>
      <sheetName val="百倍返利88"/>
      <sheetName val="投资计划888"/>
      <sheetName val="等级基金"/>
      <sheetName val="等级特卖 "/>
      <sheetName val="道具基金"/>
      <sheetName val="外显特卖"/>
      <sheetName val="七日累消"/>
      <sheetName val="折扣特卖"/>
      <sheetName val="幸运转盘"/>
      <sheetName val="新服七天登录"/>
      <sheetName val="全民返利"/>
      <sheetName val="超值乐购"/>
      <sheetName val="累计消费"/>
      <sheetName val="兑换活动"/>
      <sheetName val="道具价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 t="str">
            <v>名称</v>
          </cell>
          <cell r="C1" t="str">
            <v>名称ID</v>
          </cell>
          <cell r="D1" t="str">
            <v>道具价值</v>
          </cell>
        </row>
        <row r="2">
          <cell r="B2" t="str">
            <v>-</v>
          </cell>
          <cell r="D2">
            <v>0</v>
          </cell>
        </row>
        <row r="3">
          <cell r="B3" t="str">
            <v>一级特殊宝石宝箱</v>
          </cell>
          <cell r="D3">
            <v>10</v>
          </cell>
        </row>
        <row r="4">
          <cell r="B4" t="str">
            <v>炎黄</v>
          </cell>
          <cell r="D4">
            <v>1000</v>
          </cell>
        </row>
        <row r="5">
          <cell r="B5" t="str">
            <v>炎黄碎片</v>
          </cell>
          <cell r="D5">
            <v>30</v>
          </cell>
        </row>
        <row r="6">
          <cell r="B6" t="str">
            <v>称号"剑侠情缘"</v>
          </cell>
          <cell r="D6">
            <v>1000</v>
          </cell>
        </row>
        <row r="7">
          <cell r="B7" t="str">
            <v>碧影浮空·墨魂</v>
          </cell>
          <cell r="D7">
            <v>1000</v>
          </cell>
        </row>
        <row r="8">
          <cell r="B8" t="str">
            <v>催城碎片</v>
          </cell>
          <cell r="D8">
            <v>30</v>
          </cell>
        </row>
        <row r="9">
          <cell r="B9" t="str">
            <v>紫色美食随机礼包</v>
          </cell>
          <cell r="D9">
            <v>70</v>
          </cell>
        </row>
        <row r="10">
          <cell r="B10" t="str">
            <v>橙色美食随机礼包</v>
          </cell>
          <cell r="D10">
            <v>120</v>
          </cell>
        </row>
        <row r="11">
          <cell r="B11" t="str">
            <v>轻功礼包</v>
          </cell>
          <cell r="D11">
            <v>900</v>
          </cell>
        </row>
        <row r="12">
          <cell r="B12" t="str">
            <v>奇门礼包</v>
          </cell>
          <cell r="D12">
            <v>900</v>
          </cell>
        </row>
        <row r="13">
          <cell r="B13" t="str">
            <v>挂件礼包</v>
          </cell>
          <cell r="D13">
            <v>900</v>
          </cell>
        </row>
        <row r="14">
          <cell r="B14" t="str">
            <v>凝神礼包</v>
          </cell>
          <cell r="D14">
            <v>900</v>
          </cell>
        </row>
        <row r="15">
          <cell r="B15" t="str">
            <v>庚金石</v>
          </cell>
          <cell r="D15">
            <v>120</v>
          </cell>
        </row>
        <row r="16">
          <cell r="B16" t="str">
            <v>甲木石</v>
          </cell>
          <cell r="D16">
            <v>120</v>
          </cell>
        </row>
        <row r="17">
          <cell r="B17" t="str">
            <v>戊土石</v>
          </cell>
          <cell r="D17">
            <v>120</v>
          </cell>
        </row>
        <row r="18">
          <cell r="B18" t="str">
            <v>坐骑技能书</v>
          </cell>
          <cell r="D18">
            <v>30</v>
          </cell>
        </row>
        <row r="19">
          <cell r="B19" t="str">
            <v>宠物技能书</v>
          </cell>
          <cell r="D19">
            <v>30</v>
          </cell>
        </row>
        <row r="20">
          <cell r="B20" t="str">
            <v>时装技能书</v>
          </cell>
          <cell r="D20">
            <v>30</v>
          </cell>
        </row>
        <row r="21">
          <cell r="B21" t="str">
            <v>披风技能书</v>
          </cell>
          <cell r="D21">
            <v>30</v>
          </cell>
        </row>
        <row r="22">
          <cell r="B22" t="str">
            <v>挂件技能书</v>
          </cell>
          <cell r="D22">
            <v>30</v>
          </cell>
        </row>
        <row r="23">
          <cell r="B23" t="str">
            <v>发型技能书</v>
          </cell>
          <cell r="D23">
            <v>30</v>
          </cell>
        </row>
        <row r="24">
          <cell r="B24" t="str">
            <v>轻功技能书</v>
          </cell>
          <cell r="D24">
            <v>30</v>
          </cell>
        </row>
        <row r="25">
          <cell r="B25" t="str">
            <v>凝神技能书</v>
          </cell>
          <cell r="D25">
            <v>30</v>
          </cell>
        </row>
        <row r="26">
          <cell r="B26" t="str">
            <v>奇门技能书</v>
          </cell>
          <cell r="D26">
            <v>30</v>
          </cell>
        </row>
        <row r="27">
          <cell r="B27" t="str">
            <v>特殊宠物：蓝狐狸</v>
          </cell>
          <cell r="D27">
            <v>2000</v>
          </cell>
        </row>
        <row r="28">
          <cell r="B28" t="str">
            <v>称号：天下无双</v>
          </cell>
          <cell r="D28">
            <v>2000</v>
          </cell>
        </row>
        <row r="29">
          <cell r="B29" t="str">
            <v>等级直升丹</v>
          </cell>
          <cell r="D29">
            <v>1000</v>
          </cell>
        </row>
        <row r="30">
          <cell r="B30" t="str">
            <v>百倍返利包</v>
          </cell>
          <cell r="D30">
            <v>100</v>
          </cell>
        </row>
        <row r="31">
          <cell r="B31" t="str">
            <v>随机精炼石</v>
          </cell>
          <cell r="D31">
            <v>60</v>
          </cell>
        </row>
        <row r="32">
          <cell r="B32" t="str">
            <v>随机技能书</v>
          </cell>
          <cell r="D32">
            <v>30</v>
          </cell>
        </row>
        <row r="33">
          <cell r="B33" t="str">
            <v>五彩仙鹤</v>
          </cell>
          <cell r="D33">
            <v>5000</v>
          </cell>
        </row>
        <row r="34">
          <cell r="B34" t="str">
            <v>1阶装备</v>
          </cell>
          <cell r="D34">
            <v>130</v>
          </cell>
        </row>
        <row r="35">
          <cell r="B35" t="str">
            <v>2阶装备</v>
          </cell>
          <cell r="D35">
            <v>182</v>
          </cell>
        </row>
        <row r="36">
          <cell r="B36" t="str">
            <v>3阶装备</v>
          </cell>
          <cell r="D36">
            <v>255</v>
          </cell>
        </row>
        <row r="37">
          <cell r="B37" t="str">
            <v>4阶装备</v>
          </cell>
          <cell r="D37">
            <v>357</v>
          </cell>
        </row>
        <row r="38">
          <cell r="B38" t="str">
            <v>5阶装备</v>
          </cell>
          <cell r="D38">
            <v>500</v>
          </cell>
        </row>
        <row r="39">
          <cell r="B39" t="str">
            <v>6阶装备</v>
          </cell>
          <cell r="D39">
            <v>701</v>
          </cell>
        </row>
        <row r="40">
          <cell r="B40" t="str">
            <v>7阶装备</v>
          </cell>
          <cell r="D40">
            <v>982</v>
          </cell>
        </row>
        <row r="41">
          <cell r="B41" t="str">
            <v>8阶装备</v>
          </cell>
          <cell r="D41">
            <v>1374</v>
          </cell>
        </row>
        <row r="42">
          <cell r="B42" t="str">
            <v>9阶装备</v>
          </cell>
          <cell r="D42">
            <v>1925</v>
          </cell>
        </row>
        <row r="43">
          <cell r="B43" t="str">
            <v>10阶装备</v>
          </cell>
          <cell r="D43">
            <v>2695</v>
          </cell>
        </row>
        <row r="48">
          <cell r="B48" t="str">
            <v>银两</v>
          </cell>
          <cell r="C48">
            <v>100020</v>
          </cell>
          <cell r="D48">
            <v>1E-3</v>
          </cell>
        </row>
        <row r="49">
          <cell r="B49" t="str">
            <v>元宝</v>
          </cell>
          <cell r="C49">
            <v>100021</v>
          </cell>
          <cell r="D49">
            <v>1</v>
          </cell>
        </row>
        <row r="50">
          <cell r="B50" t="str">
            <v>经验</v>
          </cell>
          <cell r="C50">
            <v>139126</v>
          </cell>
          <cell r="D50">
            <v>0</v>
          </cell>
        </row>
        <row r="51">
          <cell r="B51" t="str">
            <v>荣誉</v>
          </cell>
          <cell r="C51">
            <v>139127</v>
          </cell>
          <cell r="D51">
            <v>0.1</v>
          </cell>
        </row>
        <row r="52">
          <cell r="B52" t="str">
            <v>功勋</v>
          </cell>
          <cell r="C52">
            <v>139128</v>
          </cell>
          <cell r="D52">
            <v>0.1</v>
          </cell>
        </row>
        <row r="53">
          <cell r="B53" t="str">
            <v>绑定元宝</v>
          </cell>
          <cell r="C53">
            <v>139129</v>
          </cell>
          <cell r="D53">
            <v>0.1</v>
          </cell>
        </row>
        <row r="54">
          <cell r="B54" t="str">
            <v>帮贡</v>
          </cell>
          <cell r="C54">
            <v>139157</v>
          </cell>
          <cell r="D54">
            <v>0.1</v>
          </cell>
        </row>
        <row r="55">
          <cell r="B55" t="str">
            <v>情缘点</v>
          </cell>
          <cell r="C55">
            <v>139163</v>
          </cell>
          <cell r="D55">
            <v>0.1</v>
          </cell>
        </row>
        <row r="56">
          <cell r="B56" t="str">
            <v>真气</v>
          </cell>
          <cell r="C56">
            <v>139164</v>
          </cell>
          <cell r="D56">
            <v>0.1</v>
          </cell>
        </row>
        <row r="57">
          <cell r="B57" t="str">
            <v>1.5倍经验卡</v>
          </cell>
          <cell r="C57">
            <v>100801</v>
          </cell>
          <cell r="D57">
            <v>5</v>
          </cell>
        </row>
        <row r="58">
          <cell r="B58" t="str">
            <v>2倍经验卡</v>
          </cell>
          <cell r="C58">
            <v>100802</v>
          </cell>
          <cell r="D58">
            <v>10</v>
          </cell>
        </row>
        <row r="59">
          <cell r="B59" t="str">
            <v>3倍经验卡</v>
          </cell>
          <cell r="C59">
            <v>100803</v>
          </cell>
          <cell r="D59">
            <v>20</v>
          </cell>
        </row>
        <row r="60">
          <cell r="B60" t="str">
            <v>4倍经验卡</v>
          </cell>
          <cell r="C60">
            <v>100804</v>
          </cell>
          <cell r="D60">
            <v>30</v>
          </cell>
        </row>
        <row r="61">
          <cell r="B61" t="str">
            <v>5倍经验卡</v>
          </cell>
          <cell r="C61">
            <v>100805</v>
          </cell>
          <cell r="D61">
            <v>40</v>
          </cell>
        </row>
        <row r="62">
          <cell r="B62" t="str">
            <v>10倍经验卡</v>
          </cell>
          <cell r="C62">
            <v>100806</v>
          </cell>
          <cell r="D62">
            <v>90</v>
          </cell>
        </row>
        <row r="63">
          <cell r="B63" t="str">
            <v>15倍经验卡</v>
          </cell>
          <cell r="C63">
            <v>100807</v>
          </cell>
          <cell r="D63">
            <v>140</v>
          </cell>
        </row>
        <row r="64">
          <cell r="B64" t="str">
            <v>20倍经验卡</v>
          </cell>
          <cell r="C64">
            <v>100808</v>
          </cell>
          <cell r="D64">
            <v>190</v>
          </cell>
        </row>
        <row r="65">
          <cell r="B65" t="str">
            <v>1.5倍熟练度卡</v>
          </cell>
          <cell r="C65">
            <v>100817</v>
          </cell>
          <cell r="D65">
            <v>5</v>
          </cell>
        </row>
        <row r="66">
          <cell r="B66" t="str">
            <v>2倍熟练度卡</v>
          </cell>
          <cell r="C66">
            <v>100818</v>
          </cell>
          <cell r="D66">
            <v>10</v>
          </cell>
        </row>
        <row r="67">
          <cell r="B67" t="str">
            <v>3倍熟练度卡</v>
          </cell>
          <cell r="C67">
            <v>100819</v>
          </cell>
          <cell r="D67">
            <v>20</v>
          </cell>
        </row>
        <row r="68">
          <cell r="B68" t="str">
            <v>4倍熟练度卡</v>
          </cell>
          <cell r="C68">
            <v>100820</v>
          </cell>
          <cell r="D68">
            <v>30</v>
          </cell>
        </row>
        <row r="69">
          <cell r="B69" t="str">
            <v>5倍熟练度卡</v>
          </cell>
          <cell r="C69">
            <v>100821</v>
          </cell>
          <cell r="D69">
            <v>40</v>
          </cell>
        </row>
        <row r="70">
          <cell r="B70" t="str">
            <v>10倍熟练度卡</v>
          </cell>
          <cell r="C70">
            <v>100822</v>
          </cell>
          <cell r="D70">
            <v>90</v>
          </cell>
        </row>
        <row r="71">
          <cell r="B71" t="str">
            <v>15倍熟练度卡</v>
          </cell>
          <cell r="C71">
            <v>100823</v>
          </cell>
          <cell r="D71">
            <v>140</v>
          </cell>
        </row>
        <row r="72">
          <cell r="B72" t="str">
            <v>20倍熟练度卡</v>
          </cell>
          <cell r="C72">
            <v>100824</v>
          </cell>
          <cell r="D72">
            <v>190</v>
          </cell>
        </row>
        <row r="73">
          <cell r="B73" t="str">
            <v>气血包</v>
          </cell>
          <cell r="C73">
            <v>100833</v>
          </cell>
          <cell r="D73">
            <v>10</v>
          </cell>
        </row>
        <row r="74">
          <cell r="B74" t="str">
            <v>内力包</v>
          </cell>
          <cell r="C74">
            <v>100834</v>
          </cell>
          <cell r="D74">
            <v>5</v>
          </cell>
        </row>
        <row r="75">
          <cell r="B75" t="str">
            <v>经验丹</v>
          </cell>
          <cell r="C75">
            <v>100835</v>
          </cell>
          <cell r="D75" t="e">
            <v>#N/A</v>
          </cell>
        </row>
        <row r="76">
          <cell r="B76" t="str">
            <v>升级丹</v>
          </cell>
          <cell r="C76">
            <v>100836</v>
          </cell>
          <cell r="D76">
            <v>1000</v>
          </cell>
        </row>
        <row r="77">
          <cell r="B77" t="str">
            <v>小背包</v>
          </cell>
          <cell r="C77">
            <v>100883</v>
          </cell>
          <cell r="D77">
            <v>50</v>
          </cell>
        </row>
        <row r="78">
          <cell r="B78" t="str">
            <v>小仓库</v>
          </cell>
          <cell r="C78">
            <v>100884</v>
          </cell>
          <cell r="D78">
            <v>50</v>
          </cell>
        </row>
        <row r="79">
          <cell r="B79" t="str">
            <v>福袋</v>
          </cell>
          <cell r="C79">
            <v>100501</v>
          </cell>
          <cell r="D79" t="e">
            <v>#N/A</v>
          </cell>
        </row>
        <row r="80">
          <cell r="B80" t="str">
            <v>挖宝礼包</v>
          </cell>
          <cell r="C80">
            <v>100513</v>
          </cell>
          <cell r="D80" t="e">
            <v>#N/A</v>
          </cell>
        </row>
        <row r="81">
          <cell r="B81" t="str">
            <v>中级挖宝礼包</v>
          </cell>
          <cell r="C81">
            <v>100514</v>
          </cell>
          <cell r="D81" t="e">
            <v>#N/A</v>
          </cell>
        </row>
        <row r="82">
          <cell r="B82" t="str">
            <v>高级挖宝礼包</v>
          </cell>
          <cell r="C82">
            <v>100515</v>
          </cell>
          <cell r="D82" t="e">
            <v>#N/A</v>
          </cell>
        </row>
        <row r="83">
          <cell r="B83" t="str">
            <v>进阶大礼包</v>
          </cell>
          <cell r="C83">
            <v>100559</v>
          </cell>
          <cell r="D83" t="e">
            <v>#N/A</v>
          </cell>
        </row>
        <row r="84">
          <cell r="B84" t="str">
            <v>二重技能宝箱</v>
          </cell>
          <cell r="C84">
            <v>100560</v>
          </cell>
          <cell r="D84">
            <v>1000</v>
          </cell>
        </row>
        <row r="85">
          <cell r="B85" t="str">
            <v>三重技能宝箱</v>
          </cell>
          <cell r="C85">
            <v>100561</v>
          </cell>
          <cell r="D85">
            <v>2000</v>
          </cell>
        </row>
        <row r="86">
          <cell r="B86" t="str">
            <v>成长礼包</v>
          </cell>
          <cell r="C86">
            <v>100563</v>
          </cell>
          <cell r="D86" t="e">
            <v>#N/A</v>
          </cell>
        </row>
        <row r="87">
          <cell r="B87" t="str">
            <v>二级宝石宝箱</v>
          </cell>
          <cell r="C87">
            <v>100564</v>
          </cell>
          <cell r="D87">
            <v>30</v>
          </cell>
        </row>
        <row r="88">
          <cell r="B88" t="str">
            <v>三级宝石宝箱</v>
          </cell>
          <cell r="C88">
            <v>100565</v>
          </cell>
          <cell r="D88">
            <v>90</v>
          </cell>
        </row>
        <row r="89">
          <cell r="B89" t="str">
            <v>四级宝石宝箱</v>
          </cell>
          <cell r="C89">
            <v>100566</v>
          </cell>
          <cell r="D89">
            <v>270</v>
          </cell>
        </row>
        <row r="90">
          <cell r="B90" t="str">
            <v>五级宝石宝箱</v>
          </cell>
          <cell r="C90">
            <v>100567</v>
          </cell>
          <cell r="D90">
            <v>810</v>
          </cell>
        </row>
        <row r="91">
          <cell r="B91" t="str">
            <v>兵器宝箱</v>
          </cell>
          <cell r="C91">
            <v>100568</v>
          </cell>
          <cell r="D91" t="e">
            <v>#N/A</v>
          </cell>
        </row>
        <row r="92">
          <cell r="B92" t="str">
            <v>一阶武学装备宝箱</v>
          </cell>
          <cell r="C92">
            <v>100570</v>
          </cell>
          <cell r="D92">
            <v>130</v>
          </cell>
        </row>
        <row r="93">
          <cell r="B93" t="str">
            <v>二阶武学装备宝箱</v>
          </cell>
          <cell r="C93">
            <v>100571</v>
          </cell>
          <cell r="D93">
            <v>182</v>
          </cell>
        </row>
        <row r="94">
          <cell r="B94" t="str">
            <v>三阶武学装备宝箱</v>
          </cell>
          <cell r="C94">
            <v>100572</v>
          </cell>
          <cell r="D94">
            <v>256</v>
          </cell>
        </row>
        <row r="95">
          <cell r="B95" t="str">
            <v>四阶武学装备宝箱</v>
          </cell>
          <cell r="C95">
            <v>100573</v>
          </cell>
          <cell r="D95">
            <v>357</v>
          </cell>
        </row>
        <row r="96">
          <cell r="B96" t="str">
            <v>五阶武学装备宝箱</v>
          </cell>
          <cell r="C96">
            <v>100574</v>
          </cell>
          <cell r="D96">
            <v>500</v>
          </cell>
        </row>
        <row r="97">
          <cell r="B97" t="str">
            <v>六阶武学装备宝箱</v>
          </cell>
          <cell r="C97">
            <v>100575</v>
          </cell>
          <cell r="D97">
            <v>700</v>
          </cell>
        </row>
        <row r="98">
          <cell r="B98" t="str">
            <v>七阶武学装备宝箱</v>
          </cell>
          <cell r="C98">
            <v>100576</v>
          </cell>
          <cell r="D98">
            <v>980</v>
          </cell>
        </row>
        <row r="99">
          <cell r="B99" t="str">
            <v>八阶武学装备宝箱</v>
          </cell>
          <cell r="C99">
            <v>100577</v>
          </cell>
          <cell r="D99">
            <v>1375</v>
          </cell>
        </row>
        <row r="100">
          <cell r="B100" t="str">
            <v>九阶武学装备宝箱</v>
          </cell>
          <cell r="C100">
            <v>100578</v>
          </cell>
          <cell r="D100">
            <v>1925</v>
          </cell>
        </row>
        <row r="101">
          <cell r="B101" t="str">
            <v>十阶武学装备宝箱</v>
          </cell>
          <cell r="C101">
            <v>100579</v>
          </cell>
          <cell r="D101">
            <v>2695</v>
          </cell>
        </row>
        <row r="102">
          <cell r="B102" t="str">
            <v>珍稀宝箱</v>
          </cell>
          <cell r="C102">
            <v>100482</v>
          </cell>
          <cell r="D102">
            <v>2562</v>
          </cell>
        </row>
        <row r="103">
          <cell r="B103" t="str">
            <v>一级宝石宝箱</v>
          </cell>
          <cell r="C103">
            <v>100484</v>
          </cell>
          <cell r="D103">
            <v>10</v>
          </cell>
        </row>
        <row r="104">
          <cell r="B104" t="str">
            <v>珍贵宝石宝箱</v>
          </cell>
          <cell r="C104">
            <v>100485</v>
          </cell>
          <cell r="D104" t="e">
            <v>#N/A</v>
          </cell>
        </row>
        <row r="105">
          <cell r="B105" t="str">
            <v>食材礼包</v>
          </cell>
          <cell r="C105">
            <v>100582</v>
          </cell>
          <cell r="D105" t="e">
            <v>#N/A</v>
          </cell>
        </row>
        <row r="106">
          <cell r="B106" t="str">
            <v>情缘礼包</v>
          </cell>
          <cell r="C106">
            <v>100908</v>
          </cell>
          <cell r="D106" t="e">
            <v>#N/A</v>
          </cell>
        </row>
        <row r="107">
          <cell r="B107" t="str">
            <v>绿色情缘道具礼包</v>
          </cell>
          <cell r="C107">
            <v>100921</v>
          </cell>
          <cell r="D107" t="e">
            <v>#N/A</v>
          </cell>
        </row>
        <row r="108">
          <cell r="B108" t="str">
            <v>蓝色情缘道具礼包</v>
          </cell>
          <cell r="C108">
            <v>100922</v>
          </cell>
          <cell r="D108" t="e">
            <v>#N/A</v>
          </cell>
        </row>
        <row r="109">
          <cell r="B109" t="str">
            <v>紫色情缘道具礼包</v>
          </cell>
          <cell r="C109">
            <v>100923</v>
          </cell>
          <cell r="D109" t="e">
            <v>#N/A</v>
          </cell>
        </row>
        <row r="110">
          <cell r="B110" t="str">
            <v>橙色情缘道具礼包</v>
          </cell>
          <cell r="C110">
            <v>100924</v>
          </cell>
          <cell r="D110" t="e">
            <v>#N/A</v>
          </cell>
        </row>
        <row r="111">
          <cell r="B111" t="str">
            <v>二重技能书宝箱</v>
          </cell>
          <cell r="C111">
            <v>240000</v>
          </cell>
          <cell r="D111" t="e">
            <v>#N/A</v>
          </cell>
        </row>
        <row r="112">
          <cell r="B112" t="str">
            <v>二重技能书宝箱</v>
          </cell>
          <cell r="C112">
            <v>240000</v>
          </cell>
          <cell r="D112" t="e">
            <v>#N/A</v>
          </cell>
        </row>
        <row r="113">
          <cell r="B113" t="str">
            <v>二重技能书宝箱</v>
          </cell>
          <cell r="C113">
            <v>240000</v>
          </cell>
          <cell r="D113" t="e">
            <v>#N/A</v>
          </cell>
        </row>
        <row r="114">
          <cell r="B114" t="str">
            <v>二重技能书宝箱</v>
          </cell>
          <cell r="C114">
            <v>240000</v>
          </cell>
          <cell r="D114" t="e">
            <v>#N/A</v>
          </cell>
        </row>
        <row r="115">
          <cell r="B115" t="str">
            <v>二重技能书宝箱</v>
          </cell>
          <cell r="C115">
            <v>240000</v>
          </cell>
          <cell r="D115" t="e">
            <v>#N/A</v>
          </cell>
        </row>
        <row r="116">
          <cell r="B116" t="str">
            <v>二重技能书宝箱</v>
          </cell>
          <cell r="C116">
            <v>240000</v>
          </cell>
          <cell r="D116" t="e">
            <v>#N/A</v>
          </cell>
        </row>
        <row r="117">
          <cell r="B117" t="str">
            <v>三重技能书宝箱</v>
          </cell>
          <cell r="C117">
            <v>240006</v>
          </cell>
          <cell r="D117" t="e">
            <v>#N/A</v>
          </cell>
        </row>
        <row r="118">
          <cell r="B118" t="str">
            <v>三重技能书宝箱</v>
          </cell>
          <cell r="C118">
            <v>240006</v>
          </cell>
          <cell r="D118" t="e">
            <v>#N/A</v>
          </cell>
        </row>
        <row r="119">
          <cell r="B119" t="str">
            <v>三重技能书宝箱</v>
          </cell>
          <cell r="C119">
            <v>240006</v>
          </cell>
          <cell r="D119" t="e">
            <v>#N/A</v>
          </cell>
        </row>
        <row r="120">
          <cell r="B120" t="str">
            <v>三重技能书宝箱</v>
          </cell>
          <cell r="C120">
            <v>240006</v>
          </cell>
          <cell r="D120" t="e">
            <v>#N/A</v>
          </cell>
        </row>
        <row r="121">
          <cell r="B121" t="str">
            <v>三重技能书宝箱</v>
          </cell>
          <cell r="C121">
            <v>240006</v>
          </cell>
          <cell r="D121" t="e">
            <v>#N/A</v>
          </cell>
        </row>
        <row r="122">
          <cell r="B122" t="str">
            <v>三重技能书宝箱</v>
          </cell>
          <cell r="C122">
            <v>240006</v>
          </cell>
          <cell r="D122" t="e">
            <v>#N/A</v>
          </cell>
        </row>
        <row r="123">
          <cell r="B123" t="str">
            <v>在线礼包</v>
          </cell>
          <cell r="C123">
            <v>100925</v>
          </cell>
          <cell r="D123" t="e">
            <v>#N/A</v>
          </cell>
        </row>
        <row r="124">
          <cell r="B124" t="str">
            <v>在线礼包</v>
          </cell>
          <cell r="C124">
            <v>100926</v>
          </cell>
          <cell r="D124" t="e">
            <v>#N/A</v>
          </cell>
        </row>
        <row r="125">
          <cell r="B125" t="str">
            <v>在线礼包</v>
          </cell>
          <cell r="C125">
            <v>100927</v>
          </cell>
          <cell r="D125" t="e">
            <v>#N/A</v>
          </cell>
        </row>
        <row r="126">
          <cell r="B126" t="str">
            <v>在线礼包</v>
          </cell>
          <cell r="C126">
            <v>100928</v>
          </cell>
          <cell r="D126" t="e">
            <v>#N/A</v>
          </cell>
        </row>
        <row r="127">
          <cell r="B127" t="str">
            <v>经验卡礼包</v>
          </cell>
          <cell r="C127">
            <v>240012</v>
          </cell>
          <cell r="D127" t="e">
            <v>#N/A</v>
          </cell>
        </row>
        <row r="128">
          <cell r="B128" t="str">
            <v>江湖第一帮礼包</v>
          </cell>
          <cell r="C128">
            <v>240013</v>
          </cell>
          <cell r="D128" t="e">
            <v>#N/A</v>
          </cell>
        </row>
        <row r="129">
          <cell r="B129" t="str">
            <v>普通通关宝箱</v>
          </cell>
          <cell r="C129">
            <v>100708</v>
          </cell>
          <cell r="D129" t="e">
            <v>#N/A</v>
          </cell>
        </row>
        <row r="130">
          <cell r="B130" t="str">
            <v>优秀通关宝箱</v>
          </cell>
          <cell r="C130">
            <v>100709</v>
          </cell>
          <cell r="D130" t="e">
            <v>#N/A</v>
          </cell>
        </row>
        <row r="131">
          <cell r="B131" t="str">
            <v>卓越通关宝箱</v>
          </cell>
          <cell r="C131">
            <v>100710</v>
          </cell>
          <cell r="D131" t="e">
            <v>#N/A</v>
          </cell>
        </row>
        <row r="132">
          <cell r="B132" t="str">
            <v>完美通关宝箱</v>
          </cell>
          <cell r="C132">
            <v>100711</v>
          </cell>
          <cell r="D132" t="e">
            <v>#N/A</v>
          </cell>
        </row>
        <row r="133">
          <cell r="B133" t="str">
            <v>一级宝石宝箱</v>
          </cell>
          <cell r="C133">
            <v>100484</v>
          </cell>
          <cell r="D133">
            <v>10</v>
          </cell>
        </row>
        <row r="134">
          <cell r="B134" t="str">
            <v>一级宝石宝箱</v>
          </cell>
          <cell r="C134">
            <v>100484</v>
          </cell>
          <cell r="D134">
            <v>10</v>
          </cell>
        </row>
        <row r="135">
          <cell r="B135" t="str">
            <v>紫色美食礼包</v>
          </cell>
          <cell r="C135">
            <v>100714</v>
          </cell>
          <cell r="D135" t="e">
            <v>#N/A</v>
          </cell>
        </row>
        <row r="136">
          <cell r="B136" t="str">
            <v>橙色美食礼包</v>
          </cell>
          <cell r="C136">
            <v>100715</v>
          </cell>
          <cell r="D136" t="e">
            <v>#N/A</v>
          </cell>
        </row>
        <row r="137">
          <cell r="B137" t="str">
            <v>百姓宝箱</v>
          </cell>
          <cell r="C137">
            <v>100701</v>
          </cell>
          <cell r="D137" t="e">
            <v>#N/A</v>
          </cell>
        </row>
        <row r="138">
          <cell r="B138" t="str">
            <v>壮士宝箱</v>
          </cell>
          <cell r="C138">
            <v>100702</v>
          </cell>
          <cell r="D138" t="e">
            <v>#N/A</v>
          </cell>
        </row>
        <row r="139">
          <cell r="B139" t="str">
            <v>武夫宝箱</v>
          </cell>
          <cell r="C139">
            <v>100703</v>
          </cell>
          <cell r="D139" t="e">
            <v>#N/A</v>
          </cell>
        </row>
        <row r="140">
          <cell r="B140" t="str">
            <v>武士宝箱</v>
          </cell>
          <cell r="C140">
            <v>100704</v>
          </cell>
          <cell r="D140" t="e">
            <v>#N/A</v>
          </cell>
        </row>
        <row r="141">
          <cell r="B141" t="str">
            <v>少侠宝箱</v>
          </cell>
          <cell r="C141">
            <v>100705</v>
          </cell>
          <cell r="D141" t="e">
            <v>#N/A</v>
          </cell>
        </row>
        <row r="142">
          <cell r="B142" t="str">
            <v>大侠宝箱</v>
          </cell>
          <cell r="C142">
            <v>100706</v>
          </cell>
          <cell r="D142" t="e">
            <v>#N/A</v>
          </cell>
        </row>
        <row r="143">
          <cell r="B143" t="str">
            <v>豪侠宝箱</v>
          </cell>
          <cell r="C143">
            <v>100707</v>
          </cell>
          <cell r="D143" t="e">
            <v>#N/A</v>
          </cell>
        </row>
        <row r="144">
          <cell r="B144" t="str">
            <v>时装飞升礼包</v>
          </cell>
          <cell r="C144">
            <v>100712</v>
          </cell>
          <cell r="D144" t="e">
            <v>#N/A</v>
          </cell>
        </row>
        <row r="145">
          <cell r="B145" t="str">
            <v>坐骑直升礼包</v>
          </cell>
          <cell r="C145">
            <v>100713</v>
          </cell>
          <cell r="D145" t="e">
            <v>#N/A</v>
          </cell>
        </row>
        <row r="146">
          <cell r="B146" t="str">
            <v>一级攻击石</v>
          </cell>
          <cell r="C146">
            <v>120001</v>
          </cell>
          <cell r="D146">
            <v>10</v>
          </cell>
        </row>
        <row r="147">
          <cell r="B147" t="str">
            <v>二级攻击石</v>
          </cell>
          <cell r="C147">
            <v>120002</v>
          </cell>
          <cell r="D147">
            <v>30</v>
          </cell>
        </row>
        <row r="148">
          <cell r="B148" t="str">
            <v>三级攻击石</v>
          </cell>
          <cell r="C148">
            <v>120003</v>
          </cell>
          <cell r="D148">
            <v>90</v>
          </cell>
        </row>
        <row r="149">
          <cell r="B149" t="str">
            <v>四级攻击石</v>
          </cell>
          <cell r="C149">
            <v>120004</v>
          </cell>
          <cell r="D149">
            <v>270</v>
          </cell>
        </row>
        <row r="150">
          <cell r="B150" t="str">
            <v>五级攻击石</v>
          </cell>
          <cell r="C150">
            <v>120005</v>
          </cell>
          <cell r="D150">
            <v>810</v>
          </cell>
        </row>
        <row r="151">
          <cell r="B151" t="str">
            <v>六级攻击石</v>
          </cell>
          <cell r="C151">
            <v>120006</v>
          </cell>
          <cell r="D151">
            <v>2430</v>
          </cell>
        </row>
        <row r="152">
          <cell r="B152" t="str">
            <v>七级攻击石</v>
          </cell>
          <cell r="C152">
            <v>120007</v>
          </cell>
          <cell r="D152">
            <v>7290</v>
          </cell>
        </row>
        <row r="153">
          <cell r="B153" t="str">
            <v>八级攻击石</v>
          </cell>
          <cell r="C153">
            <v>120008</v>
          </cell>
          <cell r="D153">
            <v>21870</v>
          </cell>
        </row>
        <row r="154">
          <cell r="B154" t="str">
            <v>九级攻击石</v>
          </cell>
          <cell r="C154">
            <v>120009</v>
          </cell>
          <cell r="D154">
            <v>65610</v>
          </cell>
        </row>
        <row r="155">
          <cell r="B155" t="str">
            <v>十级攻击石</v>
          </cell>
          <cell r="C155">
            <v>120010</v>
          </cell>
          <cell r="D155">
            <v>196830</v>
          </cell>
        </row>
        <row r="156">
          <cell r="B156" t="str">
            <v>一级防御石</v>
          </cell>
          <cell r="C156">
            <v>121001</v>
          </cell>
          <cell r="D156">
            <v>10</v>
          </cell>
        </row>
        <row r="157">
          <cell r="B157" t="str">
            <v>二级防御石</v>
          </cell>
          <cell r="C157">
            <v>121002</v>
          </cell>
          <cell r="D157">
            <v>30</v>
          </cell>
        </row>
        <row r="158">
          <cell r="B158" t="str">
            <v>三级防御石</v>
          </cell>
          <cell r="C158">
            <v>121003</v>
          </cell>
          <cell r="D158">
            <v>90</v>
          </cell>
        </row>
        <row r="159">
          <cell r="B159" t="str">
            <v>四级防御石</v>
          </cell>
          <cell r="C159">
            <v>121004</v>
          </cell>
          <cell r="D159">
            <v>270</v>
          </cell>
        </row>
        <row r="160">
          <cell r="B160" t="str">
            <v>五级防御石</v>
          </cell>
          <cell r="C160">
            <v>121005</v>
          </cell>
          <cell r="D160">
            <v>810</v>
          </cell>
        </row>
        <row r="161">
          <cell r="B161" t="str">
            <v>六级防御石</v>
          </cell>
          <cell r="C161">
            <v>121006</v>
          </cell>
          <cell r="D161">
            <v>2430</v>
          </cell>
        </row>
        <row r="162">
          <cell r="B162" t="str">
            <v>七级防御石</v>
          </cell>
          <cell r="C162">
            <v>121007</v>
          </cell>
          <cell r="D162">
            <v>7290</v>
          </cell>
        </row>
        <row r="163">
          <cell r="B163" t="str">
            <v>八级防御石</v>
          </cell>
          <cell r="C163">
            <v>121008</v>
          </cell>
          <cell r="D163">
            <v>21870</v>
          </cell>
        </row>
        <row r="164">
          <cell r="B164" t="str">
            <v>九级防御石</v>
          </cell>
          <cell r="C164">
            <v>121009</v>
          </cell>
          <cell r="D164">
            <v>65610</v>
          </cell>
        </row>
        <row r="165">
          <cell r="B165" t="str">
            <v>十级防御石</v>
          </cell>
          <cell r="C165">
            <v>121010</v>
          </cell>
          <cell r="D165">
            <v>196830</v>
          </cell>
        </row>
        <row r="166">
          <cell r="B166" t="str">
            <v>一级气血石</v>
          </cell>
          <cell r="C166">
            <v>122001</v>
          </cell>
          <cell r="D166">
            <v>10</v>
          </cell>
        </row>
        <row r="167">
          <cell r="B167" t="str">
            <v>二级气血石</v>
          </cell>
          <cell r="C167">
            <v>122002</v>
          </cell>
          <cell r="D167">
            <v>30</v>
          </cell>
        </row>
        <row r="168">
          <cell r="B168" t="str">
            <v>三级气血石</v>
          </cell>
          <cell r="C168">
            <v>122003</v>
          </cell>
          <cell r="D168">
            <v>90</v>
          </cell>
        </row>
        <row r="169">
          <cell r="B169" t="str">
            <v>四级气血石</v>
          </cell>
          <cell r="C169">
            <v>122004</v>
          </cell>
          <cell r="D169">
            <v>270</v>
          </cell>
        </row>
        <row r="170">
          <cell r="B170" t="str">
            <v>五级气血石</v>
          </cell>
          <cell r="C170">
            <v>122005</v>
          </cell>
          <cell r="D170">
            <v>810</v>
          </cell>
        </row>
        <row r="171">
          <cell r="B171" t="str">
            <v>六级气血石</v>
          </cell>
          <cell r="C171">
            <v>122006</v>
          </cell>
          <cell r="D171">
            <v>2430</v>
          </cell>
        </row>
        <row r="172">
          <cell r="B172" t="str">
            <v>七级气血石</v>
          </cell>
          <cell r="C172">
            <v>122007</v>
          </cell>
          <cell r="D172">
            <v>7290</v>
          </cell>
        </row>
        <row r="173">
          <cell r="B173" t="str">
            <v>八级气血石</v>
          </cell>
          <cell r="C173">
            <v>122008</v>
          </cell>
          <cell r="D173">
            <v>21870</v>
          </cell>
        </row>
        <row r="174">
          <cell r="B174" t="str">
            <v>九级气血石</v>
          </cell>
          <cell r="C174">
            <v>122009</v>
          </cell>
          <cell r="D174">
            <v>65610</v>
          </cell>
        </row>
        <row r="175">
          <cell r="B175" t="str">
            <v>十级气血石</v>
          </cell>
          <cell r="C175">
            <v>122010</v>
          </cell>
          <cell r="D175">
            <v>196830</v>
          </cell>
        </row>
        <row r="176">
          <cell r="B176" t="str">
            <v>一级暴击石</v>
          </cell>
          <cell r="C176">
            <v>122021</v>
          </cell>
          <cell r="D176">
            <v>10</v>
          </cell>
        </row>
        <row r="177">
          <cell r="B177" t="str">
            <v>二级暴击石</v>
          </cell>
          <cell r="C177">
            <v>122022</v>
          </cell>
          <cell r="D177">
            <v>30</v>
          </cell>
        </row>
        <row r="178">
          <cell r="B178" t="str">
            <v>三级暴击石</v>
          </cell>
          <cell r="C178">
            <v>122023</v>
          </cell>
          <cell r="D178">
            <v>90</v>
          </cell>
        </row>
        <row r="179">
          <cell r="B179" t="str">
            <v>四级暴击石</v>
          </cell>
          <cell r="C179">
            <v>122024</v>
          </cell>
          <cell r="D179">
            <v>270</v>
          </cell>
        </row>
        <row r="180">
          <cell r="B180" t="str">
            <v>五级暴击石</v>
          </cell>
          <cell r="C180">
            <v>122025</v>
          </cell>
          <cell r="D180">
            <v>810</v>
          </cell>
        </row>
        <row r="181">
          <cell r="B181" t="str">
            <v>六级暴击石</v>
          </cell>
          <cell r="C181">
            <v>122026</v>
          </cell>
          <cell r="D181">
            <v>2430</v>
          </cell>
        </row>
        <row r="182">
          <cell r="B182" t="str">
            <v>七级暴击石</v>
          </cell>
          <cell r="C182">
            <v>122027</v>
          </cell>
          <cell r="D182">
            <v>7290</v>
          </cell>
        </row>
        <row r="183">
          <cell r="B183" t="str">
            <v>八级暴击石</v>
          </cell>
          <cell r="C183">
            <v>122028</v>
          </cell>
          <cell r="D183">
            <v>21870</v>
          </cell>
        </row>
        <row r="184">
          <cell r="B184" t="str">
            <v>九级暴击石</v>
          </cell>
          <cell r="C184">
            <v>122029</v>
          </cell>
          <cell r="D184">
            <v>65610</v>
          </cell>
        </row>
        <row r="185">
          <cell r="B185" t="str">
            <v>十级暴击石</v>
          </cell>
          <cell r="C185">
            <v>122030</v>
          </cell>
          <cell r="D185">
            <v>196830</v>
          </cell>
        </row>
        <row r="186">
          <cell r="B186" t="str">
            <v>一级闪避石</v>
          </cell>
          <cell r="C186">
            <v>122031</v>
          </cell>
          <cell r="D186">
            <v>10</v>
          </cell>
        </row>
        <row r="187">
          <cell r="B187" t="str">
            <v>二级闪避石</v>
          </cell>
          <cell r="C187">
            <v>122032</v>
          </cell>
          <cell r="D187">
            <v>30</v>
          </cell>
        </row>
        <row r="188">
          <cell r="B188" t="str">
            <v>三级闪避石</v>
          </cell>
          <cell r="C188">
            <v>122033</v>
          </cell>
          <cell r="D188">
            <v>90</v>
          </cell>
        </row>
        <row r="189">
          <cell r="B189" t="str">
            <v>四级闪避石</v>
          </cell>
          <cell r="C189">
            <v>122034</v>
          </cell>
          <cell r="D189">
            <v>270</v>
          </cell>
        </row>
        <row r="190">
          <cell r="B190" t="str">
            <v>五级闪避石</v>
          </cell>
          <cell r="C190">
            <v>122035</v>
          </cell>
          <cell r="D190">
            <v>810</v>
          </cell>
        </row>
        <row r="191">
          <cell r="B191" t="str">
            <v>六级闪避石</v>
          </cell>
          <cell r="C191">
            <v>122036</v>
          </cell>
          <cell r="D191">
            <v>2430</v>
          </cell>
        </row>
        <row r="192">
          <cell r="B192" t="str">
            <v>七级闪避石</v>
          </cell>
          <cell r="C192">
            <v>122037</v>
          </cell>
          <cell r="D192">
            <v>7290</v>
          </cell>
        </row>
        <row r="193">
          <cell r="B193" t="str">
            <v>八级闪避石</v>
          </cell>
          <cell r="C193">
            <v>122038</v>
          </cell>
          <cell r="D193">
            <v>21870</v>
          </cell>
        </row>
        <row r="194">
          <cell r="B194" t="str">
            <v>九级闪避石</v>
          </cell>
          <cell r="C194">
            <v>122039</v>
          </cell>
          <cell r="D194">
            <v>65610</v>
          </cell>
        </row>
        <row r="195">
          <cell r="B195" t="str">
            <v>十级闪避石</v>
          </cell>
          <cell r="C195">
            <v>122040</v>
          </cell>
          <cell r="D195">
            <v>196830</v>
          </cell>
        </row>
        <row r="196">
          <cell r="B196" t="str">
            <v>青金铭石</v>
          </cell>
          <cell r="C196">
            <v>122011</v>
          </cell>
          <cell r="D196">
            <v>10</v>
          </cell>
        </row>
        <row r="197">
          <cell r="B197" t="str">
            <v>玄金铭石</v>
          </cell>
          <cell r="C197">
            <v>122012</v>
          </cell>
          <cell r="D197">
            <v>40</v>
          </cell>
        </row>
        <row r="198">
          <cell r="B198" t="str">
            <v>紫玉符文</v>
          </cell>
          <cell r="C198">
            <v>122013</v>
          </cell>
          <cell r="D198">
            <v>30</v>
          </cell>
        </row>
        <row r="199">
          <cell r="B199" t="str">
            <v>金玉符文</v>
          </cell>
          <cell r="C199">
            <v>122014</v>
          </cell>
          <cell r="D199">
            <v>50</v>
          </cell>
        </row>
        <row r="200">
          <cell r="B200" t="str">
            <v>玄玉符文</v>
          </cell>
          <cell r="C200">
            <v>122015</v>
          </cell>
          <cell r="D200">
            <v>80</v>
          </cell>
        </row>
        <row r="201">
          <cell r="B201" t="str">
            <v>升灵符文</v>
          </cell>
          <cell r="C201">
            <v>122041</v>
          </cell>
          <cell r="D201">
            <v>20</v>
          </cell>
        </row>
        <row r="202">
          <cell r="B202" t="str">
            <v>《情·上邪》</v>
          </cell>
          <cell r="C202">
            <v>820009</v>
          </cell>
          <cell r="D202">
            <v>7</v>
          </cell>
        </row>
        <row r="203">
          <cell r="B203" t="str">
            <v>《情·上邪》</v>
          </cell>
          <cell r="C203">
            <v>820010</v>
          </cell>
          <cell r="D203">
            <v>7</v>
          </cell>
        </row>
        <row r="204">
          <cell r="B204" t="str">
            <v>《情·上邪》</v>
          </cell>
          <cell r="C204">
            <v>820011</v>
          </cell>
          <cell r="D204">
            <v>7</v>
          </cell>
        </row>
        <row r="205">
          <cell r="B205" t="str">
            <v>《情·上邪》</v>
          </cell>
          <cell r="C205">
            <v>820012</v>
          </cell>
          <cell r="D205">
            <v>7</v>
          </cell>
        </row>
        <row r="206">
          <cell r="B206" t="str">
            <v>《情·相思》</v>
          </cell>
          <cell r="C206">
            <v>820013</v>
          </cell>
          <cell r="D206">
            <v>7</v>
          </cell>
        </row>
        <row r="207">
          <cell r="B207" t="str">
            <v>《情·相思》</v>
          </cell>
          <cell r="C207">
            <v>820014</v>
          </cell>
          <cell r="D207">
            <v>7</v>
          </cell>
        </row>
        <row r="208">
          <cell r="B208" t="str">
            <v>《情·相思》</v>
          </cell>
          <cell r="C208">
            <v>820015</v>
          </cell>
          <cell r="D208">
            <v>7</v>
          </cell>
        </row>
        <row r="209">
          <cell r="B209" t="str">
            <v>《情·相思》</v>
          </cell>
          <cell r="C209">
            <v>820016</v>
          </cell>
          <cell r="D209">
            <v>7</v>
          </cell>
        </row>
        <row r="210">
          <cell r="B210" t="str">
            <v>《情·离思》</v>
          </cell>
          <cell r="C210">
            <v>820017</v>
          </cell>
          <cell r="D210">
            <v>7</v>
          </cell>
        </row>
        <row r="211">
          <cell r="B211" t="str">
            <v>《情·离思》</v>
          </cell>
          <cell r="C211">
            <v>820018</v>
          </cell>
          <cell r="D211">
            <v>7</v>
          </cell>
        </row>
        <row r="212">
          <cell r="B212" t="str">
            <v>《情·离思》</v>
          </cell>
          <cell r="C212">
            <v>820019</v>
          </cell>
          <cell r="D212">
            <v>7</v>
          </cell>
        </row>
        <row r="213">
          <cell r="B213" t="str">
            <v>《情·离思》</v>
          </cell>
          <cell r="C213">
            <v>820020</v>
          </cell>
          <cell r="D213">
            <v>7</v>
          </cell>
        </row>
        <row r="214">
          <cell r="B214" t="str">
            <v>《情·灵犀角 》</v>
          </cell>
          <cell r="C214">
            <v>820021</v>
          </cell>
          <cell r="D214">
            <v>7</v>
          </cell>
        </row>
        <row r="215">
          <cell r="B215" t="str">
            <v>《情·灵犀角 》</v>
          </cell>
          <cell r="C215">
            <v>820022</v>
          </cell>
          <cell r="D215">
            <v>7</v>
          </cell>
        </row>
        <row r="216">
          <cell r="B216" t="str">
            <v>《情·灵犀角 》</v>
          </cell>
          <cell r="C216">
            <v>820023</v>
          </cell>
          <cell r="D216">
            <v>7</v>
          </cell>
        </row>
        <row r="217">
          <cell r="B217" t="str">
            <v>《情·灵犀角 》</v>
          </cell>
          <cell r="C217">
            <v>820024</v>
          </cell>
          <cell r="D217">
            <v>7</v>
          </cell>
        </row>
        <row r="218">
          <cell r="B218" t="str">
            <v>《情·彩凤翼》</v>
          </cell>
          <cell r="C218">
            <v>820025</v>
          </cell>
          <cell r="D218">
            <v>7</v>
          </cell>
        </row>
        <row r="219">
          <cell r="B219" t="str">
            <v>《情·彩凤翼》</v>
          </cell>
          <cell r="C219">
            <v>820026</v>
          </cell>
          <cell r="D219">
            <v>7</v>
          </cell>
        </row>
        <row r="220">
          <cell r="B220" t="str">
            <v>《情·彩凤翼》</v>
          </cell>
          <cell r="C220">
            <v>820027</v>
          </cell>
          <cell r="D220">
            <v>7</v>
          </cell>
        </row>
        <row r="221">
          <cell r="B221" t="str">
            <v>《情·彩凤翼》</v>
          </cell>
          <cell r="C221">
            <v>820028</v>
          </cell>
          <cell r="D221">
            <v>7</v>
          </cell>
        </row>
        <row r="222">
          <cell r="B222" t="str">
            <v>《情·连理枝》</v>
          </cell>
          <cell r="C222">
            <v>820029</v>
          </cell>
          <cell r="D222">
            <v>7</v>
          </cell>
        </row>
        <row r="223">
          <cell r="B223" t="str">
            <v>《情·连理枝》</v>
          </cell>
          <cell r="C223">
            <v>820030</v>
          </cell>
          <cell r="D223">
            <v>7</v>
          </cell>
        </row>
        <row r="224">
          <cell r="B224" t="str">
            <v>《情·连理枝》</v>
          </cell>
          <cell r="C224">
            <v>820031</v>
          </cell>
          <cell r="D224">
            <v>7</v>
          </cell>
        </row>
        <row r="225">
          <cell r="B225" t="str">
            <v>《情·连理枝》</v>
          </cell>
          <cell r="C225">
            <v>820032</v>
          </cell>
          <cell r="D225">
            <v>7</v>
          </cell>
        </row>
        <row r="226">
          <cell r="B226" t="str">
            <v>《情·守身玉》</v>
          </cell>
          <cell r="C226">
            <v>820033</v>
          </cell>
          <cell r="D226">
            <v>7</v>
          </cell>
        </row>
        <row r="227">
          <cell r="B227" t="str">
            <v>《情·守身玉》</v>
          </cell>
          <cell r="C227">
            <v>820034</v>
          </cell>
          <cell r="D227">
            <v>7</v>
          </cell>
        </row>
        <row r="228">
          <cell r="B228" t="str">
            <v>《情·守身玉》</v>
          </cell>
          <cell r="C228">
            <v>820035</v>
          </cell>
          <cell r="D228">
            <v>7</v>
          </cell>
        </row>
        <row r="229">
          <cell r="B229" t="str">
            <v>《情·守身玉》</v>
          </cell>
          <cell r="C229">
            <v>820036</v>
          </cell>
          <cell r="D229">
            <v>7</v>
          </cell>
        </row>
        <row r="230">
          <cell r="B230" t="str">
            <v>《情·沧海佩》</v>
          </cell>
          <cell r="C230">
            <v>820037</v>
          </cell>
          <cell r="D230">
            <v>7</v>
          </cell>
        </row>
        <row r="231">
          <cell r="B231" t="str">
            <v>《情·沧海佩》</v>
          </cell>
          <cell r="C231">
            <v>820038</v>
          </cell>
          <cell r="D231">
            <v>7</v>
          </cell>
        </row>
        <row r="232">
          <cell r="B232" t="str">
            <v>《情·沧海佩》</v>
          </cell>
          <cell r="C232">
            <v>820039</v>
          </cell>
          <cell r="D232">
            <v>7</v>
          </cell>
        </row>
        <row r="233">
          <cell r="B233" t="str">
            <v>《情·沧海佩》</v>
          </cell>
          <cell r="C233">
            <v>820040</v>
          </cell>
          <cell r="D233">
            <v>7</v>
          </cell>
        </row>
        <row r="234">
          <cell r="B234" t="str">
            <v>《情·同心结》</v>
          </cell>
          <cell r="C234">
            <v>820041</v>
          </cell>
          <cell r="D234">
            <v>7</v>
          </cell>
        </row>
        <row r="235">
          <cell r="B235" t="str">
            <v>《情·同心结》</v>
          </cell>
          <cell r="C235">
            <v>820042</v>
          </cell>
          <cell r="D235">
            <v>7</v>
          </cell>
        </row>
        <row r="236">
          <cell r="B236" t="str">
            <v>《情·同心结》</v>
          </cell>
          <cell r="C236">
            <v>820043</v>
          </cell>
          <cell r="D236">
            <v>7</v>
          </cell>
        </row>
        <row r="237">
          <cell r="B237" t="str">
            <v>《情·同心结》</v>
          </cell>
          <cell r="C237">
            <v>820044</v>
          </cell>
          <cell r="D237">
            <v>7</v>
          </cell>
        </row>
        <row r="238">
          <cell r="B238" t="str">
            <v>《情·高山流水》</v>
          </cell>
          <cell r="C238">
            <v>820045</v>
          </cell>
          <cell r="D238">
            <v>7</v>
          </cell>
        </row>
        <row r="239">
          <cell r="B239" t="str">
            <v>《情·高山流水》</v>
          </cell>
          <cell r="C239">
            <v>820046</v>
          </cell>
          <cell r="D239">
            <v>7</v>
          </cell>
        </row>
        <row r="240">
          <cell r="B240" t="str">
            <v>《情·高山流水》</v>
          </cell>
          <cell r="C240">
            <v>820047</v>
          </cell>
          <cell r="D240">
            <v>7</v>
          </cell>
        </row>
        <row r="241">
          <cell r="B241" t="str">
            <v>《情·高山流水》</v>
          </cell>
          <cell r="C241">
            <v>820048</v>
          </cell>
          <cell r="D241">
            <v>7</v>
          </cell>
        </row>
        <row r="242">
          <cell r="B242" t="str">
            <v>《情·瑶琴》</v>
          </cell>
          <cell r="C242">
            <v>820049</v>
          </cell>
          <cell r="D242">
            <v>7</v>
          </cell>
        </row>
        <row r="243">
          <cell r="B243" t="str">
            <v>《情·瑶琴》</v>
          </cell>
          <cell r="C243">
            <v>820050</v>
          </cell>
          <cell r="D243">
            <v>7</v>
          </cell>
        </row>
        <row r="244">
          <cell r="B244" t="str">
            <v>《情·瑶琴》</v>
          </cell>
          <cell r="C244">
            <v>820051</v>
          </cell>
          <cell r="D244">
            <v>7</v>
          </cell>
        </row>
        <row r="245">
          <cell r="B245" t="str">
            <v>《情·瑶琴》</v>
          </cell>
          <cell r="C245">
            <v>820052</v>
          </cell>
          <cell r="D245">
            <v>7</v>
          </cell>
        </row>
        <row r="246">
          <cell r="B246" t="str">
            <v>《情·望夫石》</v>
          </cell>
          <cell r="C246">
            <v>820053</v>
          </cell>
          <cell r="D246">
            <v>7</v>
          </cell>
        </row>
        <row r="247">
          <cell r="B247" t="str">
            <v>《情·望夫石》</v>
          </cell>
          <cell r="C247">
            <v>820054</v>
          </cell>
          <cell r="D247">
            <v>7</v>
          </cell>
        </row>
        <row r="248">
          <cell r="B248" t="str">
            <v>《情·望夫石》</v>
          </cell>
          <cell r="C248">
            <v>820055</v>
          </cell>
          <cell r="D248">
            <v>7</v>
          </cell>
        </row>
        <row r="249">
          <cell r="B249" t="str">
            <v>《情·望夫石》</v>
          </cell>
          <cell r="C249">
            <v>820056</v>
          </cell>
          <cell r="D249">
            <v>7</v>
          </cell>
        </row>
        <row r="250">
          <cell r="B250" t="str">
            <v>追杀令</v>
          </cell>
          <cell r="C250">
            <v>100090</v>
          </cell>
          <cell r="D250">
            <v>10</v>
          </cell>
        </row>
        <row r="251">
          <cell r="B251" t="str">
            <v>还魂丹</v>
          </cell>
          <cell r="C251">
            <v>100843</v>
          </cell>
          <cell r="D251">
            <v>20</v>
          </cell>
        </row>
        <row r="252">
          <cell r="B252" t="str">
            <v>传送鞋</v>
          </cell>
          <cell r="C252">
            <v>100488</v>
          </cell>
          <cell r="D252">
            <v>10</v>
          </cell>
        </row>
        <row r="253">
          <cell r="B253" t="str">
            <v>ＶＩＰ经验卡</v>
          </cell>
          <cell r="C253">
            <v>100235</v>
          </cell>
          <cell r="D253">
            <v>10</v>
          </cell>
        </row>
        <row r="254">
          <cell r="B254" t="str">
            <v>行商令</v>
          </cell>
          <cell r="C254">
            <v>100490</v>
          </cell>
          <cell r="D254">
            <v>10</v>
          </cell>
        </row>
        <row r="255">
          <cell r="B255" t="str">
            <v>讨伐令</v>
          </cell>
          <cell r="C255">
            <v>100491</v>
          </cell>
          <cell r="D255">
            <v>30</v>
          </cell>
        </row>
        <row r="256">
          <cell r="B256" t="str">
            <v>玫瑰花</v>
          </cell>
          <cell r="C256">
            <v>100492</v>
          </cell>
          <cell r="D256">
            <v>1</v>
          </cell>
        </row>
        <row r="257">
          <cell r="B257" t="str">
            <v>画卷</v>
          </cell>
          <cell r="C257">
            <v>100493</v>
          </cell>
          <cell r="D257">
            <v>188</v>
          </cell>
        </row>
        <row r="258">
          <cell r="B258" t="str">
            <v>香囊</v>
          </cell>
          <cell r="C258">
            <v>100494</v>
          </cell>
          <cell r="D258">
            <v>520</v>
          </cell>
        </row>
        <row r="259">
          <cell r="B259" t="str">
            <v>鸳鸯结</v>
          </cell>
          <cell r="C259">
            <v>100495</v>
          </cell>
          <cell r="D259">
            <v>1314</v>
          </cell>
        </row>
        <row r="260">
          <cell r="B260" t="str">
            <v>同心锁</v>
          </cell>
          <cell r="C260">
            <v>100496</v>
          </cell>
          <cell r="D260">
            <v>1314</v>
          </cell>
        </row>
        <row r="261">
          <cell r="B261" t="str">
            <v>相思豆</v>
          </cell>
          <cell r="C261">
            <v>100497</v>
          </cell>
          <cell r="D261">
            <v>10</v>
          </cell>
        </row>
        <row r="262">
          <cell r="B262" t="str">
            <v>相思泪</v>
          </cell>
          <cell r="C262">
            <v>100498</v>
          </cell>
          <cell r="D262">
            <v>30</v>
          </cell>
        </row>
        <row r="263">
          <cell r="B263" t="str">
            <v>洗练石</v>
          </cell>
          <cell r="C263">
            <v>100499</v>
          </cell>
          <cell r="D263">
            <v>20</v>
          </cell>
        </row>
        <row r="264">
          <cell r="B264" t="str">
            <v>跨服喇叭</v>
          </cell>
          <cell r="C264">
            <v>100841</v>
          </cell>
          <cell r="D264">
            <v>50</v>
          </cell>
        </row>
        <row r="265">
          <cell r="B265" t="str">
            <v>天降神兵</v>
          </cell>
          <cell r="C265">
            <v>610177</v>
          </cell>
          <cell r="D265" t="e">
            <v>#N/A</v>
          </cell>
        </row>
        <row r="266">
          <cell r="B266" t="str">
            <v>剑侠情缘</v>
          </cell>
          <cell r="C266">
            <v>600049</v>
          </cell>
          <cell r="D266" t="e">
            <v>#N/A</v>
          </cell>
        </row>
        <row r="267">
          <cell r="B267" t="str">
            <v>名扬四海</v>
          </cell>
          <cell r="C267">
            <v>600036</v>
          </cell>
          <cell r="D267" t="e">
            <v>#N/A</v>
          </cell>
        </row>
        <row r="268">
          <cell r="B268" t="str">
            <v>排行奖励</v>
          </cell>
          <cell r="C268">
            <v>100874</v>
          </cell>
          <cell r="D268" t="e">
            <v>#N/A</v>
          </cell>
        </row>
        <row r="269">
          <cell r="B269" t="str">
            <v>致命一击</v>
          </cell>
          <cell r="C269">
            <v>100875</v>
          </cell>
          <cell r="D269" t="e">
            <v>#N/A</v>
          </cell>
        </row>
        <row r="270">
          <cell r="B270" t="str">
            <v>号令天下</v>
          </cell>
          <cell r="C270">
            <v>600038</v>
          </cell>
          <cell r="D270" t="e">
            <v>#N/A</v>
          </cell>
        </row>
        <row r="271">
          <cell r="B271" t="str">
            <v>指点江山</v>
          </cell>
          <cell r="C271">
            <v>600039</v>
          </cell>
          <cell r="D271" t="e">
            <v>#N/A</v>
          </cell>
        </row>
        <row r="272">
          <cell r="B272" t="str">
            <v>威震四方</v>
          </cell>
          <cell r="C272">
            <v>600040</v>
          </cell>
          <cell r="D272" t="e">
            <v>#N/A</v>
          </cell>
        </row>
        <row r="273">
          <cell r="B273" t="str">
            <v>号令天下</v>
          </cell>
          <cell r="C273">
            <v>600038</v>
          </cell>
          <cell r="D273" t="e">
            <v>#N/A</v>
          </cell>
        </row>
        <row r="274">
          <cell r="B274" t="str">
            <v>指点江山</v>
          </cell>
          <cell r="C274">
            <v>600039</v>
          </cell>
          <cell r="D274" t="e">
            <v>#N/A</v>
          </cell>
        </row>
        <row r="275">
          <cell r="B275" t="str">
            <v>威震四方</v>
          </cell>
          <cell r="C275">
            <v>600040</v>
          </cell>
          <cell r="D275" t="e">
            <v>#N/A</v>
          </cell>
        </row>
        <row r="276">
          <cell r="B276" t="str">
            <v>神兵诀</v>
          </cell>
          <cell r="C276">
            <v>118000</v>
          </cell>
          <cell r="D276">
            <v>10</v>
          </cell>
        </row>
        <row r="277">
          <cell r="B277" t="str">
            <v>万能碎片</v>
          </cell>
          <cell r="C277">
            <v>115013</v>
          </cell>
          <cell r="D277">
            <v>30</v>
          </cell>
        </row>
        <row r="278">
          <cell r="B278" t="str">
            <v>太虚碎片</v>
          </cell>
          <cell r="C278">
            <v>115001</v>
          </cell>
          <cell r="D278">
            <v>30</v>
          </cell>
        </row>
        <row r="279">
          <cell r="B279" t="str">
            <v>燎星碎片</v>
          </cell>
          <cell r="C279">
            <v>115002</v>
          </cell>
          <cell r="D279">
            <v>30</v>
          </cell>
        </row>
        <row r="280">
          <cell r="B280" t="str">
            <v>尘埃碎片</v>
          </cell>
          <cell r="C280">
            <v>115003</v>
          </cell>
          <cell r="D280">
            <v>30</v>
          </cell>
        </row>
        <row r="281">
          <cell r="B281" t="str">
            <v>太极碎片</v>
          </cell>
          <cell r="C281">
            <v>115004</v>
          </cell>
          <cell r="D281">
            <v>30</v>
          </cell>
        </row>
        <row r="282">
          <cell r="B282" t="str">
            <v>血影碎片</v>
          </cell>
          <cell r="C282">
            <v>115005</v>
          </cell>
          <cell r="D282">
            <v>30</v>
          </cell>
        </row>
        <row r="283">
          <cell r="B283" t="str">
            <v>飞鳞碎片</v>
          </cell>
          <cell r="C283">
            <v>115006</v>
          </cell>
          <cell r="D283">
            <v>30</v>
          </cell>
        </row>
        <row r="284">
          <cell r="B284" t="str">
            <v>饮血碎片</v>
          </cell>
          <cell r="C284">
            <v>115007</v>
          </cell>
          <cell r="D284">
            <v>30</v>
          </cell>
        </row>
        <row r="285">
          <cell r="B285" t="str">
            <v>画影碎片</v>
          </cell>
          <cell r="C285">
            <v>115008</v>
          </cell>
          <cell r="D285">
            <v>30</v>
          </cell>
        </row>
        <row r="286">
          <cell r="B286" t="str">
            <v>贪狼碎片</v>
          </cell>
          <cell r="C286">
            <v>115009</v>
          </cell>
          <cell r="D286">
            <v>30</v>
          </cell>
        </row>
        <row r="287">
          <cell r="B287" t="str">
            <v>火龙碎片</v>
          </cell>
          <cell r="C287">
            <v>115010</v>
          </cell>
          <cell r="D287">
            <v>30</v>
          </cell>
        </row>
        <row r="288">
          <cell r="B288" t="str">
            <v>长龙碎片</v>
          </cell>
          <cell r="C288">
            <v>115011</v>
          </cell>
          <cell r="D288">
            <v>30</v>
          </cell>
        </row>
        <row r="289">
          <cell r="B289" t="str">
            <v>龙牙碎片</v>
          </cell>
          <cell r="C289">
            <v>115012</v>
          </cell>
          <cell r="D289">
            <v>30</v>
          </cell>
        </row>
        <row r="290">
          <cell r="B290" t="str">
            <v>摧城碎片</v>
          </cell>
          <cell r="C290">
            <v>115015</v>
          </cell>
          <cell r="D290">
            <v>30</v>
          </cell>
        </row>
        <row r="291">
          <cell r="B291" t="str">
            <v>焚海碎片</v>
          </cell>
          <cell r="C291">
            <v>115016</v>
          </cell>
          <cell r="D291">
            <v>30</v>
          </cell>
        </row>
        <row r="292">
          <cell r="B292" t="str">
            <v>明王碎片</v>
          </cell>
          <cell r="C292">
            <v>115017</v>
          </cell>
          <cell r="D292">
            <v>30</v>
          </cell>
        </row>
        <row r="293">
          <cell r="B293" t="str">
            <v>炎凰碎片</v>
          </cell>
          <cell r="C293">
            <v>115018</v>
          </cell>
          <cell r="D293">
            <v>30</v>
          </cell>
        </row>
        <row r="294">
          <cell r="B294" t="str">
            <v>天风霄灵碎片</v>
          </cell>
          <cell r="C294">
            <v>115019</v>
          </cell>
          <cell r="D294">
            <v>30</v>
          </cell>
        </row>
        <row r="295">
          <cell r="B295" t="str">
            <v>流光飞舞碎片</v>
          </cell>
          <cell r="C295">
            <v>115020</v>
          </cell>
          <cell r="D295">
            <v>30</v>
          </cell>
        </row>
        <row r="296">
          <cell r="B296" t="str">
            <v>碧月青弘碎片</v>
          </cell>
          <cell r="C296">
            <v>115021</v>
          </cell>
          <cell r="D296">
            <v>30</v>
          </cell>
        </row>
        <row r="297">
          <cell r="B297" t="str">
            <v>何幸碎片</v>
          </cell>
          <cell r="C297">
            <v>115022</v>
          </cell>
          <cell r="D297">
            <v>30</v>
          </cell>
        </row>
        <row r="298">
          <cell r="B298" t="str">
            <v>凤羽碎片</v>
          </cell>
          <cell r="C298">
            <v>115023</v>
          </cell>
          <cell r="D298">
            <v>30</v>
          </cell>
        </row>
        <row r="299">
          <cell r="B299" t="str">
            <v>玄冰碎片</v>
          </cell>
          <cell r="C299">
            <v>115024</v>
          </cell>
          <cell r="D299">
            <v>30</v>
          </cell>
        </row>
        <row r="300">
          <cell r="B300" t="str">
            <v>摧城</v>
          </cell>
          <cell r="C300">
            <v>150000</v>
          </cell>
          <cell r="D300">
            <v>500</v>
          </cell>
        </row>
        <row r="301">
          <cell r="B301" t="str">
            <v>血影</v>
          </cell>
          <cell r="C301">
            <v>150001</v>
          </cell>
          <cell r="D301">
            <v>5000</v>
          </cell>
        </row>
        <row r="302">
          <cell r="B302" t="str">
            <v>焚海</v>
          </cell>
          <cell r="C302">
            <v>150002</v>
          </cell>
          <cell r="D302">
            <v>10000</v>
          </cell>
        </row>
        <row r="303">
          <cell r="B303" t="str">
            <v>飞鳞</v>
          </cell>
          <cell r="C303">
            <v>150003</v>
          </cell>
          <cell r="D303">
            <v>5000</v>
          </cell>
        </row>
        <row r="304">
          <cell r="B304" t="str">
            <v>太虚</v>
          </cell>
          <cell r="C304">
            <v>150026</v>
          </cell>
          <cell r="D304">
            <v>500</v>
          </cell>
        </row>
        <row r="305">
          <cell r="B305" t="str">
            <v>明王</v>
          </cell>
          <cell r="C305">
            <v>150029</v>
          </cell>
          <cell r="D305">
            <v>500</v>
          </cell>
        </row>
        <row r="306">
          <cell r="B306" t="str">
            <v>残月刀</v>
          </cell>
          <cell r="C306">
            <v>150032</v>
          </cell>
          <cell r="D306" t="e">
            <v>#N/A</v>
          </cell>
        </row>
        <row r="307">
          <cell r="B307" t="str">
            <v>炎凰</v>
          </cell>
          <cell r="C307">
            <v>150035</v>
          </cell>
          <cell r="D307">
            <v>500</v>
          </cell>
        </row>
        <row r="308">
          <cell r="B308" t="str">
            <v>饮血</v>
          </cell>
          <cell r="C308">
            <v>150038</v>
          </cell>
          <cell r="D308">
            <v>500</v>
          </cell>
        </row>
        <row r="309">
          <cell r="B309" t="str">
            <v>太极</v>
          </cell>
          <cell r="C309">
            <v>150041</v>
          </cell>
          <cell r="D309">
            <v>500</v>
          </cell>
        </row>
        <row r="310">
          <cell r="B310" t="str">
            <v>何幸</v>
          </cell>
          <cell r="C310">
            <v>150044</v>
          </cell>
          <cell r="D310">
            <v>1000</v>
          </cell>
        </row>
        <row r="311">
          <cell r="B311" t="str">
            <v>凤羽</v>
          </cell>
          <cell r="C311">
            <v>150047</v>
          </cell>
          <cell r="D311">
            <v>5000</v>
          </cell>
        </row>
        <row r="312">
          <cell r="B312" t="str">
            <v>玄冰</v>
          </cell>
          <cell r="C312">
            <v>150050</v>
          </cell>
          <cell r="D312">
            <v>5000</v>
          </cell>
        </row>
        <row r="313">
          <cell r="B313" t="str">
            <v>贪狼</v>
          </cell>
          <cell r="C313">
            <v>150053</v>
          </cell>
          <cell r="D313">
            <v>5000</v>
          </cell>
        </row>
        <row r="314">
          <cell r="B314" t="str">
            <v>天风霄灵</v>
          </cell>
          <cell r="C314">
            <v>150067</v>
          </cell>
          <cell r="D314">
            <v>50000</v>
          </cell>
        </row>
        <row r="315">
          <cell r="B315" t="str">
            <v>彩凤双飞</v>
          </cell>
          <cell r="C315">
            <v>150056</v>
          </cell>
          <cell r="D315" t="e">
            <v>#N/A</v>
          </cell>
        </row>
        <row r="316">
          <cell r="B316" t="str">
            <v>流光飞舞</v>
          </cell>
          <cell r="C316">
            <v>150070</v>
          </cell>
          <cell r="D316">
            <v>50000</v>
          </cell>
        </row>
        <row r="317">
          <cell r="B317" t="str">
            <v>碧月青弘</v>
          </cell>
          <cell r="C317">
            <v>150073</v>
          </cell>
          <cell r="D317">
            <v>50000</v>
          </cell>
        </row>
        <row r="318">
          <cell r="B318" t="str">
            <v>火龙</v>
          </cell>
          <cell r="C318">
            <v>150076</v>
          </cell>
          <cell r="D318">
            <v>5000</v>
          </cell>
        </row>
        <row r="319">
          <cell r="B319" t="str">
            <v>尘埃</v>
          </cell>
          <cell r="C319">
            <v>150079</v>
          </cell>
          <cell r="D319">
            <v>500</v>
          </cell>
        </row>
        <row r="320">
          <cell r="B320" t="str">
            <v>长龙</v>
          </cell>
          <cell r="C320">
            <v>150085</v>
          </cell>
          <cell r="D320">
            <v>5000</v>
          </cell>
        </row>
        <row r="321">
          <cell r="B321" t="str">
            <v>彩凤双飞</v>
          </cell>
          <cell r="C321">
            <v>150056</v>
          </cell>
          <cell r="D321" t="e">
            <v>#N/A</v>
          </cell>
        </row>
        <row r="322">
          <cell r="B322" t="str">
            <v>流光飞舞</v>
          </cell>
          <cell r="C322">
            <v>150070</v>
          </cell>
          <cell r="D322">
            <v>50000</v>
          </cell>
        </row>
        <row r="323">
          <cell r="B323" t="str">
            <v>长龙</v>
          </cell>
          <cell r="C323">
            <v>150085</v>
          </cell>
          <cell r="D323">
            <v>5000</v>
          </cell>
        </row>
        <row r="324">
          <cell r="B324" t="str">
            <v>龙牙</v>
          </cell>
          <cell r="C324">
            <v>150088</v>
          </cell>
          <cell r="D324">
            <v>5000</v>
          </cell>
        </row>
        <row r="325">
          <cell r="B325" t="str">
            <v>画影</v>
          </cell>
          <cell r="C325">
            <v>151006</v>
          </cell>
          <cell r="D325">
            <v>10000</v>
          </cell>
        </row>
        <row r="326">
          <cell r="B326" t="str">
            <v>火龙</v>
          </cell>
          <cell r="C326">
            <v>150076</v>
          </cell>
          <cell r="D326">
            <v>5000</v>
          </cell>
        </row>
        <row r="327">
          <cell r="B327" t="e">
            <v>#N/A</v>
          </cell>
          <cell r="D327" t="e">
            <v>#N/A</v>
          </cell>
        </row>
        <row r="328">
          <cell r="B328" t="str">
            <v>大葱</v>
          </cell>
          <cell r="C328">
            <v>100382</v>
          </cell>
          <cell r="D328" t="e">
            <v>#N/A</v>
          </cell>
        </row>
        <row r="329">
          <cell r="B329" t="str">
            <v>米酒</v>
          </cell>
          <cell r="C329">
            <v>100383</v>
          </cell>
          <cell r="D329" t="e">
            <v>#N/A</v>
          </cell>
        </row>
        <row r="330">
          <cell r="B330" t="str">
            <v>豆品</v>
          </cell>
          <cell r="C330">
            <v>100384</v>
          </cell>
          <cell r="D330" t="e">
            <v>#N/A</v>
          </cell>
        </row>
        <row r="331">
          <cell r="B331" t="str">
            <v>鱼肉</v>
          </cell>
          <cell r="C331">
            <v>100385</v>
          </cell>
          <cell r="D331" t="e">
            <v>#N/A</v>
          </cell>
        </row>
        <row r="332">
          <cell r="B332" t="str">
            <v>大蒜</v>
          </cell>
          <cell r="C332">
            <v>100386</v>
          </cell>
          <cell r="D332" t="e">
            <v>#N/A</v>
          </cell>
        </row>
        <row r="333">
          <cell r="B333" t="str">
            <v>糯米</v>
          </cell>
          <cell r="C333">
            <v>100387</v>
          </cell>
          <cell r="D333" t="e">
            <v>#N/A</v>
          </cell>
        </row>
        <row r="334">
          <cell r="B334" t="str">
            <v>桂皮</v>
          </cell>
          <cell r="C334">
            <v>100388</v>
          </cell>
          <cell r="D334" t="e">
            <v>#N/A</v>
          </cell>
        </row>
        <row r="335">
          <cell r="B335" t="str">
            <v>蒜泥</v>
          </cell>
          <cell r="C335">
            <v>100389</v>
          </cell>
          <cell r="D335" t="e">
            <v>#N/A</v>
          </cell>
        </row>
        <row r="336">
          <cell r="B336" t="str">
            <v>姜茸</v>
          </cell>
          <cell r="C336">
            <v>100390</v>
          </cell>
          <cell r="D336" t="e">
            <v>#N/A</v>
          </cell>
        </row>
        <row r="337">
          <cell r="B337" t="str">
            <v>斋料</v>
          </cell>
          <cell r="C337">
            <v>100391</v>
          </cell>
          <cell r="D337" t="e">
            <v>#N/A</v>
          </cell>
        </row>
        <row r="338">
          <cell r="B338" t="str">
            <v>荤油</v>
          </cell>
          <cell r="C338">
            <v>100392</v>
          </cell>
          <cell r="D338" t="e">
            <v>#N/A</v>
          </cell>
        </row>
        <row r="339">
          <cell r="B339" t="str">
            <v>糖料</v>
          </cell>
          <cell r="C339">
            <v>100393</v>
          </cell>
          <cell r="D339" t="e">
            <v>#N/A</v>
          </cell>
        </row>
        <row r="340">
          <cell r="B340" t="str">
            <v>素油</v>
          </cell>
          <cell r="C340">
            <v>100394</v>
          </cell>
          <cell r="D340" t="e">
            <v>#N/A</v>
          </cell>
        </row>
        <row r="341">
          <cell r="B341" t="str">
            <v>干料</v>
          </cell>
          <cell r="C341">
            <v>100395</v>
          </cell>
          <cell r="D341" t="e">
            <v>#N/A</v>
          </cell>
        </row>
        <row r="342">
          <cell r="B342" t="str">
            <v>血枣</v>
          </cell>
          <cell r="C342">
            <v>100396</v>
          </cell>
          <cell r="D342" t="e">
            <v>#N/A</v>
          </cell>
        </row>
        <row r="343">
          <cell r="B343" t="str">
            <v>云菇</v>
          </cell>
          <cell r="C343">
            <v>100397</v>
          </cell>
          <cell r="D343" t="e">
            <v>#N/A</v>
          </cell>
        </row>
        <row r="344">
          <cell r="B344" t="str">
            <v>羊羔肉</v>
          </cell>
          <cell r="C344">
            <v>100398</v>
          </cell>
          <cell r="D344" t="e">
            <v>#N/A</v>
          </cell>
        </row>
        <row r="345">
          <cell r="B345" t="str">
            <v>天王保命丹</v>
          </cell>
          <cell r="C345">
            <v>100399</v>
          </cell>
          <cell r="D345" t="e">
            <v>#N/A</v>
          </cell>
        </row>
        <row r="346">
          <cell r="B346" t="str">
            <v>女儿红</v>
          </cell>
          <cell r="C346">
            <v>100400</v>
          </cell>
          <cell r="D346" t="e">
            <v>#N/A</v>
          </cell>
        </row>
        <row r="347">
          <cell r="B347" t="str">
            <v>状元红</v>
          </cell>
          <cell r="C347">
            <v>100401</v>
          </cell>
          <cell r="D347" t="e">
            <v>#N/A</v>
          </cell>
        </row>
        <row r="348">
          <cell r="B348" t="str">
            <v>神酒</v>
          </cell>
          <cell r="C348">
            <v>100402</v>
          </cell>
          <cell r="D348" t="e">
            <v>#N/A</v>
          </cell>
        </row>
        <row r="349">
          <cell r="B349" t="str">
            <v>一品豆腐</v>
          </cell>
          <cell r="C349">
            <v>100403</v>
          </cell>
          <cell r="D349" t="e">
            <v>#N/A</v>
          </cell>
        </row>
        <row r="350">
          <cell r="B350" t="str">
            <v>鸳鸯卷</v>
          </cell>
          <cell r="C350">
            <v>100404</v>
          </cell>
          <cell r="D350" t="e">
            <v>#N/A</v>
          </cell>
        </row>
        <row r="351">
          <cell r="B351" t="str">
            <v>罗汉斋</v>
          </cell>
          <cell r="C351">
            <v>100405</v>
          </cell>
          <cell r="D351" t="e">
            <v>#N/A</v>
          </cell>
        </row>
        <row r="352">
          <cell r="B352" t="str">
            <v>水煮鱼</v>
          </cell>
          <cell r="C352">
            <v>100406</v>
          </cell>
          <cell r="D352" t="e">
            <v>#N/A</v>
          </cell>
        </row>
        <row r="353">
          <cell r="B353" t="str">
            <v>芝麻鱼</v>
          </cell>
          <cell r="C353">
            <v>100407</v>
          </cell>
          <cell r="D353" t="e">
            <v>#N/A</v>
          </cell>
        </row>
        <row r="354">
          <cell r="B354" t="str">
            <v>烤全羊</v>
          </cell>
          <cell r="C354">
            <v>100408</v>
          </cell>
          <cell r="D354" t="e">
            <v>#N/A</v>
          </cell>
        </row>
        <row r="355">
          <cell r="B355" t="str">
            <v>初级藏宝图</v>
          </cell>
          <cell r="C355">
            <v>100516</v>
          </cell>
          <cell r="D355">
            <v>10</v>
          </cell>
        </row>
        <row r="356">
          <cell r="B356" t="str">
            <v>中级藏宝图</v>
          </cell>
          <cell r="C356">
            <v>100517</v>
          </cell>
          <cell r="D356">
            <v>15</v>
          </cell>
        </row>
        <row r="357">
          <cell r="B357" t="str">
            <v>高级藏宝图</v>
          </cell>
          <cell r="C357">
            <v>100518</v>
          </cell>
          <cell r="D357">
            <v>60</v>
          </cell>
        </row>
        <row r="358">
          <cell r="B358" t="str">
            <v>九天神驹碎片</v>
          </cell>
          <cell r="C358">
            <v>105001</v>
          </cell>
          <cell r="D358" t="e">
            <v>#N/A</v>
          </cell>
        </row>
        <row r="359">
          <cell r="B359" t="str">
            <v>五彩仙鹤碎片</v>
          </cell>
          <cell r="C359">
            <v>105002</v>
          </cell>
          <cell r="D359">
            <v>50</v>
          </cell>
        </row>
        <row r="360">
          <cell r="B360" t="str">
            <v>角羊碎片</v>
          </cell>
          <cell r="C360">
            <v>105003</v>
          </cell>
          <cell r="D360">
            <v>88</v>
          </cell>
        </row>
        <row r="361">
          <cell r="B361" t="str">
            <v>龙龟碎片</v>
          </cell>
          <cell r="C361">
            <v>105004</v>
          </cell>
          <cell r="D361">
            <v>200</v>
          </cell>
        </row>
        <row r="362">
          <cell r="B362" t="str">
            <v>金甲乌骓碎片</v>
          </cell>
          <cell r="C362">
            <v>105067</v>
          </cell>
          <cell r="D362" t="e">
            <v>#N/A</v>
          </cell>
        </row>
        <row r="363">
          <cell r="B363" t="str">
            <v>龙龟碎片</v>
          </cell>
          <cell r="C363">
            <v>105004</v>
          </cell>
          <cell r="D363" t="e">
            <v>#N/A</v>
          </cell>
        </row>
        <row r="364">
          <cell r="B364" t="str">
            <v>碧影浮空·墨魂碎片</v>
          </cell>
          <cell r="C364">
            <v>105022</v>
          </cell>
          <cell r="D364" t="e">
            <v>#N/A</v>
          </cell>
        </row>
        <row r="365">
          <cell r="B365" t="str">
            <v>宇落青冥·缘风碎片</v>
          </cell>
          <cell r="C365">
            <v>105023</v>
          </cell>
          <cell r="D365" t="e">
            <v>#N/A</v>
          </cell>
        </row>
        <row r="366">
          <cell r="B366" t="str">
            <v>暮雨乘风·苍木碎片</v>
          </cell>
          <cell r="C366">
            <v>105024</v>
          </cell>
          <cell r="D366" t="e">
            <v>#N/A</v>
          </cell>
        </row>
        <row r="367">
          <cell r="B367" t="str">
            <v>溯雪凝冰·浮华碎片</v>
          </cell>
          <cell r="C367">
            <v>105025</v>
          </cell>
          <cell r="D367" t="e">
            <v>#N/A</v>
          </cell>
        </row>
        <row r="368">
          <cell r="B368" t="str">
            <v>流云伏月·青玫碎片</v>
          </cell>
          <cell r="C368">
            <v>105026</v>
          </cell>
          <cell r="D368" t="e">
            <v>#N/A</v>
          </cell>
        </row>
        <row r="369">
          <cell r="B369" t="str">
            <v>碧影浮空·碧霄碎片</v>
          </cell>
          <cell r="C369">
            <v>105027</v>
          </cell>
          <cell r="D369" t="e">
            <v>#N/A</v>
          </cell>
        </row>
        <row r="370">
          <cell r="B370" t="str">
            <v>溯雪凝冰·丰瑞碎片</v>
          </cell>
          <cell r="C370">
            <v>105028</v>
          </cell>
          <cell r="D370" t="e">
            <v>#N/A</v>
          </cell>
        </row>
        <row r="371">
          <cell r="B371" t="str">
            <v>碧月凝霜·流澜碎片</v>
          </cell>
          <cell r="C371">
            <v>105029</v>
          </cell>
          <cell r="D371" t="e">
            <v>#N/A</v>
          </cell>
        </row>
        <row r="372">
          <cell r="B372" t="str">
            <v>暮雨乘风·苍木碎片</v>
          </cell>
          <cell r="C372">
            <v>105030</v>
          </cell>
          <cell r="D372" t="e">
            <v>#N/A</v>
          </cell>
        </row>
        <row r="373">
          <cell r="B373" t="str">
            <v>流云伏月·碧波碎片</v>
          </cell>
          <cell r="C373">
            <v>105031</v>
          </cell>
          <cell r="D373" t="e">
            <v>#N/A</v>
          </cell>
        </row>
        <row r="374">
          <cell r="B374" t="str">
            <v>碧影浮空·惊涛碎片</v>
          </cell>
          <cell r="C374">
            <v>105032</v>
          </cell>
          <cell r="D374" t="e">
            <v>#N/A</v>
          </cell>
        </row>
        <row r="375">
          <cell r="B375" t="str">
            <v>溯雪凝冰·云绸碎片</v>
          </cell>
          <cell r="C375">
            <v>105033</v>
          </cell>
          <cell r="D375" t="e">
            <v>#N/A</v>
          </cell>
        </row>
        <row r="376">
          <cell r="B376" t="str">
            <v>碧月凝霜·龙纹碎片</v>
          </cell>
          <cell r="C376">
            <v>105034</v>
          </cell>
          <cell r="D376" t="e">
            <v>#N/A</v>
          </cell>
        </row>
        <row r="377">
          <cell r="B377" t="str">
            <v>流云伏月·念尘碎片</v>
          </cell>
          <cell r="C377">
            <v>105035</v>
          </cell>
          <cell r="D377" t="e">
            <v>#N/A</v>
          </cell>
        </row>
        <row r="378">
          <cell r="B378" t="str">
            <v>碧影浮空·墨魂碎片</v>
          </cell>
          <cell r="C378">
            <v>105022</v>
          </cell>
          <cell r="D378" t="e">
            <v>#N/A</v>
          </cell>
        </row>
        <row r="379">
          <cell r="B379" t="str">
            <v>宇落青冥·缘风碎片</v>
          </cell>
          <cell r="C379">
            <v>105023</v>
          </cell>
          <cell r="D379" t="e">
            <v>#N/A</v>
          </cell>
        </row>
        <row r="380">
          <cell r="B380" t="str">
            <v>暮雨乘风·苍木碎片</v>
          </cell>
          <cell r="C380">
            <v>105024</v>
          </cell>
          <cell r="D380" t="e">
            <v>#N/A</v>
          </cell>
        </row>
        <row r="381">
          <cell r="B381" t="str">
            <v>溯雪凝冰·浮华碎片</v>
          </cell>
          <cell r="C381">
            <v>105025</v>
          </cell>
          <cell r="D381" t="e">
            <v>#N/A</v>
          </cell>
        </row>
        <row r="382">
          <cell r="B382" t="str">
            <v>流云伏月·青玫碎片</v>
          </cell>
          <cell r="C382">
            <v>105026</v>
          </cell>
          <cell r="D382" t="e">
            <v>#N/A</v>
          </cell>
        </row>
        <row r="383">
          <cell r="B383" t="str">
            <v>碧影浮空·碧霄碎片</v>
          </cell>
          <cell r="C383">
            <v>105027</v>
          </cell>
          <cell r="D383" t="e">
            <v>#N/A</v>
          </cell>
        </row>
        <row r="384">
          <cell r="B384" t="str">
            <v>溯雪凝冰·丰瑞碎片</v>
          </cell>
          <cell r="C384">
            <v>105028</v>
          </cell>
          <cell r="D384" t="e">
            <v>#N/A</v>
          </cell>
        </row>
        <row r="385">
          <cell r="B385" t="str">
            <v>碧月凝霜·流澜碎片</v>
          </cell>
          <cell r="C385">
            <v>105029</v>
          </cell>
          <cell r="D385" t="e">
            <v>#N/A</v>
          </cell>
        </row>
        <row r="386">
          <cell r="B386" t="str">
            <v>暮雨乘风·苍木碎片</v>
          </cell>
          <cell r="C386">
            <v>105030</v>
          </cell>
          <cell r="D386" t="e">
            <v>#N/A</v>
          </cell>
        </row>
        <row r="387">
          <cell r="B387" t="str">
            <v>流云伏月·碧波碎片</v>
          </cell>
          <cell r="C387">
            <v>105031</v>
          </cell>
          <cell r="D387" t="e">
            <v>#N/A</v>
          </cell>
        </row>
        <row r="388">
          <cell r="B388" t="str">
            <v>碧影浮空·惊涛碎片</v>
          </cell>
          <cell r="C388">
            <v>105032</v>
          </cell>
          <cell r="D388" t="e">
            <v>#N/A</v>
          </cell>
        </row>
        <row r="389">
          <cell r="B389" t="str">
            <v>溯雪凝冰·云绸碎片</v>
          </cell>
          <cell r="C389">
            <v>105033</v>
          </cell>
          <cell r="D389" t="e">
            <v>#N/A</v>
          </cell>
        </row>
        <row r="390">
          <cell r="B390" t="str">
            <v>碧月凝霜·龙纹碎片</v>
          </cell>
          <cell r="C390">
            <v>105034</v>
          </cell>
          <cell r="D390" t="e">
            <v>#N/A</v>
          </cell>
        </row>
        <row r="391">
          <cell r="B391" t="str">
            <v>流云伏月·念尘碎片</v>
          </cell>
          <cell r="C391">
            <v>105035</v>
          </cell>
          <cell r="D391" t="e">
            <v>#N/A</v>
          </cell>
        </row>
        <row r="392">
          <cell r="B392" t="str">
            <v>碧影浮空·墨魂碎片</v>
          </cell>
          <cell r="C392">
            <v>105022</v>
          </cell>
          <cell r="D392" t="e">
            <v>#N/A</v>
          </cell>
        </row>
        <row r="393">
          <cell r="B393" t="str">
            <v>宇落青冥·缘风碎片</v>
          </cell>
          <cell r="C393">
            <v>105023</v>
          </cell>
          <cell r="D393" t="e">
            <v>#N/A</v>
          </cell>
        </row>
        <row r="394">
          <cell r="B394" t="str">
            <v>暮雨乘风·苍木碎片</v>
          </cell>
          <cell r="C394">
            <v>105024</v>
          </cell>
          <cell r="D394" t="e">
            <v>#N/A</v>
          </cell>
        </row>
        <row r="395">
          <cell r="B395" t="str">
            <v>溯雪凝冰·浮华碎片</v>
          </cell>
          <cell r="C395">
            <v>105025</v>
          </cell>
          <cell r="D395" t="e">
            <v>#N/A</v>
          </cell>
        </row>
        <row r="396">
          <cell r="B396" t="str">
            <v>流云伏月·青玫碎片</v>
          </cell>
          <cell r="C396">
            <v>105026</v>
          </cell>
          <cell r="D396" t="e">
            <v>#N/A</v>
          </cell>
        </row>
        <row r="397">
          <cell r="B397" t="str">
            <v>碧影浮空·碧霄碎片</v>
          </cell>
          <cell r="C397">
            <v>105027</v>
          </cell>
          <cell r="D397" t="e">
            <v>#N/A</v>
          </cell>
        </row>
        <row r="398">
          <cell r="B398" t="str">
            <v>溯雪凝冰·丰瑞碎片</v>
          </cell>
          <cell r="C398">
            <v>105028</v>
          </cell>
          <cell r="D398" t="e">
            <v>#N/A</v>
          </cell>
        </row>
        <row r="399">
          <cell r="B399" t="str">
            <v>碧月凝霜·流澜碎片</v>
          </cell>
          <cell r="C399">
            <v>105029</v>
          </cell>
          <cell r="D399" t="e">
            <v>#N/A</v>
          </cell>
        </row>
        <row r="400">
          <cell r="B400" t="str">
            <v>暮雨乘风·苍木碎片</v>
          </cell>
          <cell r="C400">
            <v>105030</v>
          </cell>
          <cell r="D400" t="e">
            <v>#N/A</v>
          </cell>
        </row>
        <row r="401">
          <cell r="B401" t="str">
            <v>流云伏月·碧波碎片</v>
          </cell>
          <cell r="C401">
            <v>105031</v>
          </cell>
          <cell r="D401" t="e">
            <v>#N/A</v>
          </cell>
        </row>
        <row r="402">
          <cell r="B402" t="str">
            <v>碧影浮空·惊涛碎片</v>
          </cell>
          <cell r="C402">
            <v>105032</v>
          </cell>
          <cell r="D402" t="e">
            <v>#N/A</v>
          </cell>
        </row>
        <row r="403">
          <cell r="B403" t="str">
            <v>溯雪凝冰·云绸碎片</v>
          </cell>
          <cell r="C403">
            <v>105033</v>
          </cell>
          <cell r="D403" t="e">
            <v>#N/A</v>
          </cell>
        </row>
        <row r="404">
          <cell r="B404" t="str">
            <v>碧月凝霜·龙纹碎片</v>
          </cell>
          <cell r="C404">
            <v>105034</v>
          </cell>
          <cell r="D404" t="e">
            <v>#N/A</v>
          </cell>
        </row>
        <row r="405">
          <cell r="B405" t="str">
            <v>流云伏月·念尘碎片</v>
          </cell>
          <cell r="C405">
            <v>105035</v>
          </cell>
          <cell r="D405" t="e">
            <v>#N/A</v>
          </cell>
        </row>
        <row r="406">
          <cell r="B406" t="str">
            <v>碧影浮空·墨魂碎片</v>
          </cell>
          <cell r="C406">
            <v>105036</v>
          </cell>
          <cell r="D406" t="e">
            <v>#N/A</v>
          </cell>
        </row>
        <row r="407">
          <cell r="B407" t="str">
            <v>宇落青冥·缘风碎片</v>
          </cell>
          <cell r="C407">
            <v>105037</v>
          </cell>
          <cell r="D407" t="e">
            <v>#N/A</v>
          </cell>
        </row>
        <row r="408">
          <cell r="B408" t="str">
            <v>暮雨乘风·苍木碎片</v>
          </cell>
          <cell r="C408">
            <v>105038</v>
          </cell>
          <cell r="D408" t="e">
            <v>#N/A</v>
          </cell>
        </row>
        <row r="409">
          <cell r="B409" t="str">
            <v>溯雪凝冰·浮华碎片</v>
          </cell>
          <cell r="C409">
            <v>105039</v>
          </cell>
          <cell r="D409" t="e">
            <v>#N/A</v>
          </cell>
        </row>
        <row r="410">
          <cell r="B410" t="str">
            <v>流云伏月·青玫碎片</v>
          </cell>
          <cell r="C410">
            <v>105040</v>
          </cell>
          <cell r="D410" t="e">
            <v>#N/A</v>
          </cell>
        </row>
        <row r="411">
          <cell r="B411" t="str">
            <v>冷月凝霜·离火碎片</v>
          </cell>
          <cell r="C411">
            <v>105041</v>
          </cell>
          <cell r="D411" t="e">
            <v>#N/A</v>
          </cell>
        </row>
        <row r="412">
          <cell r="B412" t="str">
            <v>逆殇流风·仙瑜碎片</v>
          </cell>
          <cell r="C412">
            <v>105042</v>
          </cell>
          <cell r="D412" t="e">
            <v>#N/A</v>
          </cell>
        </row>
        <row r="413">
          <cell r="B413" t="str">
            <v>碧月凝霜·流澜碎片</v>
          </cell>
          <cell r="C413">
            <v>105043</v>
          </cell>
          <cell r="D413" t="e">
            <v>#N/A</v>
          </cell>
        </row>
        <row r="414">
          <cell r="B414" t="str">
            <v>暮雨乘风·苍木碎片</v>
          </cell>
          <cell r="C414">
            <v>105044</v>
          </cell>
          <cell r="D414" t="e">
            <v>#N/A</v>
          </cell>
        </row>
        <row r="415">
          <cell r="B415" t="str">
            <v>流云伏月·碧波碎片</v>
          </cell>
          <cell r="C415">
            <v>105045</v>
          </cell>
          <cell r="D415" t="e">
            <v>#N/A</v>
          </cell>
        </row>
        <row r="416">
          <cell r="B416" t="str">
            <v>碧影浮空·墨魂碎片</v>
          </cell>
          <cell r="C416">
            <v>105036</v>
          </cell>
          <cell r="D416" t="e">
            <v>#N/A</v>
          </cell>
        </row>
        <row r="417">
          <cell r="B417" t="str">
            <v>宇落青冥·缘风碎片</v>
          </cell>
          <cell r="C417">
            <v>105037</v>
          </cell>
          <cell r="D417" t="e">
            <v>#N/A</v>
          </cell>
        </row>
        <row r="418">
          <cell r="B418" t="str">
            <v>暮雨乘风·苍木碎片</v>
          </cell>
          <cell r="C418">
            <v>105038</v>
          </cell>
          <cell r="D418" t="e">
            <v>#N/A</v>
          </cell>
        </row>
        <row r="419">
          <cell r="B419" t="str">
            <v>溯雪凝冰·浮华碎片</v>
          </cell>
          <cell r="C419">
            <v>105039</v>
          </cell>
          <cell r="D419" t="e">
            <v>#N/A</v>
          </cell>
        </row>
        <row r="420">
          <cell r="B420" t="str">
            <v>流云伏月·青玫碎片</v>
          </cell>
          <cell r="C420">
            <v>105040</v>
          </cell>
          <cell r="D420" t="e">
            <v>#N/A</v>
          </cell>
        </row>
        <row r="421">
          <cell r="B421" t="str">
            <v>冷月凝霜·离火碎片</v>
          </cell>
          <cell r="C421">
            <v>105041</v>
          </cell>
          <cell r="D421" t="e">
            <v>#N/A</v>
          </cell>
        </row>
        <row r="422">
          <cell r="B422" t="str">
            <v>逆殇流风·仙瑜碎片</v>
          </cell>
          <cell r="C422">
            <v>105042</v>
          </cell>
          <cell r="D422" t="e">
            <v>#N/A</v>
          </cell>
        </row>
        <row r="423">
          <cell r="B423" t="str">
            <v>碧月凝霜·流澜碎片</v>
          </cell>
          <cell r="C423">
            <v>105043</v>
          </cell>
          <cell r="D423" t="e">
            <v>#N/A</v>
          </cell>
        </row>
        <row r="424">
          <cell r="B424" t="str">
            <v>暮雨乘风·苍木碎片</v>
          </cell>
          <cell r="C424">
            <v>105044</v>
          </cell>
          <cell r="D424" t="e">
            <v>#N/A</v>
          </cell>
        </row>
        <row r="425">
          <cell r="B425" t="str">
            <v>流云伏月·碧波碎片</v>
          </cell>
          <cell r="C425">
            <v>105045</v>
          </cell>
          <cell r="D425" t="e">
            <v>#N/A</v>
          </cell>
        </row>
        <row r="426">
          <cell r="B426" t="str">
            <v>碧影浮空·墨魂碎片</v>
          </cell>
          <cell r="C426">
            <v>105036</v>
          </cell>
          <cell r="D426" t="e">
            <v>#N/A</v>
          </cell>
        </row>
        <row r="427">
          <cell r="B427" t="str">
            <v>宇落青冥·缘风碎片</v>
          </cell>
          <cell r="C427">
            <v>105037</v>
          </cell>
          <cell r="D427" t="e">
            <v>#N/A</v>
          </cell>
        </row>
        <row r="428">
          <cell r="B428" t="str">
            <v>暮雨乘风·苍木碎片</v>
          </cell>
          <cell r="C428">
            <v>105038</v>
          </cell>
          <cell r="D428" t="e">
            <v>#N/A</v>
          </cell>
        </row>
        <row r="429">
          <cell r="B429" t="str">
            <v>溯雪凝冰·浮华碎片</v>
          </cell>
          <cell r="C429">
            <v>105039</v>
          </cell>
          <cell r="D429" t="e">
            <v>#N/A</v>
          </cell>
        </row>
        <row r="430">
          <cell r="B430" t="str">
            <v>流云伏月·青玫碎片</v>
          </cell>
          <cell r="C430">
            <v>105040</v>
          </cell>
          <cell r="D430" t="e">
            <v>#N/A</v>
          </cell>
        </row>
        <row r="431">
          <cell r="B431" t="str">
            <v>冷月凝霜·离火碎片</v>
          </cell>
          <cell r="C431">
            <v>105041</v>
          </cell>
          <cell r="D431" t="e">
            <v>#N/A</v>
          </cell>
        </row>
        <row r="432">
          <cell r="B432" t="str">
            <v>逆殇流风·仙瑜碎片</v>
          </cell>
          <cell r="C432">
            <v>105042</v>
          </cell>
          <cell r="D432" t="e">
            <v>#N/A</v>
          </cell>
        </row>
        <row r="433">
          <cell r="B433" t="str">
            <v>碧月凝霜·流澜碎片</v>
          </cell>
          <cell r="C433">
            <v>105043</v>
          </cell>
          <cell r="D433" t="e">
            <v>#N/A</v>
          </cell>
        </row>
        <row r="434">
          <cell r="B434" t="str">
            <v>暮雨乘风·苍木碎片</v>
          </cell>
          <cell r="C434">
            <v>105044</v>
          </cell>
          <cell r="D434" t="e">
            <v>#N/A</v>
          </cell>
        </row>
        <row r="435">
          <cell r="B435" t="str">
            <v>流云伏月·碧波碎片</v>
          </cell>
          <cell r="C435">
            <v>105045</v>
          </cell>
          <cell r="D435" t="e">
            <v>#N/A</v>
          </cell>
        </row>
        <row r="436">
          <cell r="B436" t="str">
            <v>碧影浮空·惊涛碎片</v>
          </cell>
          <cell r="C436">
            <v>105046</v>
          </cell>
          <cell r="D436" t="e">
            <v>#N/A</v>
          </cell>
        </row>
        <row r="437">
          <cell r="B437" t="str">
            <v>溯雪凝冰·云绸碎片</v>
          </cell>
          <cell r="C437">
            <v>105047</v>
          </cell>
          <cell r="D437" t="e">
            <v>#N/A</v>
          </cell>
        </row>
        <row r="438">
          <cell r="B438" t="str">
            <v>碧月凝霜·龙纹碎片</v>
          </cell>
          <cell r="C438">
            <v>105048</v>
          </cell>
          <cell r="D438" t="e">
            <v>#N/A</v>
          </cell>
        </row>
        <row r="439">
          <cell r="B439" t="str">
            <v>流云伏月·念尘碎片</v>
          </cell>
          <cell r="C439">
            <v>105049</v>
          </cell>
          <cell r="D439" t="e">
            <v>#N/A</v>
          </cell>
        </row>
        <row r="440">
          <cell r="B440" t="str">
            <v>碧影浮空·墨魂碎片</v>
          </cell>
          <cell r="C440">
            <v>105050</v>
          </cell>
          <cell r="D440" t="e">
            <v>#N/A</v>
          </cell>
        </row>
        <row r="441">
          <cell r="B441" t="str">
            <v>溯雪凝冰·梵音碎片</v>
          </cell>
          <cell r="C441">
            <v>105051</v>
          </cell>
          <cell r="D441" t="e">
            <v>#N/A</v>
          </cell>
        </row>
        <row r="442">
          <cell r="B442" t="str">
            <v>碧月凝霜·落羽碎片</v>
          </cell>
          <cell r="C442">
            <v>105052</v>
          </cell>
          <cell r="D442" t="e">
            <v>#N/A</v>
          </cell>
        </row>
        <row r="443">
          <cell r="B443" t="str">
            <v>暮雨乘风·破军碎片</v>
          </cell>
          <cell r="C443">
            <v>105053</v>
          </cell>
          <cell r="D443" t="e">
            <v>#N/A</v>
          </cell>
        </row>
        <row r="444">
          <cell r="B444" t="str">
            <v>流云伏月·青玫碎片</v>
          </cell>
          <cell r="C444">
            <v>105054</v>
          </cell>
          <cell r="D444" t="e">
            <v>#N/A</v>
          </cell>
        </row>
        <row r="445">
          <cell r="B445" t="str">
            <v>碧影浮空·雾崖碎片</v>
          </cell>
          <cell r="C445">
            <v>105055</v>
          </cell>
          <cell r="D445" t="e">
            <v>#N/A</v>
          </cell>
        </row>
        <row r="446">
          <cell r="B446" t="str">
            <v>溯雪凝冰·仙瑜碎片</v>
          </cell>
          <cell r="C446">
            <v>105056</v>
          </cell>
          <cell r="D446" t="e">
            <v>#N/A</v>
          </cell>
        </row>
        <row r="447">
          <cell r="B447" t="str">
            <v>碧影浮空·惊涛碎片</v>
          </cell>
          <cell r="C447">
            <v>105046</v>
          </cell>
          <cell r="D447" t="e">
            <v>#N/A</v>
          </cell>
        </row>
        <row r="448">
          <cell r="B448" t="str">
            <v>溯雪凝冰·云绸碎片</v>
          </cell>
          <cell r="C448">
            <v>105047</v>
          </cell>
          <cell r="D448" t="e">
            <v>#N/A</v>
          </cell>
        </row>
        <row r="449">
          <cell r="B449" t="str">
            <v>碧月凝霜·龙纹碎片</v>
          </cell>
          <cell r="C449">
            <v>105048</v>
          </cell>
          <cell r="D449" t="e">
            <v>#N/A</v>
          </cell>
        </row>
        <row r="450">
          <cell r="B450" t="str">
            <v>流云伏月·念尘碎片</v>
          </cell>
          <cell r="C450">
            <v>105049</v>
          </cell>
          <cell r="D450" t="e">
            <v>#N/A</v>
          </cell>
        </row>
        <row r="451">
          <cell r="B451" t="str">
            <v>碧影浮空·墨魂碎片</v>
          </cell>
          <cell r="C451">
            <v>105050</v>
          </cell>
          <cell r="D451" t="e">
            <v>#N/A</v>
          </cell>
        </row>
        <row r="452">
          <cell r="B452" t="str">
            <v>溯雪凝冰·梵音碎片</v>
          </cell>
          <cell r="C452">
            <v>105051</v>
          </cell>
          <cell r="D452" t="e">
            <v>#N/A</v>
          </cell>
        </row>
        <row r="453">
          <cell r="B453" t="str">
            <v>碧月凝霜·落羽碎片</v>
          </cell>
          <cell r="C453">
            <v>105052</v>
          </cell>
          <cell r="D453" t="e">
            <v>#N/A</v>
          </cell>
        </row>
        <row r="454">
          <cell r="B454" t="str">
            <v>暮雨乘风·破军碎片</v>
          </cell>
          <cell r="C454">
            <v>105053</v>
          </cell>
          <cell r="D454" t="e">
            <v>#N/A</v>
          </cell>
        </row>
        <row r="455">
          <cell r="B455" t="str">
            <v>流云伏月·青玫碎片</v>
          </cell>
          <cell r="C455">
            <v>105054</v>
          </cell>
          <cell r="D455" t="e">
            <v>#N/A</v>
          </cell>
        </row>
        <row r="456">
          <cell r="B456" t="str">
            <v>碧影浮空·雾崖碎片</v>
          </cell>
          <cell r="C456">
            <v>105055</v>
          </cell>
          <cell r="D456" t="e">
            <v>#N/A</v>
          </cell>
        </row>
        <row r="457">
          <cell r="B457" t="str">
            <v>溯雪凝冰·仙瑜碎片</v>
          </cell>
          <cell r="C457">
            <v>105056</v>
          </cell>
          <cell r="D457" t="e">
            <v>#N/A</v>
          </cell>
        </row>
        <row r="458">
          <cell r="B458" t="str">
            <v>碧影浮空·惊涛碎片</v>
          </cell>
          <cell r="C458">
            <v>105046</v>
          </cell>
          <cell r="D458" t="e">
            <v>#N/A</v>
          </cell>
        </row>
        <row r="459">
          <cell r="B459" t="str">
            <v>溯雪凝冰·云绸碎片</v>
          </cell>
          <cell r="C459">
            <v>105047</v>
          </cell>
          <cell r="D459" t="e">
            <v>#N/A</v>
          </cell>
        </row>
        <row r="460">
          <cell r="B460" t="str">
            <v>碧月凝霜·龙纹碎片</v>
          </cell>
          <cell r="C460">
            <v>105048</v>
          </cell>
          <cell r="D460" t="e">
            <v>#N/A</v>
          </cell>
        </row>
        <row r="461">
          <cell r="B461" t="str">
            <v>流云伏月·念尘碎片</v>
          </cell>
          <cell r="C461">
            <v>105049</v>
          </cell>
          <cell r="D461" t="e">
            <v>#N/A</v>
          </cell>
        </row>
        <row r="462">
          <cell r="B462" t="str">
            <v>碧影浮空·墨魂碎片</v>
          </cell>
          <cell r="C462">
            <v>105050</v>
          </cell>
          <cell r="D462" t="e">
            <v>#N/A</v>
          </cell>
        </row>
        <row r="463">
          <cell r="B463" t="str">
            <v>溯雪凝冰·梵音碎片</v>
          </cell>
          <cell r="C463">
            <v>105051</v>
          </cell>
          <cell r="D463" t="e">
            <v>#N/A</v>
          </cell>
        </row>
        <row r="464">
          <cell r="B464" t="str">
            <v>碧月凝霜·落羽碎片</v>
          </cell>
          <cell r="C464">
            <v>105052</v>
          </cell>
          <cell r="D464" t="e">
            <v>#N/A</v>
          </cell>
        </row>
        <row r="465">
          <cell r="B465" t="str">
            <v>暮雨乘风·破军碎片</v>
          </cell>
          <cell r="C465">
            <v>105053</v>
          </cell>
          <cell r="D465" t="e">
            <v>#N/A</v>
          </cell>
        </row>
        <row r="466">
          <cell r="B466" t="str">
            <v>流云伏月·青玫碎片</v>
          </cell>
          <cell r="C466">
            <v>105054</v>
          </cell>
          <cell r="D466" t="e">
            <v>#N/A</v>
          </cell>
        </row>
        <row r="467">
          <cell r="B467" t="str">
            <v>碧影浮空·雾崖碎片</v>
          </cell>
          <cell r="C467">
            <v>105055</v>
          </cell>
          <cell r="D467" t="e">
            <v>#N/A</v>
          </cell>
        </row>
        <row r="468">
          <cell r="B468" t="str">
            <v>溯雪凝冰·仙瑜碎片</v>
          </cell>
          <cell r="C468">
            <v>105056</v>
          </cell>
          <cell r="D468" t="e">
            <v>#N/A</v>
          </cell>
        </row>
        <row r="469">
          <cell r="B469" t="str">
            <v>圣·当康碎片</v>
          </cell>
          <cell r="C469">
            <v>105005</v>
          </cell>
          <cell r="D469">
            <v>50</v>
          </cell>
        </row>
        <row r="470">
          <cell r="B470" t="str">
            <v>舞·灵儿碎片</v>
          </cell>
          <cell r="C470">
            <v>105006</v>
          </cell>
          <cell r="D470" t="e">
            <v>#N/A</v>
          </cell>
        </row>
        <row r="471">
          <cell r="B471" t="str">
            <v>狐·玄狐碎片</v>
          </cell>
          <cell r="C471">
            <v>105007</v>
          </cell>
          <cell r="D471">
            <v>60</v>
          </cell>
        </row>
        <row r="472">
          <cell r="B472" t="str">
            <v>狐·赤狐碎片</v>
          </cell>
          <cell r="C472">
            <v>105008</v>
          </cell>
          <cell r="D472" t="e">
            <v>#N/A</v>
          </cell>
        </row>
        <row r="473">
          <cell r="B473" t="str">
            <v>狐·呈祥碎片</v>
          </cell>
          <cell r="C473">
            <v>105009</v>
          </cell>
          <cell r="D473">
            <v>80</v>
          </cell>
        </row>
        <row r="474">
          <cell r="B474" t="str">
            <v>狐·呈祥</v>
          </cell>
          <cell r="C474">
            <v>110016</v>
          </cell>
          <cell r="D474">
            <v>2400</v>
          </cell>
        </row>
        <row r="475">
          <cell r="B475" t="str">
            <v>鹦鹉碎片</v>
          </cell>
          <cell r="C475">
            <v>105010</v>
          </cell>
          <cell r="D475" t="e">
            <v>#N/A</v>
          </cell>
        </row>
        <row r="476">
          <cell r="B476" t="str">
            <v>孙小圣碎片</v>
          </cell>
          <cell r="C476">
            <v>105011</v>
          </cell>
          <cell r="D476">
            <v>200</v>
          </cell>
        </row>
        <row r="477">
          <cell r="B477" t="str">
            <v>孙小圣碎片</v>
          </cell>
          <cell r="C477">
            <v>105011</v>
          </cell>
          <cell r="D477" t="e">
            <v>#N/A</v>
          </cell>
        </row>
        <row r="478">
          <cell r="B478" t="str">
            <v>祁云披风碎片</v>
          </cell>
          <cell r="C478">
            <v>105012</v>
          </cell>
          <cell r="D478" t="e">
            <v>#N/A</v>
          </cell>
        </row>
        <row r="479">
          <cell r="B479" t="str">
            <v>离尘披风碎片</v>
          </cell>
          <cell r="C479">
            <v>105013</v>
          </cell>
          <cell r="D479" t="e">
            <v>#N/A</v>
          </cell>
        </row>
        <row r="480">
          <cell r="B480" t="str">
            <v>紫华披风碎片</v>
          </cell>
          <cell r="C480">
            <v>105014</v>
          </cell>
          <cell r="D480" t="e">
            <v>#N/A</v>
          </cell>
        </row>
        <row r="481">
          <cell r="B481" t="str">
            <v>火候披风碎片</v>
          </cell>
          <cell r="C481">
            <v>105015</v>
          </cell>
          <cell r="D481">
            <v>100</v>
          </cell>
        </row>
        <row r="482">
          <cell r="B482" t="str">
            <v>碧空披风碎片</v>
          </cell>
          <cell r="C482">
            <v>105016</v>
          </cell>
          <cell r="D482" t="e">
            <v>#N/A</v>
          </cell>
        </row>
        <row r="483">
          <cell r="B483" t="str">
            <v>耀阳披风碎片</v>
          </cell>
          <cell r="C483">
            <v>105017</v>
          </cell>
          <cell r="D483" t="e">
            <v>#N/A</v>
          </cell>
        </row>
        <row r="484">
          <cell r="B484" t="str">
            <v>引阳披风碎片</v>
          </cell>
          <cell r="C484">
            <v>105018</v>
          </cell>
          <cell r="D484" t="e">
            <v>#N/A</v>
          </cell>
        </row>
        <row r="485">
          <cell r="B485" t="str">
            <v>豪侠披风碎片</v>
          </cell>
          <cell r="C485">
            <v>105019</v>
          </cell>
          <cell r="D485" t="e">
            <v>#N/A</v>
          </cell>
        </row>
        <row r="486">
          <cell r="B486" t="str">
            <v>不败披风碎片</v>
          </cell>
          <cell r="C486">
            <v>105020</v>
          </cell>
          <cell r="D486" t="e">
            <v>#N/A</v>
          </cell>
        </row>
        <row r="487">
          <cell r="B487" t="str">
            <v>至尊披风碎片</v>
          </cell>
          <cell r="C487">
            <v>105021</v>
          </cell>
          <cell r="D487" t="e">
            <v>#N/A</v>
          </cell>
        </row>
        <row r="488">
          <cell r="B488" t="str">
            <v>隐元秘宝·梦回吹角碎片</v>
          </cell>
          <cell r="C488">
            <v>105057</v>
          </cell>
          <cell r="D488" t="e">
            <v>#N/A</v>
          </cell>
        </row>
        <row r="489">
          <cell r="B489" t="str">
            <v>隐元秘宝·望舒灵烛碎片</v>
          </cell>
          <cell r="C489">
            <v>105058</v>
          </cell>
          <cell r="D489">
            <v>70</v>
          </cell>
        </row>
        <row r="490">
          <cell r="B490" t="str">
            <v>隐元秘宝·通天金钻碎片</v>
          </cell>
          <cell r="C490">
            <v>105059</v>
          </cell>
          <cell r="D490" t="e">
            <v>#N/A</v>
          </cell>
        </row>
        <row r="491">
          <cell r="B491" t="str">
            <v>隐元秘宝·六阳葫芦碎片</v>
          </cell>
          <cell r="C491">
            <v>105060</v>
          </cell>
          <cell r="D491" t="e">
            <v>#N/A</v>
          </cell>
        </row>
        <row r="492">
          <cell r="B492" t="str">
            <v>隐元秘宝·沧海飞花碎片</v>
          </cell>
          <cell r="C492">
            <v>105061</v>
          </cell>
          <cell r="D492" t="e">
            <v>#N/A</v>
          </cell>
        </row>
        <row r="493">
          <cell r="B493" t="str">
            <v>隐元秘宝·前尘如风碎片</v>
          </cell>
          <cell r="C493">
            <v>105062</v>
          </cell>
          <cell r="D493" t="e">
            <v>#N/A</v>
          </cell>
        </row>
        <row r="494">
          <cell r="B494" t="str">
            <v>隐元秘宝·江山社稷碎片</v>
          </cell>
          <cell r="C494">
            <v>105063</v>
          </cell>
          <cell r="D494" t="e">
            <v>#N/A</v>
          </cell>
        </row>
        <row r="495">
          <cell r="B495" t="str">
            <v>隐元秘宝·玄犀岚樱碎片</v>
          </cell>
          <cell r="C495">
            <v>105064</v>
          </cell>
          <cell r="D495" t="e">
            <v>#N/A</v>
          </cell>
        </row>
        <row r="496">
          <cell r="B496" t="str">
            <v>隐元秘宝·姑余双剑碎片</v>
          </cell>
          <cell r="C496">
            <v>105065</v>
          </cell>
          <cell r="D496" t="e">
            <v>#N/A</v>
          </cell>
        </row>
        <row r="497">
          <cell r="B497" t="str">
            <v>隐元秘宝·烟雨留情碎片</v>
          </cell>
          <cell r="C497">
            <v>105066</v>
          </cell>
          <cell r="D497">
            <v>200</v>
          </cell>
        </row>
        <row r="498">
          <cell r="B498" t="str">
            <v>一级马鞍</v>
          </cell>
          <cell r="C498">
            <v>130000</v>
          </cell>
          <cell r="D498">
            <v>130</v>
          </cell>
        </row>
        <row r="499">
          <cell r="B499" t="str">
            <v>二级马鞍</v>
          </cell>
          <cell r="C499">
            <v>130001</v>
          </cell>
          <cell r="D499">
            <v>182</v>
          </cell>
        </row>
        <row r="500">
          <cell r="B500" t="str">
            <v>三级马鞍</v>
          </cell>
          <cell r="C500">
            <v>130002</v>
          </cell>
          <cell r="D500">
            <v>256</v>
          </cell>
        </row>
        <row r="501">
          <cell r="B501" t="str">
            <v>四级马鞍</v>
          </cell>
          <cell r="C501">
            <v>130003</v>
          </cell>
          <cell r="D501">
            <v>357</v>
          </cell>
        </row>
        <row r="502">
          <cell r="B502" t="str">
            <v>五级马鞍</v>
          </cell>
          <cell r="C502">
            <v>130004</v>
          </cell>
          <cell r="D502">
            <v>500</v>
          </cell>
        </row>
        <row r="503">
          <cell r="B503" t="str">
            <v>六级马鞍</v>
          </cell>
          <cell r="C503">
            <v>130005</v>
          </cell>
          <cell r="D503">
            <v>700</v>
          </cell>
        </row>
        <row r="504">
          <cell r="B504" t="str">
            <v>七级马鞍</v>
          </cell>
          <cell r="C504">
            <v>130006</v>
          </cell>
          <cell r="D504">
            <v>980</v>
          </cell>
        </row>
        <row r="505">
          <cell r="B505" t="str">
            <v>八级马鞍</v>
          </cell>
          <cell r="C505">
            <v>130007</v>
          </cell>
          <cell r="D505">
            <v>1375</v>
          </cell>
        </row>
        <row r="506">
          <cell r="B506" t="str">
            <v>九级马鞍</v>
          </cell>
          <cell r="C506">
            <v>130008</v>
          </cell>
          <cell r="D506">
            <v>1925</v>
          </cell>
        </row>
        <row r="507">
          <cell r="B507" t="str">
            <v>十级马鞍</v>
          </cell>
          <cell r="C507">
            <v>130009</v>
          </cell>
          <cell r="D507">
            <v>2695</v>
          </cell>
        </row>
        <row r="508">
          <cell r="B508" t="str">
            <v>十一级马鞍</v>
          </cell>
          <cell r="C508">
            <v>130010</v>
          </cell>
          <cell r="D508" t="e">
            <v>#N/A</v>
          </cell>
        </row>
        <row r="509">
          <cell r="B509" t="str">
            <v>十二级马鞍</v>
          </cell>
          <cell r="C509">
            <v>130011</v>
          </cell>
          <cell r="D509" t="e">
            <v>#N/A</v>
          </cell>
        </row>
        <row r="510">
          <cell r="B510" t="str">
            <v>十三级马鞍</v>
          </cell>
          <cell r="C510">
            <v>130012</v>
          </cell>
          <cell r="D510" t="e">
            <v>#N/A</v>
          </cell>
        </row>
        <row r="511">
          <cell r="B511" t="str">
            <v>十四级马鞍</v>
          </cell>
          <cell r="C511">
            <v>130013</v>
          </cell>
          <cell r="D511" t="e">
            <v>#N/A</v>
          </cell>
        </row>
        <row r="512">
          <cell r="B512" t="str">
            <v>十五级马鞍</v>
          </cell>
          <cell r="C512">
            <v>130014</v>
          </cell>
          <cell r="D512" t="e">
            <v>#N/A</v>
          </cell>
        </row>
        <row r="513">
          <cell r="B513" t="str">
            <v>一级缰绳</v>
          </cell>
          <cell r="C513">
            <v>130015</v>
          </cell>
          <cell r="D513">
            <v>130</v>
          </cell>
        </row>
        <row r="514">
          <cell r="B514" t="str">
            <v>二级缰绳</v>
          </cell>
          <cell r="C514">
            <v>130016</v>
          </cell>
          <cell r="D514">
            <v>182</v>
          </cell>
        </row>
        <row r="515">
          <cell r="B515" t="str">
            <v>三级缰绳</v>
          </cell>
          <cell r="C515">
            <v>130017</v>
          </cell>
          <cell r="D515">
            <v>256</v>
          </cell>
        </row>
        <row r="516">
          <cell r="B516" t="str">
            <v>四级缰绳</v>
          </cell>
          <cell r="C516">
            <v>130018</v>
          </cell>
          <cell r="D516">
            <v>357</v>
          </cell>
        </row>
        <row r="517">
          <cell r="B517" t="str">
            <v>五级缰绳</v>
          </cell>
          <cell r="C517">
            <v>130019</v>
          </cell>
          <cell r="D517">
            <v>500</v>
          </cell>
        </row>
        <row r="518">
          <cell r="B518" t="str">
            <v>六级缰绳</v>
          </cell>
          <cell r="C518">
            <v>130020</v>
          </cell>
          <cell r="D518">
            <v>700</v>
          </cell>
        </row>
        <row r="519">
          <cell r="B519" t="str">
            <v>七级缰绳</v>
          </cell>
          <cell r="C519">
            <v>130021</v>
          </cell>
          <cell r="D519">
            <v>980</v>
          </cell>
        </row>
        <row r="520">
          <cell r="B520" t="str">
            <v>八级缰绳</v>
          </cell>
          <cell r="C520">
            <v>130022</v>
          </cell>
          <cell r="D520">
            <v>1375</v>
          </cell>
        </row>
        <row r="521">
          <cell r="B521" t="str">
            <v>九级缰绳</v>
          </cell>
          <cell r="C521">
            <v>130023</v>
          </cell>
          <cell r="D521">
            <v>1925</v>
          </cell>
        </row>
        <row r="522">
          <cell r="B522" t="str">
            <v>十级缰绳</v>
          </cell>
          <cell r="C522">
            <v>130024</v>
          </cell>
          <cell r="D522">
            <v>2695</v>
          </cell>
        </row>
        <row r="523">
          <cell r="B523" t="str">
            <v>十一级缰绳</v>
          </cell>
          <cell r="C523">
            <v>130025</v>
          </cell>
          <cell r="D523" t="e">
            <v>#N/A</v>
          </cell>
        </row>
        <row r="524">
          <cell r="B524" t="str">
            <v>十二级缰绳</v>
          </cell>
          <cell r="C524">
            <v>130026</v>
          </cell>
          <cell r="D524" t="e">
            <v>#N/A</v>
          </cell>
        </row>
        <row r="525">
          <cell r="B525" t="str">
            <v>十三级缰绳</v>
          </cell>
          <cell r="C525">
            <v>130027</v>
          </cell>
          <cell r="D525" t="e">
            <v>#N/A</v>
          </cell>
        </row>
        <row r="526">
          <cell r="B526" t="str">
            <v>十四级缰绳</v>
          </cell>
          <cell r="C526">
            <v>130028</v>
          </cell>
          <cell r="D526" t="e">
            <v>#N/A</v>
          </cell>
        </row>
        <row r="527">
          <cell r="B527" t="str">
            <v>十五级缰绳</v>
          </cell>
          <cell r="C527">
            <v>130029</v>
          </cell>
          <cell r="D527" t="e">
            <v>#N/A</v>
          </cell>
        </row>
        <row r="528">
          <cell r="B528" t="str">
            <v>一级马镫</v>
          </cell>
          <cell r="C528">
            <v>130030</v>
          </cell>
          <cell r="D528">
            <v>130</v>
          </cell>
        </row>
        <row r="529">
          <cell r="B529" t="str">
            <v>二级马镫</v>
          </cell>
          <cell r="C529">
            <v>130031</v>
          </cell>
          <cell r="D529">
            <v>182</v>
          </cell>
        </row>
        <row r="530">
          <cell r="B530" t="str">
            <v>三级马镫</v>
          </cell>
          <cell r="C530">
            <v>130032</v>
          </cell>
          <cell r="D530">
            <v>256</v>
          </cell>
        </row>
        <row r="531">
          <cell r="B531" t="str">
            <v>四级马镫</v>
          </cell>
          <cell r="C531">
            <v>130033</v>
          </cell>
          <cell r="D531">
            <v>357</v>
          </cell>
        </row>
        <row r="532">
          <cell r="B532" t="str">
            <v>五级马镫</v>
          </cell>
          <cell r="C532">
            <v>130034</v>
          </cell>
          <cell r="D532">
            <v>500</v>
          </cell>
        </row>
        <row r="533">
          <cell r="B533" t="str">
            <v>六级马镫</v>
          </cell>
          <cell r="C533">
            <v>130035</v>
          </cell>
          <cell r="D533">
            <v>700</v>
          </cell>
        </row>
        <row r="534">
          <cell r="B534" t="str">
            <v>七级马镫</v>
          </cell>
          <cell r="C534">
            <v>130036</v>
          </cell>
          <cell r="D534">
            <v>980</v>
          </cell>
        </row>
        <row r="535">
          <cell r="B535" t="str">
            <v>八级马镫</v>
          </cell>
          <cell r="C535">
            <v>130037</v>
          </cell>
          <cell r="D535">
            <v>1375</v>
          </cell>
        </row>
        <row r="536">
          <cell r="B536" t="str">
            <v>九级马镫</v>
          </cell>
          <cell r="C536">
            <v>130038</v>
          </cell>
          <cell r="D536">
            <v>1925</v>
          </cell>
        </row>
        <row r="537">
          <cell r="B537" t="str">
            <v>十级马镫</v>
          </cell>
          <cell r="C537">
            <v>130039</v>
          </cell>
          <cell r="D537">
            <v>2695</v>
          </cell>
        </row>
        <row r="538">
          <cell r="B538" t="str">
            <v>十一级马镫</v>
          </cell>
          <cell r="C538">
            <v>130040</v>
          </cell>
          <cell r="D538" t="e">
            <v>#N/A</v>
          </cell>
        </row>
        <row r="539">
          <cell r="B539" t="str">
            <v>十二级马镫</v>
          </cell>
          <cell r="C539">
            <v>130041</v>
          </cell>
          <cell r="D539" t="e">
            <v>#N/A</v>
          </cell>
        </row>
        <row r="540">
          <cell r="B540" t="str">
            <v>十三级马镫</v>
          </cell>
          <cell r="C540">
            <v>130042</v>
          </cell>
          <cell r="D540" t="e">
            <v>#N/A</v>
          </cell>
        </row>
        <row r="541">
          <cell r="B541" t="str">
            <v>十四级马镫</v>
          </cell>
          <cell r="C541">
            <v>130043</v>
          </cell>
          <cell r="D541" t="e">
            <v>#N/A</v>
          </cell>
        </row>
        <row r="542">
          <cell r="B542" t="str">
            <v>十五级马镫</v>
          </cell>
          <cell r="C542">
            <v>130044</v>
          </cell>
          <cell r="D542" t="e">
            <v>#N/A</v>
          </cell>
        </row>
        <row r="543">
          <cell r="B543" t="str">
            <v>一级铁蹄</v>
          </cell>
          <cell r="C543">
            <v>130045</v>
          </cell>
          <cell r="D543">
            <v>130</v>
          </cell>
        </row>
        <row r="544">
          <cell r="B544" t="str">
            <v>二级铁蹄</v>
          </cell>
          <cell r="C544">
            <v>130046</v>
          </cell>
          <cell r="D544">
            <v>182</v>
          </cell>
        </row>
        <row r="545">
          <cell r="B545" t="str">
            <v>三级铁蹄</v>
          </cell>
          <cell r="C545">
            <v>130047</v>
          </cell>
          <cell r="D545">
            <v>256</v>
          </cell>
        </row>
        <row r="546">
          <cell r="B546" t="str">
            <v>四级铁蹄</v>
          </cell>
          <cell r="C546">
            <v>130048</v>
          </cell>
          <cell r="D546">
            <v>357</v>
          </cell>
        </row>
        <row r="547">
          <cell r="B547" t="str">
            <v>五级铁蹄</v>
          </cell>
          <cell r="C547">
            <v>130049</v>
          </cell>
          <cell r="D547">
            <v>500</v>
          </cell>
        </row>
        <row r="548">
          <cell r="B548" t="str">
            <v>六级铁蹄</v>
          </cell>
          <cell r="C548">
            <v>130050</v>
          </cell>
          <cell r="D548">
            <v>700</v>
          </cell>
        </row>
        <row r="549">
          <cell r="B549" t="str">
            <v>七级铁蹄</v>
          </cell>
          <cell r="C549">
            <v>130051</v>
          </cell>
          <cell r="D549">
            <v>980</v>
          </cell>
        </row>
        <row r="550">
          <cell r="B550" t="str">
            <v>八级铁蹄</v>
          </cell>
          <cell r="C550">
            <v>130052</v>
          </cell>
          <cell r="D550">
            <v>1375</v>
          </cell>
        </row>
        <row r="551">
          <cell r="B551" t="str">
            <v>九级铁蹄</v>
          </cell>
          <cell r="C551">
            <v>130053</v>
          </cell>
          <cell r="D551">
            <v>1925</v>
          </cell>
        </row>
        <row r="552">
          <cell r="B552" t="str">
            <v>十级铁蹄</v>
          </cell>
          <cell r="C552">
            <v>130054</v>
          </cell>
          <cell r="D552">
            <v>2695</v>
          </cell>
        </row>
        <row r="553">
          <cell r="B553" t="str">
            <v>十一级铁蹄</v>
          </cell>
          <cell r="C553">
            <v>130055</v>
          </cell>
          <cell r="D553" t="e">
            <v>#N/A</v>
          </cell>
        </row>
        <row r="554">
          <cell r="B554" t="str">
            <v>十二级铁蹄</v>
          </cell>
          <cell r="C554">
            <v>130056</v>
          </cell>
          <cell r="D554" t="e">
            <v>#N/A</v>
          </cell>
        </row>
        <row r="555">
          <cell r="B555" t="str">
            <v>十三级铁蹄</v>
          </cell>
          <cell r="C555">
            <v>130057</v>
          </cell>
          <cell r="D555" t="e">
            <v>#N/A</v>
          </cell>
        </row>
        <row r="556">
          <cell r="B556" t="str">
            <v>十四级铁蹄</v>
          </cell>
          <cell r="C556">
            <v>130058</v>
          </cell>
          <cell r="D556" t="e">
            <v>#N/A</v>
          </cell>
        </row>
        <row r="557">
          <cell r="B557" t="str">
            <v>十五级铁蹄</v>
          </cell>
          <cell r="C557">
            <v>130059</v>
          </cell>
          <cell r="D557" t="e">
            <v>#N/A</v>
          </cell>
        </row>
        <row r="558">
          <cell r="B558" t="str">
            <v>一级铠甲</v>
          </cell>
          <cell r="C558">
            <v>130060</v>
          </cell>
          <cell r="D558">
            <v>130</v>
          </cell>
        </row>
        <row r="559">
          <cell r="B559" t="str">
            <v>二级铠甲</v>
          </cell>
          <cell r="C559">
            <v>130061</v>
          </cell>
          <cell r="D559">
            <v>182</v>
          </cell>
        </row>
        <row r="560">
          <cell r="B560" t="str">
            <v>三级铠甲</v>
          </cell>
          <cell r="C560">
            <v>130062</v>
          </cell>
          <cell r="D560">
            <v>256</v>
          </cell>
        </row>
        <row r="561">
          <cell r="B561" t="str">
            <v>四级铠甲</v>
          </cell>
          <cell r="C561">
            <v>130063</v>
          </cell>
          <cell r="D561">
            <v>357</v>
          </cell>
        </row>
        <row r="562">
          <cell r="B562" t="str">
            <v>五级铠甲</v>
          </cell>
          <cell r="C562">
            <v>130064</v>
          </cell>
          <cell r="D562">
            <v>500</v>
          </cell>
        </row>
        <row r="563">
          <cell r="B563" t="str">
            <v>六级铠甲</v>
          </cell>
          <cell r="C563">
            <v>130065</v>
          </cell>
          <cell r="D563">
            <v>700</v>
          </cell>
        </row>
        <row r="564">
          <cell r="B564" t="str">
            <v>七级铠甲</v>
          </cell>
          <cell r="C564">
            <v>130066</v>
          </cell>
          <cell r="D564">
            <v>980</v>
          </cell>
        </row>
        <row r="565">
          <cell r="B565" t="str">
            <v>八级铠甲</v>
          </cell>
          <cell r="C565">
            <v>130067</v>
          </cell>
          <cell r="D565">
            <v>1375</v>
          </cell>
        </row>
        <row r="566">
          <cell r="B566" t="str">
            <v>九级铠甲</v>
          </cell>
          <cell r="C566">
            <v>130068</v>
          </cell>
          <cell r="D566">
            <v>1925</v>
          </cell>
        </row>
        <row r="567">
          <cell r="B567" t="str">
            <v>十级铠甲</v>
          </cell>
          <cell r="C567">
            <v>130069</v>
          </cell>
          <cell r="D567">
            <v>2695</v>
          </cell>
        </row>
        <row r="568">
          <cell r="B568" t="str">
            <v>十一级铠甲</v>
          </cell>
          <cell r="C568">
            <v>130070</v>
          </cell>
          <cell r="D568" t="e">
            <v>#N/A</v>
          </cell>
        </row>
        <row r="569">
          <cell r="B569" t="str">
            <v>十二级铠甲</v>
          </cell>
          <cell r="C569">
            <v>130071</v>
          </cell>
          <cell r="D569" t="e">
            <v>#N/A</v>
          </cell>
        </row>
        <row r="570">
          <cell r="B570" t="str">
            <v>十三级铠甲</v>
          </cell>
          <cell r="C570">
            <v>130072</v>
          </cell>
          <cell r="D570" t="e">
            <v>#N/A</v>
          </cell>
        </row>
        <row r="571">
          <cell r="B571" t="str">
            <v>十四级铠甲</v>
          </cell>
          <cell r="C571">
            <v>130073</v>
          </cell>
          <cell r="D571" t="e">
            <v>#N/A</v>
          </cell>
        </row>
        <row r="572">
          <cell r="B572" t="str">
            <v>十五级铠甲</v>
          </cell>
          <cell r="C572">
            <v>130074</v>
          </cell>
          <cell r="D572" t="e">
            <v>#N/A</v>
          </cell>
        </row>
        <row r="573">
          <cell r="B573" t="str">
            <v>一级项圈</v>
          </cell>
          <cell r="C573">
            <v>130075</v>
          </cell>
          <cell r="D573">
            <v>130</v>
          </cell>
        </row>
        <row r="574">
          <cell r="B574" t="str">
            <v>二级项圈</v>
          </cell>
          <cell r="C574">
            <v>130076</v>
          </cell>
          <cell r="D574">
            <v>182</v>
          </cell>
        </row>
        <row r="575">
          <cell r="B575" t="str">
            <v>三级项圈</v>
          </cell>
          <cell r="C575">
            <v>130077</v>
          </cell>
          <cell r="D575">
            <v>256</v>
          </cell>
        </row>
        <row r="576">
          <cell r="B576" t="str">
            <v>四级项圈</v>
          </cell>
          <cell r="C576">
            <v>130078</v>
          </cell>
          <cell r="D576">
            <v>357</v>
          </cell>
        </row>
        <row r="577">
          <cell r="B577" t="str">
            <v>五级项圈</v>
          </cell>
          <cell r="C577">
            <v>130079</v>
          </cell>
          <cell r="D577">
            <v>500</v>
          </cell>
        </row>
        <row r="578">
          <cell r="B578" t="str">
            <v>六级项圈</v>
          </cell>
          <cell r="C578">
            <v>130080</v>
          </cell>
          <cell r="D578">
            <v>700</v>
          </cell>
        </row>
        <row r="579">
          <cell r="B579" t="str">
            <v>七级项圈</v>
          </cell>
          <cell r="C579">
            <v>130081</v>
          </cell>
          <cell r="D579">
            <v>980</v>
          </cell>
        </row>
        <row r="580">
          <cell r="B580" t="str">
            <v>八级项圈</v>
          </cell>
          <cell r="C580">
            <v>130082</v>
          </cell>
          <cell r="D580">
            <v>1375</v>
          </cell>
        </row>
        <row r="581">
          <cell r="B581" t="str">
            <v>九级项圈</v>
          </cell>
          <cell r="C581">
            <v>130083</v>
          </cell>
          <cell r="D581">
            <v>1925</v>
          </cell>
        </row>
        <row r="582">
          <cell r="B582" t="str">
            <v>十级项圈</v>
          </cell>
          <cell r="C582">
            <v>130084</v>
          </cell>
          <cell r="D582">
            <v>2695</v>
          </cell>
        </row>
        <row r="583">
          <cell r="B583" t="str">
            <v>十一级项圈</v>
          </cell>
          <cell r="C583">
            <v>130085</v>
          </cell>
          <cell r="D583" t="e">
            <v>#N/A</v>
          </cell>
        </row>
        <row r="584">
          <cell r="B584" t="str">
            <v>十二级项圈</v>
          </cell>
          <cell r="C584">
            <v>130086</v>
          </cell>
          <cell r="D584" t="e">
            <v>#N/A</v>
          </cell>
        </row>
        <row r="585">
          <cell r="B585" t="str">
            <v>十三级项圈</v>
          </cell>
          <cell r="C585">
            <v>130087</v>
          </cell>
          <cell r="D585" t="e">
            <v>#N/A</v>
          </cell>
        </row>
        <row r="586">
          <cell r="B586" t="str">
            <v>十四级项圈</v>
          </cell>
          <cell r="C586">
            <v>130088</v>
          </cell>
          <cell r="D586" t="e">
            <v>#N/A</v>
          </cell>
        </row>
        <row r="587">
          <cell r="B587" t="str">
            <v>十五级项圈</v>
          </cell>
          <cell r="C587">
            <v>130089</v>
          </cell>
          <cell r="D587" t="e">
            <v>#N/A</v>
          </cell>
        </row>
        <row r="588">
          <cell r="B588" t="str">
            <v>一级护腕</v>
          </cell>
          <cell r="C588">
            <v>130090</v>
          </cell>
          <cell r="D588">
            <v>130</v>
          </cell>
        </row>
        <row r="589">
          <cell r="B589" t="str">
            <v>二级护腕</v>
          </cell>
          <cell r="C589">
            <v>130091</v>
          </cell>
          <cell r="D589">
            <v>182</v>
          </cell>
        </row>
        <row r="590">
          <cell r="B590" t="str">
            <v>三级护腕</v>
          </cell>
          <cell r="C590">
            <v>130092</v>
          </cell>
          <cell r="D590">
            <v>256</v>
          </cell>
        </row>
        <row r="591">
          <cell r="B591" t="str">
            <v>四级护腕</v>
          </cell>
          <cell r="C591">
            <v>130093</v>
          </cell>
          <cell r="D591">
            <v>357</v>
          </cell>
        </row>
        <row r="592">
          <cell r="B592" t="str">
            <v>五级护腕</v>
          </cell>
          <cell r="C592">
            <v>130094</v>
          </cell>
          <cell r="D592">
            <v>500</v>
          </cell>
        </row>
        <row r="593">
          <cell r="B593" t="str">
            <v>六级护腕</v>
          </cell>
          <cell r="C593">
            <v>130095</v>
          </cell>
          <cell r="D593">
            <v>700</v>
          </cell>
        </row>
        <row r="594">
          <cell r="B594" t="str">
            <v>七级护腕</v>
          </cell>
          <cell r="C594">
            <v>130096</v>
          </cell>
          <cell r="D594">
            <v>980</v>
          </cell>
        </row>
        <row r="595">
          <cell r="B595" t="str">
            <v>八级护腕</v>
          </cell>
          <cell r="C595">
            <v>130097</v>
          </cell>
          <cell r="D595">
            <v>1375</v>
          </cell>
        </row>
        <row r="596">
          <cell r="B596" t="str">
            <v>九级护腕</v>
          </cell>
          <cell r="C596">
            <v>130098</v>
          </cell>
          <cell r="D596">
            <v>1925</v>
          </cell>
        </row>
        <row r="597">
          <cell r="B597" t="str">
            <v>十级护腕</v>
          </cell>
          <cell r="C597">
            <v>130099</v>
          </cell>
          <cell r="D597">
            <v>2695</v>
          </cell>
        </row>
        <row r="598">
          <cell r="B598" t="str">
            <v>十一级护腕</v>
          </cell>
          <cell r="C598">
            <v>130100</v>
          </cell>
          <cell r="D598" t="e">
            <v>#N/A</v>
          </cell>
        </row>
        <row r="599">
          <cell r="B599" t="str">
            <v>十二级护腕</v>
          </cell>
          <cell r="C599">
            <v>130101</v>
          </cell>
          <cell r="D599" t="e">
            <v>#N/A</v>
          </cell>
        </row>
        <row r="600">
          <cell r="B600" t="str">
            <v>十三级护腕</v>
          </cell>
          <cell r="C600">
            <v>130102</v>
          </cell>
          <cell r="D600" t="e">
            <v>#N/A</v>
          </cell>
        </row>
        <row r="601">
          <cell r="B601" t="str">
            <v>十四级护腕</v>
          </cell>
          <cell r="C601">
            <v>130103</v>
          </cell>
          <cell r="D601" t="e">
            <v>#N/A</v>
          </cell>
        </row>
        <row r="602">
          <cell r="B602" t="str">
            <v>十五级护腕</v>
          </cell>
          <cell r="C602">
            <v>130104</v>
          </cell>
          <cell r="D602" t="e">
            <v>#N/A</v>
          </cell>
        </row>
        <row r="603">
          <cell r="B603" t="str">
            <v>一级护符</v>
          </cell>
          <cell r="C603">
            <v>130105</v>
          </cell>
          <cell r="D603">
            <v>130</v>
          </cell>
        </row>
        <row r="604">
          <cell r="B604" t="str">
            <v>二级护符</v>
          </cell>
          <cell r="C604">
            <v>130106</v>
          </cell>
          <cell r="D604">
            <v>182</v>
          </cell>
        </row>
        <row r="605">
          <cell r="B605" t="str">
            <v>三级护符</v>
          </cell>
          <cell r="C605">
            <v>130107</v>
          </cell>
          <cell r="D605">
            <v>256</v>
          </cell>
        </row>
        <row r="606">
          <cell r="B606" t="str">
            <v>四级护符</v>
          </cell>
          <cell r="C606">
            <v>130108</v>
          </cell>
          <cell r="D606">
            <v>357</v>
          </cell>
        </row>
        <row r="607">
          <cell r="B607" t="str">
            <v>五级护符</v>
          </cell>
          <cell r="C607">
            <v>130109</v>
          </cell>
          <cell r="D607">
            <v>500</v>
          </cell>
        </row>
        <row r="608">
          <cell r="B608" t="str">
            <v>六级护符</v>
          </cell>
          <cell r="C608">
            <v>130110</v>
          </cell>
          <cell r="D608">
            <v>700</v>
          </cell>
        </row>
        <row r="609">
          <cell r="B609" t="str">
            <v>七级护符</v>
          </cell>
          <cell r="C609">
            <v>130111</v>
          </cell>
          <cell r="D609">
            <v>980</v>
          </cell>
        </row>
        <row r="610">
          <cell r="B610" t="str">
            <v>八级护符</v>
          </cell>
          <cell r="C610">
            <v>130112</v>
          </cell>
          <cell r="D610">
            <v>1375</v>
          </cell>
        </row>
        <row r="611">
          <cell r="B611" t="str">
            <v>九级护符</v>
          </cell>
          <cell r="C611">
            <v>130113</v>
          </cell>
          <cell r="D611">
            <v>1925</v>
          </cell>
        </row>
        <row r="612">
          <cell r="B612" t="str">
            <v>十级护符</v>
          </cell>
          <cell r="C612">
            <v>130114</v>
          </cell>
          <cell r="D612">
            <v>2695</v>
          </cell>
        </row>
        <row r="613">
          <cell r="B613" t="str">
            <v>十一级护符</v>
          </cell>
          <cell r="C613">
            <v>130115</v>
          </cell>
          <cell r="D613" t="e">
            <v>#N/A</v>
          </cell>
        </row>
        <row r="614">
          <cell r="B614" t="str">
            <v>十二级护符</v>
          </cell>
          <cell r="C614">
            <v>130116</v>
          </cell>
          <cell r="D614" t="e">
            <v>#N/A</v>
          </cell>
        </row>
        <row r="615">
          <cell r="B615" t="str">
            <v>十三级护符</v>
          </cell>
          <cell r="C615">
            <v>130117</v>
          </cell>
          <cell r="D615" t="e">
            <v>#N/A</v>
          </cell>
        </row>
        <row r="616">
          <cell r="B616" t="str">
            <v>十四级护符</v>
          </cell>
          <cell r="C616">
            <v>130118</v>
          </cell>
          <cell r="D616" t="e">
            <v>#N/A</v>
          </cell>
        </row>
        <row r="617">
          <cell r="B617" t="str">
            <v>十五级护符</v>
          </cell>
          <cell r="C617">
            <v>130119</v>
          </cell>
          <cell r="D617" t="e">
            <v>#N/A</v>
          </cell>
        </row>
        <row r="618">
          <cell r="B618" t="str">
            <v>一级法器</v>
          </cell>
          <cell r="C618">
            <v>130120</v>
          </cell>
          <cell r="D618">
            <v>130</v>
          </cell>
        </row>
        <row r="619">
          <cell r="B619" t="str">
            <v>二级法器</v>
          </cell>
          <cell r="C619">
            <v>130121</v>
          </cell>
          <cell r="D619">
            <v>182</v>
          </cell>
        </row>
        <row r="620">
          <cell r="B620" t="str">
            <v>三级法器</v>
          </cell>
          <cell r="C620">
            <v>130122</v>
          </cell>
          <cell r="D620">
            <v>256</v>
          </cell>
        </row>
        <row r="621">
          <cell r="B621" t="str">
            <v>四级法器</v>
          </cell>
          <cell r="C621">
            <v>130123</v>
          </cell>
          <cell r="D621">
            <v>357</v>
          </cell>
        </row>
        <row r="622">
          <cell r="B622" t="str">
            <v>五级法器</v>
          </cell>
          <cell r="C622">
            <v>130124</v>
          </cell>
          <cell r="D622">
            <v>500</v>
          </cell>
        </row>
        <row r="623">
          <cell r="B623" t="str">
            <v>六级法器</v>
          </cell>
          <cell r="C623">
            <v>130125</v>
          </cell>
          <cell r="D623">
            <v>700</v>
          </cell>
        </row>
        <row r="624">
          <cell r="B624" t="str">
            <v>七级法器</v>
          </cell>
          <cell r="C624">
            <v>130126</v>
          </cell>
          <cell r="D624">
            <v>980</v>
          </cell>
        </row>
        <row r="625">
          <cell r="B625" t="str">
            <v>八级法器</v>
          </cell>
          <cell r="C625">
            <v>130127</v>
          </cell>
          <cell r="D625">
            <v>1375</v>
          </cell>
        </row>
        <row r="626">
          <cell r="B626" t="str">
            <v>九级法器</v>
          </cell>
          <cell r="C626">
            <v>130128</v>
          </cell>
          <cell r="D626">
            <v>1925</v>
          </cell>
        </row>
        <row r="627">
          <cell r="B627" t="str">
            <v>十级法器</v>
          </cell>
          <cell r="C627">
            <v>130129</v>
          </cell>
          <cell r="D627">
            <v>2695</v>
          </cell>
        </row>
        <row r="628">
          <cell r="B628" t="str">
            <v>十一级法器</v>
          </cell>
          <cell r="C628">
            <v>130130</v>
          </cell>
          <cell r="D628" t="e">
            <v>#N/A</v>
          </cell>
        </row>
        <row r="629">
          <cell r="B629" t="str">
            <v>十二级法器</v>
          </cell>
          <cell r="C629">
            <v>130131</v>
          </cell>
          <cell r="D629" t="e">
            <v>#N/A</v>
          </cell>
        </row>
        <row r="630">
          <cell r="B630" t="str">
            <v>十三级法器</v>
          </cell>
          <cell r="C630">
            <v>130132</v>
          </cell>
          <cell r="D630" t="e">
            <v>#N/A</v>
          </cell>
        </row>
        <row r="631">
          <cell r="B631" t="str">
            <v>十四级法器</v>
          </cell>
          <cell r="C631">
            <v>130133</v>
          </cell>
          <cell r="D631" t="e">
            <v>#N/A</v>
          </cell>
        </row>
        <row r="632">
          <cell r="B632" t="str">
            <v>十五级法器</v>
          </cell>
          <cell r="C632">
            <v>130134</v>
          </cell>
          <cell r="D632" t="e">
            <v>#N/A</v>
          </cell>
        </row>
        <row r="633">
          <cell r="B633" t="str">
            <v>一级心法</v>
          </cell>
          <cell r="C633">
            <v>130135</v>
          </cell>
          <cell r="D633">
            <v>130</v>
          </cell>
        </row>
        <row r="634">
          <cell r="B634" t="str">
            <v>二级心法</v>
          </cell>
          <cell r="C634">
            <v>130136</v>
          </cell>
          <cell r="D634">
            <v>182</v>
          </cell>
        </row>
        <row r="635">
          <cell r="B635" t="str">
            <v>三级心法</v>
          </cell>
          <cell r="C635">
            <v>130137</v>
          </cell>
          <cell r="D635">
            <v>256</v>
          </cell>
        </row>
        <row r="636">
          <cell r="B636" t="str">
            <v>四级心法</v>
          </cell>
          <cell r="C636">
            <v>130138</v>
          </cell>
          <cell r="D636">
            <v>357</v>
          </cell>
        </row>
        <row r="637">
          <cell r="B637" t="str">
            <v>五级心法</v>
          </cell>
          <cell r="C637">
            <v>130139</v>
          </cell>
          <cell r="D637">
            <v>500</v>
          </cell>
        </row>
        <row r="638">
          <cell r="B638" t="str">
            <v>六级心法</v>
          </cell>
          <cell r="C638">
            <v>130140</v>
          </cell>
          <cell r="D638">
            <v>700</v>
          </cell>
        </row>
        <row r="639">
          <cell r="B639" t="str">
            <v>七级心法</v>
          </cell>
          <cell r="C639">
            <v>130141</v>
          </cell>
          <cell r="D639">
            <v>980</v>
          </cell>
        </row>
        <row r="640">
          <cell r="B640" t="str">
            <v>八级心法</v>
          </cell>
          <cell r="C640">
            <v>130142</v>
          </cell>
          <cell r="D640">
            <v>1375</v>
          </cell>
        </row>
        <row r="641">
          <cell r="B641" t="str">
            <v>九级心法</v>
          </cell>
          <cell r="C641">
            <v>130143</v>
          </cell>
          <cell r="D641">
            <v>1925</v>
          </cell>
        </row>
        <row r="642">
          <cell r="B642" t="str">
            <v>十级心法</v>
          </cell>
          <cell r="C642">
            <v>130144</v>
          </cell>
          <cell r="D642">
            <v>2695</v>
          </cell>
        </row>
        <row r="643">
          <cell r="B643" t="str">
            <v>十一级心法</v>
          </cell>
          <cell r="C643">
            <v>130145</v>
          </cell>
          <cell r="D643" t="e">
            <v>#N/A</v>
          </cell>
        </row>
        <row r="644">
          <cell r="B644" t="str">
            <v>十二级心法</v>
          </cell>
          <cell r="C644">
            <v>130146</v>
          </cell>
          <cell r="D644" t="e">
            <v>#N/A</v>
          </cell>
        </row>
        <row r="645">
          <cell r="B645" t="str">
            <v>十三级心法</v>
          </cell>
          <cell r="C645">
            <v>130147</v>
          </cell>
          <cell r="D645" t="e">
            <v>#N/A</v>
          </cell>
        </row>
        <row r="646">
          <cell r="B646" t="str">
            <v>十四级心法</v>
          </cell>
          <cell r="C646">
            <v>130148</v>
          </cell>
          <cell r="D646" t="e">
            <v>#N/A</v>
          </cell>
        </row>
        <row r="647">
          <cell r="B647" t="str">
            <v>十五级心法</v>
          </cell>
          <cell r="C647">
            <v>130149</v>
          </cell>
          <cell r="D647" t="e">
            <v>#N/A</v>
          </cell>
        </row>
        <row r="648">
          <cell r="B648" t="str">
            <v>一级阵石</v>
          </cell>
          <cell r="C648">
            <v>130150</v>
          </cell>
          <cell r="D648">
            <v>130</v>
          </cell>
        </row>
        <row r="649">
          <cell r="B649" t="str">
            <v>二级阵石</v>
          </cell>
          <cell r="C649">
            <v>130151</v>
          </cell>
          <cell r="D649">
            <v>182</v>
          </cell>
        </row>
        <row r="650">
          <cell r="B650" t="str">
            <v>三级阵石</v>
          </cell>
          <cell r="C650">
            <v>130152</v>
          </cell>
          <cell r="D650">
            <v>256</v>
          </cell>
        </row>
        <row r="651">
          <cell r="B651" t="str">
            <v>四级阵石</v>
          </cell>
          <cell r="C651">
            <v>130153</v>
          </cell>
          <cell r="D651">
            <v>357</v>
          </cell>
        </row>
        <row r="652">
          <cell r="B652" t="str">
            <v>五级阵石</v>
          </cell>
          <cell r="C652">
            <v>130154</v>
          </cell>
          <cell r="D652">
            <v>500</v>
          </cell>
        </row>
        <row r="653">
          <cell r="B653" t="str">
            <v>六级阵石</v>
          </cell>
          <cell r="C653">
            <v>130155</v>
          </cell>
          <cell r="D653">
            <v>700</v>
          </cell>
        </row>
        <row r="654">
          <cell r="B654" t="str">
            <v>七级阵石</v>
          </cell>
          <cell r="C654">
            <v>130156</v>
          </cell>
          <cell r="D654">
            <v>980</v>
          </cell>
        </row>
        <row r="655">
          <cell r="B655" t="str">
            <v>八级阵石</v>
          </cell>
          <cell r="C655">
            <v>130157</v>
          </cell>
          <cell r="D655">
            <v>1375</v>
          </cell>
        </row>
        <row r="656">
          <cell r="B656" t="str">
            <v>九级阵石</v>
          </cell>
          <cell r="C656">
            <v>130158</v>
          </cell>
          <cell r="D656">
            <v>1925</v>
          </cell>
        </row>
        <row r="657">
          <cell r="B657" t="str">
            <v>十级阵石</v>
          </cell>
          <cell r="C657">
            <v>130159</v>
          </cell>
          <cell r="D657">
            <v>2695</v>
          </cell>
        </row>
        <row r="658">
          <cell r="B658" t="str">
            <v>十一级阵石</v>
          </cell>
          <cell r="C658">
            <v>130160</v>
          </cell>
          <cell r="D658" t="e">
            <v>#N/A</v>
          </cell>
        </row>
        <row r="659">
          <cell r="B659" t="str">
            <v>十二级阵石</v>
          </cell>
          <cell r="C659">
            <v>130161</v>
          </cell>
          <cell r="D659" t="e">
            <v>#N/A</v>
          </cell>
        </row>
        <row r="660">
          <cell r="B660" t="str">
            <v>十三级阵石</v>
          </cell>
          <cell r="C660">
            <v>130162</v>
          </cell>
          <cell r="D660" t="e">
            <v>#N/A</v>
          </cell>
        </row>
        <row r="661">
          <cell r="B661" t="str">
            <v>十四级阵石</v>
          </cell>
          <cell r="C661">
            <v>130163</v>
          </cell>
          <cell r="D661" t="e">
            <v>#N/A</v>
          </cell>
        </row>
        <row r="662">
          <cell r="B662" t="str">
            <v>十五级阵石</v>
          </cell>
          <cell r="C662">
            <v>130164</v>
          </cell>
          <cell r="D662" t="e">
            <v>#N/A</v>
          </cell>
        </row>
        <row r="663">
          <cell r="B663" t="str">
            <v>一级符文</v>
          </cell>
          <cell r="C663">
            <v>130165</v>
          </cell>
          <cell r="D663">
            <v>130</v>
          </cell>
        </row>
        <row r="664">
          <cell r="B664" t="str">
            <v>二级符文</v>
          </cell>
          <cell r="C664">
            <v>130166</v>
          </cell>
          <cell r="D664">
            <v>182</v>
          </cell>
        </row>
        <row r="665">
          <cell r="B665" t="str">
            <v>三级符文</v>
          </cell>
          <cell r="C665">
            <v>130167</v>
          </cell>
          <cell r="D665">
            <v>256</v>
          </cell>
        </row>
        <row r="666">
          <cell r="B666" t="str">
            <v>四级符文</v>
          </cell>
          <cell r="C666">
            <v>130168</v>
          </cell>
          <cell r="D666">
            <v>357</v>
          </cell>
        </row>
        <row r="667">
          <cell r="B667" t="str">
            <v>五级符文</v>
          </cell>
          <cell r="C667">
            <v>130169</v>
          </cell>
          <cell r="D667">
            <v>500</v>
          </cell>
        </row>
        <row r="668">
          <cell r="B668" t="str">
            <v>六级符文</v>
          </cell>
          <cell r="C668">
            <v>130170</v>
          </cell>
          <cell r="D668">
            <v>700</v>
          </cell>
        </row>
        <row r="669">
          <cell r="B669" t="str">
            <v>七级符文</v>
          </cell>
          <cell r="C669">
            <v>130171</v>
          </cell>
          <cell r="D669">
            <v>980</v>
          </cell>
        </row>
        <row r="670">
          <cell r="B670" t="str">
            <v>八级符文</v>
          </cell>
          <cell r="C670">
            <v>130172</v>
          </cell>
          <cell r="D670">
            <v>1375</v>
          </cell>
        </row>
        <row r="671">
          <cell r="B671" t="str">
            <v>九级符文</v>
          </cell>
          <cell r="C671">
            <v>130173</v>
          </cell>
          <cell r="D671">
            <v>1925</v>
          </cell>
        </row>
        <row r="672">
          <cell r="B672" t="str">
            <v>十级符文</v>
          </cell>
          <cell r="C672">
            <v>130174</v>
          </cell>
          <cell r="D672">
            <v>2695</v>
          </cell>
        </row>
        <row r="673">
          <cell r="B673" t="str">
            <v>十一级符文</v>
          </cell>
          <cell r="C673">
            <v>130175</v>
          </cell>
          <cell r="D673" t="e">
            <v>#N/A</v>
          </cell>
        </row>
        <row r="674">
          <cell r="B674" t="str">
            <v>十二级符文</v>
          </cell>
          <cell r="C674">
            <v>130176</v>
          </cell>
          <cell r="D674" t="e">
            <v>#N/A</v>
          </cell>
        </row>
        <row r="675">
          <cell r="B675" t="str">
            <v>十三级符文</v>
          </cell>
          <cell r="C675">
            <v>130177</v>
          </cell>
          <cell r="D675" t="e">
            <v>#N/A</v>
          </cell>
        </row>
        <row r="676">
          <cell r="B676" t="str">
            <v>十四级符文</v>
          </cell>
          <cell r="C676">
            <v>130178</v>
          </cell>
          <cell r="D676" t="e">
            <v>#N/A</v>
          </cell>
        </row>
        <row r="677">
          <cell r="B677" t="str">
            <v>十五级符文</v>
          </cell>
          <cell r="C677">
            <v>130179</v>
          </cell>
          <cell r="D677" t="e">
            <v>#N/A</v>
          </cell>
        </row>
        <row r="678">
          <cell r="B678" t="str">
            <v>一级秘笈</v>
          </cell>
          <cell r="C678">
            <v>130180</v>
          </cell>
          <cell r="D678">
            <v>130</v>
          </cell>
        </row>
        <row r="679">
          <cell r="B679" t="str">
            <v>二级秘笈</v>
          </cell>
          <cell r="C679">
            <v>130181</v>
          </cell>
          <cell r="D679">
            <v>182</v>
          </cell>
        </row>
        <row r="680">
          <cell r="B680" t="str">
            <v>三级秘笈</v>
          </cell>
          <cell r="C680">
            <v>130182</v>
          </cell>
          <cell r="D680">
            <v>256</v>
          </cell>
        </row>
        <row r="681">
          <cell r="B681" t="str">
            <v>四级秘笈</v>
          </cell>
          <cell r="C681">
            <v>130183</v>
          </cell>
          <cell r="D681">
            <v>357</v>
          </cell>
        </row>
        <row r="682">
          <cell r="B682" t="str">
            <v>五级秘笈</v>
          </cell>
          <cell r="C682">
            <v>130184</v>
          </cell>
          <cell r="D682">
            <v>500</v>
          </cell>
        </row>
        <row r="683">
          <cell r="B683" t="str">
            <v>六级秘笈</v>
          </cell>
          <cell r="C683">
            <v>130185</v>
          </cell>
          <cell r="D683">
            <v>700</v>
          </cell>
        </row>
        <row r="684">
          <cell r="B684" t="str">
            <v>七级秘笈</v>
          </cell>
          <cell r="C684">
            <v>130186</v>
          </cell>
          <cell r="D684">
            <v>980</v>
          </cell>
        </row>
        <row r="685">
          <cell r="B685" t="str">
            <v>八级秘笈</v>
          </cell>
          <cell r="C685">
            <v>130187</v>
          </cell>
          <cell r="D685">
            <v>1375</v>
          </cell>
        </row>
        <row r="686">
          <cell r="B686" t="str">
            <v>九级秘笈</v>
          </cell>
          <cell r="C686">
            <v>130188</v>
          </cell>
          <cell r="D686">
            <v>1925</v>
          </cell>
        </row>
        <row r="687">
          <cell r="B687" t="str">
            <v>十级秘笈</v>
          </cell>
          <cell r="C687">
            <v>130189</v>
          </cell>
          <cell r="D687">
            <v>2695</v>
          </cell>
        </row>
        <row r="688">
          <cell r="B688" t="str">
            <v>十一级秘笈</v>
          </cell>
          <cell r="C688">
            <v>130190</v>
          </cell>
          <cell r="D688" t="e">
            <v>#N/A</v>
          </cell>
        </row>
        <row r="689">
          <cell r="B689" t="str">
            <v>十二级秘笈</v>
          </cell>
          <cell r="C689">
            <v>130191</v>
          </cell>
          <cell r="D689" t="e">
            <v>#N/A</v>
          </cell>
        </row>
        <row r="690">
          <cell r="B690" t="str">
            <v>十三级秘笈</v>
          </cell>
          <cell r="C690">
            <v>130192</v>
          </cell>
          <cell r="D690" t="e">
            <v>#N/A</v>
          </cell>
        </row>
        <row r="691">
          <cell r="B691" t="str">
            <v>十四级秘笈</v>
          </cell>
          <cell r="C691">
            <v>130193</v>
          </cell>
          <cell r="D691" t="e">
            <v>#N/A</v>
          </cell>
        </row>
        <row r="692">
          <cell r="B692" t="str">
            <v>十五级秘笈</v>
          </cell>
          <cell r="C692">
            <v>130194</v>
          </cell>
          <cell r="D692" t="e">
            <v>#N/A</v>
          </cell>
        </row>
        <row r="693">
          <cell r="B693" t="str">
            <v>一级残卷</v>
          </cell>
          <cell r="C693">
            <v>130195</v>
          </cell>
          <cell r="D693">
            <v>130</v>
          </cell>
        </row>
        <row r="694">
          <cell r="B694" t="str">
            <v>二级残卷</v>
          </cell>
          <cell r="C694">
            <v>130196</v>
          </cell>
          <cell r="D694">
            <v>182</v>
          </cell>
        </row>
        <row r="695">
          <cell r="B695" t="str">
            <v>三级残卷</v>
          </cell>
          <cell r="C695">
            <v>130197</v>
          </cell>
          <cell r="D695">
            <v>256</v>
          </cell>
        </row>
        <row r="696">
          <cell r="B696" t="str">
            <v>四级残卷</v>
          </cell>
          <cell r="C696">
            <v>130198</v>
          </cell>
          <cell r="D696">
            <v>357</v>
          </cell>
        </row>
        <row r="697">
          <cell r="B697" t="str">
            <v>五级残卷</v>
          </cell>
          <cell r="C697">
            <v>130199</v>
          </cell>
          <cell r="D697">
            <v>500</v>
          </cell>
        </row>
        <row r="698">
          <cell r="B698" t="str">
            <v>六级残卷</v>
          </cell>
          <cell r="C698">
            <v>130200</v>
          </cell>
          <cell r="D698">
            <v>700</v>
          </cell>
        </row>
        <row r="699">
          <cell r="B699" t="str">
            <v>七级残卷</v>
          </cell>
          <cell r="C699">
            <v>130201</v>
          </cell>
          <cell r="D699">
            <v>980</v>
          </cell>
        </row>
        <row r="700">
          <cell r="B700" t="str">
            <v>八级残卷</v>
          </cell>
          <cell r="C700">
            <v>130202</v>
          </cell>
          <cell r="D700">
            <v>1375</v>
          </cell>
        </row>
        <row r="701">
          <cell r="B701" t="str">
            <v>九级残卷</v>
          </cell>
          <cell r="C701">
            <v>130203</v>
          </cell>
          <cell r="D701">
            <v>1925</v>
          </cell>
        </row>
        <row r="702">
          <cell r="B702" t="str">
            <v>十级残卷</v>
          </cell>
          <cell r="C702">
            <v>130204</v>
          </cell>
          <cell r="D702">
            <v>2695</v>
          </cell>
        </row>
        <row r="703">
          <cell r="B703" t="str">
            <v>十一级残卷</v>
          </cell>
          <cell r="C703">
            <v>130205</v>
          </cell>
          <cell r="D703" t="e">
            <v>#N/A</v>
          </cell>
        </row>
        <row r="704">
          <cell r="B704" t="str">
            <v>十二级残卷</v>
          </cell>
          <cell r="C704">
            <v>130206</v>
          </cell>
          <cell r="D704" t="e">
            <v>#N/A</v>
          </cell>
        </row>
        <row r="705">
          <cell r="B705" t="str">
            <v>十三级残卷</v>
          </cell>
          <cell r="C705">
            <v>130207</v>
          </cell>
          <cell r="D705" t="e">
            <v>#N/A</v>
          </cell>
        </row>
        <row r="706">
          <cell r="B706" t="str">
            <v>十四级残卷</v>
          </cell>
          <cell r="C706">
            <v>130208</v>
          </cell>
          <cell r="D706" t="e">
            <v>#N/A</v>
          </cell>
        </row>
        <row r="707">
          <cell r="B707" t="str">
            <v>十五级残卷</v>
          </cell>
          <cell r="C707">
            <v>130209</v>
          </cell>
          <cell r="D707" t="e">
            <v>#N/A</v>
          </cell>
        </row>
        <row r="708">
          <cell r="B708" t="str">
            <v>一级灵石</v>
          </cell>
          <cell r="C708">
            <v>130210</v>
          </cell>
          <cell r="D708">
            <v>130</v>
          </cell>
        </row>
        <row r="709">
          <cell r="B709" t="str">
            <v>二级灵石</v>
          </cell>
          <cell r="C709">
            <v>130211</v>
          </cell>
          <cell r="D709">
            <v>182</v>
          </cell>
        </row>
        <row r="710">
          <cell r="B710" t="str">
            <v>三级灵石</v>
          </cell>
          <cell r="C710">
            <v>130212</v>
          </cell>
          <cell r="D710">
            <v>256</v>
          </cell>
        </row>
        <row r="711">
          <cell r="B711" t="str">
            <v>四级灵石</v>
          </cell>
          <cell r="C711">
            <v>130213</v>
          </cell>
          <cell r="D711">
            <v>357</v>
          </cell>
        </row>
        <row r="712">
          <cell r="B712" t="str">
            <v>五级灵石</v>
          </cell>
          <cell r="C712">
            <v>130214</v>
          </cell>
          <cell r="D712">
            <v>500</v>
          </cell>
        </row>
        <row r="713">
          <cell r="B713" t="str">
            <v>六级灵石</v>
          </cell>
          <cell r="C713">
            <v>130215</v>
          </cell>
          <cell r="D713">
            <v>700</v>
          </cell>
        </row>
        <row r="714">
          <cell r="B714" t="str">
            <v>七级灵石</v>
          </cell>
          <cell r="C714">
            <v>130216</v>
          </cell>
          <cell r="D714">
            <v>980</v>
          </cell>
        </row>
        <row r="715">
          <cell r="B715" t="str">
            <v>八级灵石</v>
          </cell>
          <cell r="C715">
            <v>130217</v>
          </cell>
          <cell r="D715">
            <v>1375</v>
          </cell>
        </row>
        <row r="716">
          <cell r="B716" t="str">
            <v>九级灵石</v>
          </cell>
          <cell r="C716">
            <v>130218</v>
          </cell>
          <cell r="D716">
            <v>1925</v>
          </cell>
        </row>
        <row r="717">
          <cell r="B717" t="str">
            <v>十级灵石</v>
          </cell>
          <cell r="C717">
            <v>130219</v>
          </cell>
          <cell r="D717">
            <v>2695</v>
          </cell>
        </row>
        <row r="718">
          <cell r="B718" t="str">
            <v>十一级灵石</v>
          </cell>
          <cell r="C718">
            <v>130220</v>
          </cell>
          <cell r="D718" t="e">
            <v>#N/A</v>
          </cell>
        </row>
        <row r="719">
          <cell r="B719" t="str">
            <v>十二级灵石</v>
          </cell>
          <cell r="C719">
            <v>130221</v>
          </cell>
          <cell r="D719" t="e">
            <v>#N/A</v>
          </cell>
        </row>
        <row r="720">
          <cell r="B720" t="str">
            <v>十三级灵石</v>
          </cell>
          <cell r="C720">
            <v>130222</v>
          </cell>
          <cell r="D720" t="e">
            <v>#N/A</v>
          </cell>
        </row>
        <row r="721">
          <cell r="B721" t="str">
            <v>十四级灵石</v>
          </cell>
          <cell r="C721">
            <v>130223</v>
          </cell>
          <cell r="D721" t="e">
            <v>#N/A</v>
          </cell>
        </row>
        <row r="722">
          <cell r="B722" t="str">
            <v>十五级灵石</v>
          </cell>
          <cell r="C722">
            <v>130224</v>
          </cell>
          <cell r="D722" t="e">
            <v>#N/A</v>
          </cell>
        </row>
        <row r="723">
          <cell r="B723" t="str">
            <v>一级印记</v>
          </cell>
          <cell r="C723">
            <v>130225</v>
          </cell>
          <cell r="D723">
            <v>130</v>
          </cell>
        </row>
        <row r="724">
          <cell r="B724" t="str">
            <v>二级印记</v>
          </cell>
          <cell r="C724">
            <v>130226</v>
          </cell>
          <cell r="D724">
            <v>182</v>
          </cell>
        </row>
        <row r="725">
          <cell r="B725" t="str">
            <v>三级印记</v>
          </cell>
          <cell r="C725">
            <v>130227</v>
          </cell>
          <cell r="D725">
            <v>256</v>
          </cell>
        </row>
        <row r="726">
          <cell r="B726" t="str">
            <v>四级印记</v>
          </cell>
          <cell r="C726">
            <v>130228</v>
          </cell>
          <cell r="D726">
            <v>357</v>
          </cell>
        </row>
        <row r="727">
          <cell r="B727" t="str">
            <v>五级印记</v>
          </cell>
          <cell r="C727">
            <v>130229</v>
          </cell>
          <cell r="D727">
            <v>500</v>
          </cell>
        </row>
        <row r="728">
          <cell r="B728" t="str">
            <v>六级印记</v>
          </cell>
          <cell r="C728">
            <v>130230</v>
          </cell>
          <cell r="D728">
            <v>700</v>
          </cell>
        </row>
        <row r="729">
          <cell r="B729" t="str">
            <v>七级印记</v>
          </cell>
          <cell r="C729">
            <v>130231</v>
          </cell>
          <cell r="D729">
            <v>980</v>
          </cell>
        </row>
        <row r="730">
          <cell r="B730" t="str">
            <v>八级印记</v>
          </cell>
          <cell r="C730">
            <v>130232</v>
          </cell>
          <cell r="D730">
            <v>1375</v>
          </cell>
        </row>
        <row r="731">
          <cell r="B731" t="str">
            <v>九级印记</v>
          </cell>
          <cell r="C731">
            <v>130233</v>
          </cell>
          <cell r="D731">
            <v>1925</v>
          </cell>
        </row>
        <row r="732">
          <cell r="B732" t="str">
            <v>十级印记</v>
          </cell>
          <cell r="C732">
            <v>130234</v>
          </cell>
          <cell r="D732">
            <v>2695</v>
          </cell>
        </row>
        <row r="733">
          <cell r="B733" t="str">
            <v>十一级印记</v>
          </cell>
          <cell r="C733">
            <v>130235</v>
          </cell>
          <cell r="D733" t="e">
            <v>#N/A</v>
          </cell>
        </row>
        <row r="734">
          <cell r="B734" t="str">
            <v>十二级印记</v>
          </cell>
          <cell r="C734">
            <v>130236</v>
          </cell>
          <cell r="D734" t="e">
            <v>#N/A</v>
          </cell>
        </row>
        <row r="735">
          <cell r="B735" t="str">
            <v>十三级印记</v>
          </cell>
          <cell r="C735">
            <v>130237</v>
          </cell>
          <cell r="D735" t="e">
            <v>#N/A</v>
          </cell>
        </row>
        <row r="736">
          <cell r="B736" t="str">
            <v>十四级印记</v>
          </cell>
          <cell r="C736">
            <v>130238</v>
          </cell>
          <cell r="D736" t="e">
            <v>#N/A</v>
          </cell>
        </row>
        <row r="737">
          <cell r="B737" t="str">
            <v>十五级印记</v>
          </cell>
          <cell r="C737">
            <v>130239</v>
          </cell>
          <cell r="D737" t="e">
            <v>#N/A</v>
          </cell>
        </row>
        <row r="738">
          <cell r="B738" t="str">
            <v>一级器具</v>
          </cell>
          <cell r="C738">
            <v>130240</v>
          </cell>
          <cell r="D738">
            <v>130</v>
          </cell>
        </row>
        <row r="739">
          <cell r="B739" t="str">
            <v>二级器具</v>
          </cell>
          <cell r="C739">
            <v>130241</v>
          </cell>
          <cell r="D739">
            <v>182</v>
          </cell>
        </row>
        <row r="740">
          <cell r="B740" t="str">
            <v>三级器具</v>
          </cell>
          <cell r="C740">
            <v>130242</v>
          </cell>
          <cell r="D740">
            <v>256</v>
          </cell>
        </row>
        <row r="741">
          <cell r="B741" t="str">
            <v>四级器具</v>
          </cell>
          <cell r="C741">
            <v>130243</v>
          </cell>
          <cell r="D741">
            <v>357</v>
          </cell>
        </row>
        <row r="742">
          <cell r="B742" t="str">
            <v>五级器具</v>
          </cell>
          <cell r="C742">
            <v>130244</v>
          </cell>
          <cell r="D742">
            <v>500</v>
          </cell>
        </row>
        <row r="743">
          <cell r="B743" t="str">
            <v>六级器具</v>
          </cell>
          <cell r="C743">
            <v>130245</v>
          </cell>
          <cell r="D743">
            <v>700</v>
          </cell>
        </row>
        <row r="744">
          <cell r="B744" t="str">
            <v>七级器具</v>
          </cell>
          <cell r="C744">
            <v>130246</v>
          </cell>
          <cell r="D744">
            <v>980</v>
          </cell>
        </row>
        <row r="745">
          <cell r="B745" t="str">
            <v>八级器具</v>
          </cell>
          <cell r="C745">
            <v>130247</v>
          </cell>
          <cell r="D745">
            <v>1375</v>
          </cell>
        </row>
        <row r="746">
          <cell r="B746" t="str">
            <v>九级器具</v>
          </cell>
          <cell r="C746">
            <v>130248</v>
          </cell>
          <cell r="D746">
            <v>1925</v>
          </cell>
        </row>
        <row r="747">
          <cell r="B747" t="str">
            <v>十级器具</v>
          </cell>
          <cell r="C747">
            <v>130249</v>
          </cell>
          <cell r="D747">
            <v>2695</v>
          </cell>
        </row>
        <row r="748">
          <cell r="B748" t="str">
            <v>十一级器具</v>
          </cell>
          <cell r="C748">
            <v>130250</v>
          </cell>
          <cell r="D748" t="e">
            <v>#N/A</v>
          </cell>
        </row>
        <row r="749">
          <cell r="B749" t="str">
            <v>十二级器具</v>
          </cell>
          <cell r="C749">
            <v>130251</v>
          </cell>
          <cell r="D749" t="e">
            <v>#N/A</v>
          </cell>
        </row>
        <row r="750">
          <cell r="B750" t="str">
            <v>十三级器具</v>
          </cell>
          <cell r="C750">
            <v>130252</v>
          </cell>
          <cell r="D750" t="e">
            <v>#N/A</v>
          </cell>
        </row>
        <row r="751">
          <cell r="B751" t="str">
            <v>十四级器具</v>
          </cell>
          <cell r="C751">
            <v>130253</v>
          </cell>
          <cell r="D751" t="e">
            <v>#N/A</v>
          </cell>
        </row>
        <row r="752">
          <cell r="B752" t="str">
            <v>十五级器具</v>
          </cell>
          <cell r="C752">
            <v>130254</v>
          </cell>
          <cell r="D752" t="e">
            <v>#N/A</v>
          </cell>
        </row>
        <row r="753">
          <cell r="B753" t="str">
            <v>一级部件</v>
          </cell>
          <cell r="C753">
            <v>130255</v>
          </cell>
          <cell r="D753">
            <v>130</v>
          </cell>
        </row>
        <row r="754">
          <cell r="B754" t="str">
            <v>二级部件</v>
          </cell>
          <cell r="C754">
            <v>130256</v>
          </cell>
          <cell r="D754">
            <v>182</v>
          </cell>
        </row>
        <row r="755">
          <cell r="B755" t="str">
            <v>三级部件</v>
          </cell>
          <cell r="C755">
            <v>130257</v>
          </cell>
          <cell r="D755">
            <v>256</v>
          </cell>
        </row>
        <row r="756">
          <cell r="B756" t="str">
            <v>四级部件</v>
          </cell>
          <cell r="C756">
            <v>130258</v>
          </cell>
          <cell r="D756">
            <v>357</v>
          </cell>
        </row>
        <row r="757">
          <cell r="B757" t="str">
            <v>五级部件</v>
          </cell>
          <cell r="C757">
            <v>130259</v>
          </cell>
          <cell r="D757">
            <v>500</v>
          </cell>
        </row>
        <row r="758">
          <cell r="B758" t="str">
            <v>六级部件</v>
          </cell>
          <cell r="C758">
            <v>130260</v>
          </cell>
          <cell r="D758">
            <v>700</v>
          </cell>
        </row>
        <row r="759">
          <cell r="B759" t="str">
            <v>七级部件</v>
          </cell>
          <cell r="C759">
            <v>130261</v>
          </cell>
          <cell r="D759">
            <v>980</v>
          </cell>
        </row>
        <row r="760">
          <cell r="B760" t="str">
            <v>八级部件</v>
          </cell>
          <cell r="C760">
            <v>130262</v>
          </cell>
          <cell r="D760">
            <v>1375</v>
          </cell>
        </row>
        <row r="761">
          <cell r="B761" t="str">
            <v>九级部件</v>
          </cell>
          <cell r="C761">
            <v>130263</v>
          </cell>
          <cell r="D761">
            <v>1925</v>
          </cell>
        </row>
        <row r="762">
          <cell r="B762" t="str">
            <v>十级部件</v>
          </cell>
          <cell r="C762">
            <v>130264</v>
          </cell>
          <cell r="D762">
            <v>2695</v>
          </cell>
        </row>
        <row r="763">
          <cell r="B763" t="str">
            <v>十一级部件</v>
          </cell>
          <cell r="C763">
            <v>130265</v>
          </cell>
          <cell r="D763" t="e">
            <v>#N/A</v>
          </cell>
        </row>
        <row r="764">
          <cell r="B764" t="str">
            <v>十二级部件</v>
          </cell>
          <cell r="C764">
            <v>130266</v>
          </cell>
          <cell r="D764" t="e">
            <v>#N/A</v>
          </cell>
        </row>
        <row r="765">
          <cell r="B765" t="str">
            <v>十三级部件</v>
          </cell>
          <cell r="C765">
            <v>130267</v>
          </cell>
          <cell r="D765" t="e">
            <v>#N/A</v>
          </cell>
        </row>
        <row r="766">
          <cell r="B766" t="str">
            <v>十四级部件</v>
          </cell>
          <cell r="C766">
            <v>130268</v>
          </cell>
          <cell r="D766" t="e">
            <v>#N/A</v>
          </cell>
        </row>
        <row r="767">
          <cell r="B767" t="str">
            <v>十五级部件</v>
          </cell>
          <cell r="C767">
            <v>130269</v>
          </cell>
          <cell r="D767" t="e">
            <v>#N/A</v>
          </cell>
        </row>
        <row r="768">
          <cell r="B768" t="str">
            <v>一级灵珠</v>
          </cell>
          <cell r="C768">
            <v>130270</v>
          </cell>
          <cell r="D768">
            <v>130</v>
          </cell>
        </row>
        <row r="769">
          <cell r="B769" t="str">
            <v>二级灵珠</v>
          </cell>
          <cell r="C769">
            <v>130271</v>
          </cell>
          <cell r="D769">
            <v>182</v>
          </cell>
        </row>
        <row r="770">
          <cell r="B770" t="str">
            <v>三级灵珠</v>
          </cell>
          <cell r="C770">
            <v>130272</v>
          </cell>
          <cell r="D770">
            <v>256</v>
          </cell>
        </row>
        <row r="771">
          <cell r="B771" t="str">
            <v>四级灵珠</v>
          </cell>
          <cell r="C771">
            <v>130273</v>
          </cell>
          <cell r="D771">
            <v>357</v>
          </cell>
        </row>
        <row r="772">
          <cell r="B772" t="str">
            <v>五级灵珠</v>
          </cell>
          <cell r="C772">
            <v>130274</v>
          </cell>
          <cell r="D772">
            <v>500</v>
          </cell>
        </row>
        <row r="773">
          <cell r="B773" t="str">
            <v>六级灵珠</v>
          </cell>
          <cell r="C773">
            <v>130275</v>
          </cell>
          <cell r="D773">
            <v>700</v>
          </cell>
        </row>
        <row r="774">
          <cell r="B774" t="str">
            <v>七级灵珠</v>
          </cell>
          <cell r="C774">
            <v>130276</v>
          </cell>
          <cell r="D774">
            <v>980</v>
          </cell>
        </row>
        <row r="775">
          <cell r="B775" t="str">
            <v>八级灵珠</v>
          </cell>
          <cell r="C775">
            <v>130277</v>
          </cell>
          <cell r="D775">
            <v>1375</v>
          </cell>
        </row>
        <row r="776">
          <cell r="B776" t="str">
            <v>九级灵珠</v>
          </cell>
          <cell r="C776">
            <v>130278</v>
          </cell>
          <cell r="D776">
            <v>1925</v>
          </cell>
        </row>
        <row r="777">
          <cell r="B777" t="str">
            <v>十级灵珠</v>
          </cell>
          <cell r="C777">
            <v>130279</v>
          </cell>
          <cell r="D777">
            <v>2695</v>
          </cell>
        </row>
        <row r="778">
          <cell r="B778" t="str">
            <v>十一级灵珠</v>
          </cell>
          <cell r="C778">
            <v>130280</v>
          </cell>
          <cell r="D778" t="e">
            <v>#N/A</v>
          </cell>
        </row>
        <row r="779">
          <cell r="B779" t="str">
            <v>十二级灵珠</v>
          </cell>
          <cell r="C779">
            <v>130281</v>
          </cell>
          <cell r="D779" t="e">
            <v>#N/A</v>
          </cell>
        </row>
        <row r="780">
          <cell r="B780" t="str">
            <v>十三级灵珠</v>
          </cell>
          <cell r="C780">
            <v>130282</v>
          </cell>
          <cell r="D780" t="e">
            <v>#N/A</v>
          </cell>
        </row>
        <row r="781">
          <cell r="B781" t="str">
            <v>十四级灵珠</v>
          </cell>
          <cell r="C781">
            <v>130283</v>
          </cell>
          <cell r="D781" t="e">
            <v>#N/A</v>
          </cell>
        </row>
        <row r="782">
          <cell r="B782" t="str">
            <v>十五级灵珠</v>
          </cell>
          <cell r="C782">
            <v>130284</v>
          </cell>
          <cell r="D782" t="e">
            <v>#N/A</v>
          </cell>
        </row>
        <row r="783">
          <cell r="B783" t="str">
            <v>一级拓印</v>
          </cell>
          <cell r="C783">
            <v>130285</v>
          </cell>
          <cell r="D783">
            <v>130</v>
          </cell>
        </row>
        <row r="784">
          <cell r="B784" t="str">
            <v>二级拓印</v>
          </cell>
          <cell r="C784">
            <v>130286</v>
          </cell>
          <cell r="D784">
            <v>182</v>
          </cell>
        </row>
        <row r="785">
          <cell r="B785" t="str">
            <v>三级拓印</v>
          </cell>
          <cell r="C785">
            <v>130287</v>
          </cell>
          <cell r="D785">
            <v>256</v>
          </cell>
        </row>
        <row r="786">
          <cell r="B786" t="str">
            <v>四级拓印</v>
          </cell>
          <cell r="C786">
            <v>130288</v>
          </cell>
          <cell r="D786">
            <v>357</v>
          </cell>
        </row>
        <row r="787">
          <cell r="B787" t="str">
            <v>五级拓印</v>
          </cell>
          <cell r="C787">
            <v>130289</v>
          </cell>
          <cell r="D787">
            <v>500</v>
          </cell>
        </row>
        <row r="788">
          <cell r="B788" t="str">
            <v>六级拓印</v>
          </cell>
          <cell r="C788">
            <v>130290</v>
          </cell>
          <cell r="D788">
            <v>700</v>
          </cell>
        </row>
        <row r="789">
          <cell r="B789" t="str">
            <v>七级拓印</v>
          </cell>
          <cell r="C789">
            <v>130291</v>
          </cell>
          <cell r="D789">
            <v>980</v>
          </cell>
        </row>
        <row r="790">
          <cell r="B790" t="str">
            <v>八级拓印</v>
          </cell>
          <cell r="C790">
            <v>130292</v>
          </cell>
          <cell r="D790">
            <v>1375</v>
          </cell>
        </row>
        <row r="791">
          <cell r="B791" t="str">
            <v>九级拓印</v>
          </cell>
          <cell r="C791">
            <v>130293</v>
          </cell>
          <cell r="D791">
            <v>1925</v>
          </cell>
        </row>
        <row r="792">
          <cell r="B792" t="str">
            <v>十级拓印</v>
          </cell>
          <cell r="C792">
            <v>130294</v>
          </cell>
          <cell r="D792">
            <v>2695</v>
          </cell>
        </row>
        <row r="793">
          <cell r="B793" t="str">
            <v>十一级拓印</v>
          </cell>
          <cell r="C793">
            <v>130295</v>
          </cell>
          <cell r="D793" t="e">
            <v>#N/A</v>
          </cell>
        </row>
        <row r="794">
          <cell r="B794" t="str">
            <v>十二级拓印</v>
          </cell>
          <cell r="C794">
            <v>130296</v>
          </cell>
          <cell r="D794" t="e">
            <v>#N/A</v>
          </cell>
        </row>
        <row r="795">
          <cell r="B795" t="str">
            <v>十三级拓印</v>
          </cell>
          <cell r="C795">
            <v>130297</v>
          </cell>
          <cell r="D795" t="e">
            <v>#N/A</v>
          </cell>
        </row>
        <row r="796">
          <cell r="B796" t="str">
            <v>十四级拓印</v>
          </cell>
          <cell r="C796">
            <v>130298</v>
          </cell>
          <cell r="D796" t="e">
            <v>#N/A</v>
          </cell>
        </row>
        <row r="797">
          <cell r="B797" t="str">
            <v>十五级拓印</v>
          </cell>
          <cell r="C797">
            <v>130299</v>
          </cell>
          <cell r="D797" t="e">
            <v>#N/A</v>
          </cell>
        </row>
        <row r="798">
          <cell r="B798" t="str">
            <v>一级样图</v>
          </cell>
          <cell r="C798">
            <v>130300</v>
          </cell>
          <cell r="D798">
            <v>130</v>
          </cell>
        </row>
        <row r="799">
          <cell r="B799" t="str">
            <v>二级样图</v>
          </cell>
          <cell r="C799">
            <v>130301</v>
          </cell>
          <cell r="D799">
            <v>182</v>
          </cell>
        </row>
        <row r="800">
          <cell r="B800" t="str">
            <v>三级样图</v>
          </cell>
          <cell r="C800">
            <v>130302</v>
          </cell>
          <cell r="D800">
            <v>256</v>
          </cell>
        </row>
        <row r="801">
          <cell r="B801" t="str">
            <v>四级样图</v>
          </cell>
          <cell r="C801">
            <v>130303</v>
          </cell>
          <cell r="D801">
            <v>357</v>
          </cell>
        </row>
        <row r="802">
          <cell r="B802" t="str">
            <v>五级样图</v>
          </cell>
          <cell r="C802">
            <v>130304</v>
          </cell>
          <cell r="D802">
            <v>500</v>
          </cell>
        </row>
        <row r="803">
          <cell r="B803" t="str">
            <v>六级样图</v>
          </cell>
          <cell r="C803">
            <v>130305</v>
          </cell>
          <cell r="D803">
            <v>700</v>
          </cell>
        </row>
        <row r="804">
          <cell r="B804" t="str">
            <v>七级样图</v>
          </cell>
          <cell r="C804">
            <v>130306</v>
          </cell>
          <cell r="D804">
            <v>980</v>
          </cell>
        </row>
        <row r="805">
          <cell r="B805" t="str">
            <v>八级样图</v>
          </cell>
          <cell r="C805">
            <v>130307</v>
          </cell>
          <cell r="D805">
            <v>1375</v>
          </cell>
        </row>
        <row r="806">
          <cell r="B806" t="str">
            <v>九级样图</v>
          </cell>
          <cell r="C806">
            <v>130308</v>
          </cell>
          <cell r="D806">
            <v>1925</v>
          </cell>
        </row>
        <row r="807">
          <cell r="B807" t="str">
            <v>十级样图</v>
          </cell>
          <cell r="C807">
            <v>130309</v>
          </cell>
          <cell r="D807">
            <v>2695</v>
          </cell>
        </row>
        <row r="808">
          <cell r="B808" t="str">
            <v>十一级样图</v>
          </cell>
          <cell r="C808">
            <v>130310</v>
          </cell>
          <cell r="D808" t="e">
            <v>#N/A</v>
          </cell>
        </row>
        <row r="809">
          <cell r="B809" t="str">
            <v>十二级样图</v>
          </cell>
          <cell r="C809">
            <v>130311</v>
          </cell>
          <cell r="D809" t="e">
            <v>#N/A</v>
          </cell>
        </row>
        <row r="810">
          <cell r="B810" t="str">
            <v>十三级样图</v>
          </cell>
          <cell r="C810">
            <v>130312</v>
          </cell>
          <cell r="D810" t="e">
            <v>#N/A</v>
          </cell>
        </row>
        <row r="811">
          <cell r="B811" t="str">
            <v>十四级样图</v>
          </cell>
          <cell r="C811">
            <v>130313</v>
          </cell>
          <cell r="D811" t="e">
            <v>#N/A</v>
          </cell>
        </row>
        <row r="812">
          <cell r="B812" t="str">
            <v>十五级样图</v>
          </cell>
          <cell r="C812">
            <v>130314</v>
          </cell>
          <cell r="D812" t="e">
            <v>#N/A</v>
          </cell>
        </row>
        <row r="813">
          <cell r="B813" t="str">
            <v>一级绢帛</v>
          </cell>
          <cell r="C813">
            <v>130315</v>
          </cell>
          <cell r="D813">
            <v>130</v>
          </cell>
        </row>
        <row r="814">
          <cell r="B814" t="str">
            <v>二级绢帛</v>
          </cell>
          <cell r="C814">
            <v>130316</v>
          </cell>
          <cell r="D814">
            <v>182</v>
          </cell>
        </row>
        <row r="815">
          <cell r="B815" t="str">
            <v>三级绢帛</v>
          </cell>
          <cell r="C815">
            <v>130317</v>
          </cell>
          <cell r="D815">
            <v>256</v>
          </cell>
        </row>
        <row r="816">
          <cell r="B816" t="str">
            <v>四级绢帛</v>
          </cell>
          <cell r="C816">
            <v>130318</v>
          </cell>
          <cell r="D816">
            <v>357</v>
          </cell>
        </row>
        <row r="817">
          <cell r="B817" t="str">
            <v>五级绢帛</v>
          </cell>
          <cell r="C817">
            <v>130319</v>
          </cell>
          <cell r="D817">
            <v>500</v>
          </cell>
        </row>
        <row r="818">
          <cell r="B818" t="str">
            <v>六级绢帛</v>
          </cell>
          <cell r="C818">
            <v>130320</v>
          </cell>
          <cell r="D818">
            <v>700</v>
          </cell>
        </row>
        <row r="819">
          <cell r="B819" t="str">
            <v>七级绢帛</v>
          </cell>
          <cell r="C819">
            <v>130321</v>
          </cell>
          <cell r="D819">
            <v>980</v>
          </cell>
        </row>
        <row r="820">
          <cell r="B820" t="str">
            <v>八级绢帛</v>
          </cell>
          <cell r="C820">
            <v>130322</v>
          </cell>
          <cell r="D820">
            <v>1375</v>
          </cell>
        </row>
        <row r="821">
          <cell r="B821" t="str">
            <v>九级绢帛</v>
          </cell>
          <cell r="C821">
            <v>130323</v>
          </cell>
          <cell r="D821">
            <v>1925</v>
          </cell>
        </row>
        <row r="822">
          <cell r="B822" t="str">
            <v>十级绢帛</v>
          </cell>
          <cell r="C822">
            <v>130324</v>
          </cell>
          <cell r="D822">
            <v>2695</v>
          </cell>
        </row>
        <row r="823">
          <cell r="B823" t="str">
            <v>十一级绢帛</v>
          </cell>
          <cell r="C823">
            <v>130325</v>
          </cell>
          <cell r="D823" t="e">
            <v>#N/A</v>
          </cell>
        </row>
        <row r="824">
          <cell r="B824" t="str">
            <v>十二级绢帛</v>
          </cell>
          <cell r="C824">
            <v>130326</v>
          </cell>
          <cell r="D824" t="e">
            <v>#N/A</v>
          </cell>
        </row>
        <row r="825">
          <cell r="B825" t="str">
            <v>十三级绢帛</v>
          </cell>
          <cell r="C825">
            <v>130327</v>
          </cell>
          <cell r="D825" t="e">
            <v>#N/A</v>
          </cell>
        </row>
        <row r="826">
          <cell r="B826" t="str">
            <v>十四级绢帛</v>
          </cell>
          <cell r="C826">
            <v>130328</v>
          </cell>
          <cell r="D826" t="e">
            <v>#N/A</v>
          </cell>
        </row>
        <row r="827">
          <cell r="B827" t="str">
            <v>十五级绢帛</v>
          </cell>
          <cell r="C827">
            <v>130329</v>
          </cell>
          <cell r="D827" t="e">
            <v>#N/A</v>
          </cell>
        </row>
        <row r="828">
          <cell r="B828" t="str">
            <v>一级丝线</v>
          </cell>
          <cell r="C828">
            <v>130330</v>
          </cell>
          <cell r="D828">
            <v>130</v>
          </cell>
        </row>
        <row r="829">
          <cell r="B829" t="str">
            <v>二级丝线</v>
          </cell>
          <cell r="C829">
            <v>130331</v>
          </cell>
          <cell r="D829">
            <v>182</v>
          </cell>
        </row>
        <row r="830">
          <cell r="B830" t="str">
            <v>三级丝线</v>
          </cell>
          <cell r="C830">
            <v>130332</v>
          </cell>
          <cell r="D830">
            <v>256</v>
          </cell>
        </row>
        <row r="831">
          <cell r="B831" t="str">
            <v>四级丝线</v>
          </cell>
          <cell r="C831">
            <v>130333</v>
          </cell>
          <cell r="D831">
            <v>357</v>
          </cell>
        </row>
        <row r="832">
          <cell r="B832" t="str">
            <v>五级丝线</v>
          </cell>
          <cell r="C832">
            <v>130334</v>
          </cell>
          <cell r="D832">
            <v>500</v>
          </cell>
        </row>
        <row r="833">
          <cell r="B833" t="str">
            <v>六级丝线</v>
          </cell>
          <cell r="C833">
            <v>130335</v>
          </cell>
          <cell r="D833">
            <v>700</v>
          </cell>
        </row>
        <row r="834">
          <cell r="B834" t="str">
            <v>七级丝线</v>
          </cell>
          <cell r="C834">
            <v>130336</v>
          </cell>
          <cell r="D834">
            <v>980</v>
          </cell>
        </row>
        <row r="835">
          <cell r="B835" t="str">
            <v>八级丝线</v>
          </cell>
          <cell r="C835">
            <v>130337</v>
          </cell>
          <cell r="D835">
            <v>1375</v>
          </cell>
        </row>
        <row r="836">
          <cell r="B836" t="str">
            <v>九级丝线</v>
          </cell>
          <cell r="C836">
            <v>130338</v>
          </cell>
          <cell r="D836">
            <v>1925</v>
          </cell>
        </row>
        <row r="837">
          <cell r="B837" t="str">
            <v>十级丝线</v>
          </cell>
          <cell r="C837">
            <v>130339</v>
          </cell>
          <cell r="D837">
            <v>2695</v>
          </cell>
        </row>
        <row r="838">
          <cell r="B838" t="str">
            <v>十一级丝线</v>
          </cell>
          <cell r="C838">
            <v>130340</v>
          </cell>
          <cell r="D838" t="e">
            <v>#N/A</v>
          </cell>
        </row>
        <row r="839">
          <cell r="B839" t="str">
            <v>十二级丝线</v>
          </cell>
          <cell r="C839">
            <v>130341</v>
          </cell>
          <cell r="D839" t="e">
            <v>#N/A</v>
          </cell>
        </row>
        <row r="840">
          <cell r="B840" t="str">
            <v>十三级丝线</v>
          </cell>
          <cell r="C840">
            <v>130342</v>
          </cell>
          <cell r="D840" t="e">
            <v>#N/A</v>
          </cell>
        </row>
        <row r="841">
          <cell r="B841" t="str">
            <v>十四级丝线</v>
          </cell>
          <cell r="C841">
            <v>130343</v>
          </cell>
          <cell r="D841" t="e">
            <v>#N/A</v>
          </cell>
        </row>
        <row r="842">
          <cell r="B842" t="str">
            <v>十五级丝线</v>
          </cell>
          <cell r="C842">
            <v>130344</v>
          </cell>
          <cell r="D842" t="e">
            <v>#N/A</v>
          </cell>
        </row>
        <row r="843">
          <cell r="B843" t="str">
            <v>一级印花</v>
          </cell>
          <cell r="C843">
            <v>130345</v>
          </cell>
          <cell r="D843">
            <v>130</v>
          </cell>
        </row>
        <row r="844">
          <cell r="B844" t="str">
            <v>二级印花</v>
          </cell>
          <cell r="C844">
            <v>130346</v>
          </cell>
          <cell r="D844">
            <v>182</v>
          </cell>
        </row>
        <row r="845">
          <cell r="B845" t="str">
            <v>三级印花</v>
          </cell>
          <cell r="C845">
            <v>130347</v>
          </cell>
          <cell r="D845">
            <v>256</v>
          </cell>
        </row>
        <row r="846">
          <cell r="B846" t="str">
            <v>四级印花</v>
          </cell>
          <cell r="C846">
            <v>130348</v>
          </cell>
          <cell r="D846">
            <v>357</v>
          </cell>
        </row>
        <row r="847">
          <cell r="B847" t="str">
            <v>五级印花</v>
          </cell>
          <cell r="C847">
            <v>130349</v>
          </cell>
          <cell r="D847">
            <v>500</v>
          </cell>
        </row>
        <row r="848">
          <cell r="B848" t="str">
            <v>六级印花</v>
          </cell>
          <cell r="C848">
            <v>130350</v>
          </cell>
          <cell r="D848">
            <v>700</v>
          </cell>
        </row>
        <row r="849">
          <cell r="B849" t="str">
            <v>七级印花</v>
          </cell>
          <cell r="C849">
            <v>130351</v>
          </cell>
          <cell r="D849">
            <v>980</v>
          </cell>
        </row>
        <row r="850">
          <cell r="B850" t="str">
            <v>八级印花</v>
          </cell>
          <cell r="C850">
            <v>130352</v>
          </cell>
          <cell r="D850">
            <v>1375</v>
          </cell>
        </row>
        <row r="851">
          <cell r="B851" t="str">
            <v>九级印花</v>
          </cell>
          <cell r="C851">
            <v>130353</v>
          </cell>
          <cell r="D851">
            <v>1925</v>
          </cell>
        </row>
        <row r="852">
          <cell r="B852" t="str">
            <v>十级印花</v>
          </cell>
          <cell r="C852">
            <v>130354</v>
          </cell>
          <cell r="D852">
            <v>2695</v>
          </cell>
        </row>
        <row r="853">
          <cell r="B853" t="str">
            <v>十一级印花</v>
          </cell>
          <cell r="C853">
            <v>130355</v>
          </cell>
          <cell r="D853" t="e">
            <v>#N/A</v>
          </cell>
        </row>
        <row r="854">
          <cell r="B854" t="str">
            <v>十二级印花</v>
          </cell>
          <cell r="C854">
            <v>130356</v>
          </cell>
          <cell r="D854" t="e">
            <v>#N/A</v>
          </cell>
        </row>
        <row r="855">
          <cell r="B855" t="str">
            <v>十三级印花</v>
          </cell>
          <cell r="C855">
            <v>130357</v>
          </cell>
          <cell r="D855" t="e">
            <v>#N/A</v>
          </cell>
        </row>
        <row r="856">
          <cell r="B856" t="str">
            <v>十四级印花</v>
          </cell>
          <cell r="C856">
            <v>130358</v>
          </cell>
          <cell r="D856" t="e">
            <v>#N/A</v>
          </cell>
        </row>
        <row r="857">
          <cell r="B857" t="str">
            <v>十五级印花</v>
          </cell>
          <cell r="C857">
            <v>130359</v>
          </cell>
          <cell r="D857" t="e">
            <v>#N/A</v>
          </cell>
        </row>
        <row r="858">
          <cell r="B858" t="str">
            <v>一级法决</v>
          </cell>
          <cell r="C858">
            <v>130360</v>
          </cell>
          <cell r="D858">
            <v>130</v>
          </cell>
        </row>
        <row r="859">
          <cell r="B859" t="str">
            <v>二级法决</v>
          </cell>
          <cell r="C859">
            <v>130361</v>
          </cell>
          <cell r="D859">
            <v>182</v>
          </cell>
        </row>
        <row r="860">
          <cell r="B860" t="str">
            <v>三级法决</v>
          </cell>
          <cell r="C860">
            <v>130362</v>
          </cell>
          <cell r="D860">
            <v>256</v>
          </cell>
        </row>
        <row r="861">
          <cell r="B861" t="str">
            <v>四级法决</v>
          </cell>
          <cell r="C861">
            <v>130363</v>
          </cell>
          <cell r="D861">
            <v>357</v>
          </cell>
        </row>
        <row r="862">
          <cell r="B862" t="str">
            <v>五级法决</v>
          </cell>
          <cell r="C862">
            <v>130364</v>
          </cell>
          <cell r="D862">
            <v>500</v>
          </cell>
        </row>
        <row r="863">
          <cell r="B863" t="str">
            <v>六级法决</v>
          </cell>
          <cell r="C863">
            <v>130365</v>
          </cell>
          <cell r="D863">
            <v>700</v>
          </cell>
        </row>
        <row r="864">
          <cell r="B864" t="str">
            <v>七级法决</v>
          </cell>
          <cell r="C864">
            <v>130366</v>
          </cell>
          <cell r="D864">
            <v>980</v>
          </cell>
        </row>
        <row r="865">
          <cell r="B865" t="str">
            <v>八级法决</v>
          </cell>
          <cell r="C865">
            <v>130367</v>
          </cell>
          <cell r="D865">
            <v>1375</v>
          </cell>
        </row>
        <row r="866">
          <cell r="B866" t="str">
            <v>九级法决</v>
          </cell>
          <cell r="C866">
            <v>130368</v>
          </cell>
          <cell r="D866">
            <v>1925</v>
          </cell>
        </row>
        <row r="867">
          <cell r="B867" t="str">
            <v>十级法决</v>
          </cell>
          <cell r="C867">
            <v>130369</v>
          </cell>
          <cell r="D867">
            <v>2695</v>
          </cell>
        </row>
        <row r="868">
          <cell r="B868" t="str">
            <v>十一级法决</v>
          </cell>
          <cell r="C868">
            <v>130370</v>
          </cell>
          <cell r="D868" t="e">
            <v>#N/A</v>
          </cell>
        </row>
        <row r="869">
          <cell r="B869" t="str">
            <v>十二级法决</v>
          </cell>
          <cell r="C869">
            <v>130371</v>
          </cell>
          <cell r="D869" t="e">
            <v>#N/A</v>
          </cell>
        </row>
        <row r="870">
          <cell r="B870" t="str">
            <v>十三级法决</v>
          </cell>
          <cell r="C870">
            <v>130372</v>
          </cell>
          <cell r="D870" t="e">
            <v>#N/A</v>
          </cell>
        </row>
        <row r="871">
          <cell r="B871" t="str">
            <v>十四级法决</v>
          </cell>
          <cell r="C871">
            <v>130373</v>
          </cell>
          <cell r="D871" t="e">
            <v>#N/A</v>
          </cell>
        </row>
        <row r="872">
          <cell r="B872" t="str">
            <v>十五级法决</v>
          </cell>
          <cell r="C872">
            <v>130374</v>
          </cell>
          <cell r="D872" t="e">
            <v>#N/A</v>
          </cell>
        </row>
        <row r="873">
          <cell r="B873" t="str">
            <v>一级剑谱</v>
          </cell>
          <cell r="C873">
            <v>130375</v>
          </cell>
          <cell r="D873">
            <v>130</v>
          </cell>
        </row>
        <row r="874">
          <cell r="B874" t="str">
            <v>二级剑谱</v>
          </cell>
          <cell r="C874">
            <v>130376</v>
          </cell>
          <cell r="D874">
            <v>182</v>
          </cell>
        </row>
        <row r="875">
          <cell r="B875" t="str">
            <v>三级剑谱</v>
          </cell>
          <cell r="C875">
            <v>130377</v>
          </cell>
          <cell r="D875">
            <v>256</v>
          </cell>
        </row>
        <row r="876">
          <cell r="B876" t="str">
            <v>四级剑谱</v>
          </cell>
          <cell r="C876">
            <v>130378</v>
          </cell>
          <cell r="D876">
            <v>357</v>
          </cell>
        </row>
        <row r="877">
          <cell r="B877" t="str">
            <v>五级剑谱</v>
          </cell>
          <cell r="C877">
            <v>130379</v>
          </cell>
          <cell r="D877">
            <v>500</v>
          </cell>
        </row>
        <row r="878">
          <cell r="B878" t="str">
            <v>六级剑谱</v>
          </cell>
          <cell r="C878">
            <v>130380</v>
          </cell>
          <cell r="D878">
            <v>700</v>
          </cell>
        </row>
        <row r="879">
          <cell r="B879" t="str">
            <v>七级剑谱</v>
          </cell>
          <cell r="C879">
            <v>130381</v>
          </cell>
          <cell r="D879">
            <v>980</v>
          </cell>
        </row>
        <row r="880">
          <cell r="B880" t="str">
            <v>八级剑谱</v>
          </cell>
          <cell r="C880">
            <v>130382</v>
          </cell>
          <cell r="D880">
            <v>1375</v>
          </cell>
        </row>
        <row r="881">
          <cell r="B881" t="str">
            <v>九级剑谱</v>
          </cell>
          <cell r="C881">
            <v>130383</v>
          </cell>
          <cell r="D881">
            <v>1925</v>
          </cell>
        </row>
        <row r="882">
          <cell r="B882" t="str">
            <v>十级剑谱</v>
          </cell>
          <cell r="C882">
            <v>130384</v>
          </cell>
          <cell r="D882">
            <v>2695</v>
          </cell>
        </row>
        <row r="883">
          <cell r="B883" t="str">
            <v>十一级剑谱</v>
          </cell>
          <cell r="C883">
            <v>130385</v>
          </cell>
          <cell r="D883" t="e">
            <v>#N/A</v>
          </cell>
        </row>
        <row r="884">
          <cell r="B884" t="str">
            <v>十二级剑谱</v>
          </cell>
          <cell r="C884">
            <v>130386</v>
          </cell>
          <cell r="D884" t="e">
            <v>#N/A</v>
          </cell>
        </row>
        <row r="885">
          <cell r="B885" t="str">
            <v>十三级剑谱</v>
          </cell>
          <cell r="C885">
            <v>130387</v>
          </cell>
          <cell r="D885" t="e">
            <v>#N/A</v>
          </cell>
        </row>
        <row r="886">
          <cell r="B886" t="str">
            <v>十四级剑谱</v>
          </cell>
          <cell r="C886">
            <v>130388</v>
          </cell>
          <cell r="D886" t="e">
            <v>#N/A</v>
          </cell>
        </row>
        <row r="887">
          <cell r="B887" t="str">
            <v>十五级剑谱</v>
          </cell>
          <cell r="C887">
            <v>130389</v>
          </cell>
          <cell r="D887" t="e">
            <v>#N/A</v>
          </cell>
        </row>
        <row r="888">
          <cell r="B888" t="str">
            <v>一级气法</v>
          </cell>
          <cell r="C888">
            <v>130390</v>
          </cell>
          <cell r="D888">
            <v>130</v>
          </cell>
        </row>
        <row r="889">
          <cell r="B889" t="str">
            <v>二级气法</v>
          </cell>
          <cell r="C889">
            <v>130391</v>
          </cell>
          <cell r="D889">
            <v>182</v>
          </cell>
        </row>
        <row r="890">
          <cell r="B890" t="str">
            <v>三级气法</v>
          </cell>
          <cell r="C890">
            <v>130392</v>
          </cell>
          <cell r="D890">
            <v>256</v>
          </cell>
        </row>
        <row r="891">
          <cell r="B891" t="str">
            <v>四级气法</v>
          </cell>
          <cell r="C891">
            <v>130393</v>
          </cell>
          <cell r="D891">
            <v>357</v>
          </cell>
        </row>
        <row r="892">
          <cell r="B892" t="str">
            <v>五级气法</v>
          </cell>
          <cell r="C892">
            <v>130394</v>
          </cell>
          <cell r="D892">
            <v>500</v>
          </cell>
        </row>
        <row r="893">
          <cell r="B893" t="str">
            <v>六级气法</v>
          </cell>
          <cell r="C893">
            <v>130395</v>
          </cell>
          <cell r="D893">
            <v>700</v>
          </cell>
        </row>
        <row r="894">
          <cell r="B894" t="str">
            <v>七级气法</v>
          </cell>
          <cell r="C894">
            <v>130396</v>
          </cell>
          <cell r="D894">
            <v>980</v>
          </cell>
        </row>
        <row r="895">
          <cell r="B895" t="str">
            <v>八级气法</v>
          </cell>
          <cell r="C895">
            <v>130397</v>
          </cell>
          <cell r="D895">
            <v>1375</v>
          </cell>
        </row>
        <row r="896">
          <cell r="B896" t="str">
            <v>九级气法</v>
          </cell>
          <cell r="C896">
            <v>130398</v>
          </cell>
          <cell r="D896">
            <v>1925</v>
          </cell>
        </row>
        <row r="897">
          <cell r="B897" t="str">
            <v>十级气法</v>
          </cell>
          <cell r="C897">
            <v>130399</v>
          </cell>
          <cell r="D897">
            <v>2695</v>
          </cell>
        </row>
        <row r="898">
          <cell r="B898" t="str">
            <v>十一级气法</v>
          </cell>
          <cell r="C898">
            <v>130400</v>
          </cell>
          <cell r="D898" t="e">
            <v>#N/A</v>
          </cell>
        </row>
        <row r="899">
          <cell r="B899" t="str">
            <v>十二级气法</v>
          </cell>
          <cell r="C899">
            <v>130401</v>
          </cell>
          <cell r="D899" t="e">
            <v>#N/A</v>
          </cell>
        </row>
        <row r="900">
          <cell r="B900" t="str">
            <v>十三级气法</v>
          </cell>
          <cell r="C900">
            <v>130402</v>
          </cell>
          <cell r="D900" t="e">
            <v>#N/A</v>
          </cell>
        </row>
        <row r="901">
          <cell r="B901" t="str">
            <v>十四级气法</v>
          </cell>
          <cell r="C901">
            <v>130403</v>
          </cell>
          <cell r="D901" t="e">
            <v>#N/A</v>
          </cell>
        </row>
        <row r="902">
          <cell r="B902" t="str">
            <v>十五级气法</v>
          </cell>
          <cell r="C902">
            <v>130404</v>
          </cell>
          <cell r="D902" t="e">
            <v>#N/A</v>
          </cell>
        </row>
        <row r="903">
          <cell r="B903" t="str">
            <v>一级心经</v>
          </cell>
          <cell r="C903">
            <v>130405</v>
          </cell>
          <cell r="D903">
            <v>130</v>
          </cell>
        </row>
        <row r="904">
          <cell r="B904" t="str">
            <v>二级心经</v>
          </cell>
          <cell r="C904">
            <v>130406</v>
          </cell>
          <cell r="D904">
            <v>182</v>
          </cell>
        </row>
        <row r="905">
          <cell r="B905" t="str">
            <v>三级心经</v>
          </cell>
          <cell r="C905">
            <v>130407</v>
          </cell>
          <cell r="D905">
            <v>256</v>
          </cell>
        </row>
        <row r="906">
          <cell r="B906" t="str">
            <v>四级心经</v>
          </cell>
          <cell r="C906">
            <v>130408</v>
          </cell>
          <cell r="D906">
            <v>357</v>
          </cell>
        </row>
        <row r="907">
          <cell r="B907" t="str">
            <v>五级心经</v>
          </cell>
          <cell r="C907">
            <v>130409</v>
          </cell>
          <cell r="D907">
            <v>500</v>
          </cell>
        </row>
        <row r="908">
          <cell r="B908" t="str">
            <v>六级心经</v>
          </cell>
          <cell r="C908">
            <v>130410</v>
          </cell>
          <cell r="D908">
            <v>700</v>
          </cell>
        </row>
        <row r="909">
          <cell r="B909" t="str">
            <v>七级心经</v>
          </cell>
          <cell r="C909">
            <v>130411</v>
          </cell>
          <cell r="D909">
            <v>980</v>
          </cell>
        </row>
        <row r="910">
          <cell r="B910" t="str">
            <v>八级心经</v>
          </cell>
          <cell r="C910">
            <v>130412</v>
          </cell>
          <cell r="D910">
            <v>1375</v>
          </cell>
        </row>
        <row r="911">
          <cell r="B911" t="str">
            <v>九级心经</v>
          </cell>
          <cell r="C911">
            <v>130413</v>
          </cell>
          <cell r="D911">
            <v>1925</v>
          </cell>
        </row>
        <row r="912">
          <cell r="B912" t="str">
            <v>十级心经</v>
          </cell>
          <cell r="C912">
            <v>130414</v>
          </cell>
          <cell r="D912">
            <v>2695</v>
          </cell>
        </row>
        <row r="913">
          <cell r="B913" t="str">
            <v>十一级心经</v>
          </cell>
          <cell r="C913">
            <v>130415</v>
          </cell>
          <cell r="D913" t="e">
            <v>#N/A</v>
          </cell>
        </row>
        <row r="914">
          <cell r="B914" t="str">
            <v>十二级心经</v>
          </cell>
          <cell r="C914">
            <v>130416</v>
          </cell>
          <cell r="D914" t="e">
            <v>#N/A</v>
          </cell>
        </row>
        <row r="915">
          <cell r="B915" t="str">
            <v>十三级心经</v>
          </cell>
          <cell r="C915">
            <v>130417</v>
          </cell>
          <cell r="D915" t="e">
            <v>#N/A</v>
          </cell>
        </row>
        <row r="916">
          <cell r="B916" t="str">
            <v>十四级心经</v>
          </cell>
          <cell r="C916">
            <v>130418</v>
          </cell>
          <cell r="D916" t="e">
            <v>#N/A</v>
          </cell>
        </row>
        <row r="917">
          <cell r="B917" t="str">
            <v>十五级心经</v>
          </cell>
          <cell r="C917">
            <v>130419</v>
          </cell>
          <cell r="D917" t="e">
            <v>#N/A</v>
          </cell>
        </row>
        <row r="918">
          <cell r="B918" t="str">
            <v>一级佩饰</v>
          </cell>
          <cell r="C918">
            <v>129001</v>
          </cell>
          <cell r="D918">
            <v>130</v>
          </cell>
        </row>
        <row r="919">
          <cell r="B919" t="str">
            <v>二级佩饰</v>
          </cell>
          <cell r="C919">
            <v>129002</v>
          </cell>
          <cell r="D919">
            <v>182</v>
          </cell>
        </row>
        <row r="920">
          <cell r="B920" t="str">
            <v>三级佩饰</v>
          </cell>
          <cell r="C920">
            <v>129003</v>
          </cell>
          <cell r="D920">
            <v>256</v>
          </cell>
        </row>
        <row r="921">
          <cell r="B921" t="str">
            <v>四级佩饰</v>
          </cell>
          <cell r="C921">
            <v>129004</v>
          </cell>
          <cell r="D921">
            <v>357</v>
          </cell>
        </row>
        <row r="922">
          <cell r="B922" t="str">
            <v>五级佩饰</v>
          </cell>
          <cell r="C922">
            <v>129005</v>
          </cell>
          <cell r="D922">
            <v>500</v>
          </cell>
        </row>
        <row r="923">
          <cell r="B923" t="str">
            <v>六级佩饰</v>
          </cell>
          <cell r="C923">
            <v>129006</v>
          </cell>
          <cell r="D923">
            <v>700</v>
          </cell>
        </row>
        <row r="924">
          <cell r="B924" t="str">
            <v>七级佩饰</v>
          </cell>
          <cell r="C924">
            <v>129007</v>
          </cell>
          <cell r="D924">
            <v>980</v>
          </cell>
        </row>
        <row r="925">
          <cell r="B925" t="str">
            <v>八级佩饰</v>
          </cell>
          <cell r="C925">
            <v>129008</v>
          </cell>
          <cell r="D925">
            <v>1375</v>
          </cell>
        </row>
        <row r="926">
          <cell r="B926" t="str">
            <v>九级佩饰</v>
          </cell>
          <cell r="C926">
            <v>129009</v>
          </cell>
          <cell r="D926">
            <v>1925</v>
          </cell>
        </row>
        <row r="927">
          <cell r="B927" t="str">
            <v>十级佩饰</v>
          </cell>
          <cell r="C927">
            <v>129010</v>
          </cell>
          <cell r="D927">
            <v>2695</v>
          </cell>
        </row>
        <row r="928">
          <cell r="B928" t="str">
            <v>十一级佩饰</v>
          </cell>
          <cell r="C928">
            <v>129011</v>
          </cell>
          <cell r="D928" t="e">
            <v>#N/A</v>
          </cell>
        </row>
        <row r="929">
          <cell r="B929" t="str">
            <v>十二级佩饰</v>
          </cell>
          <cell r="C929">
            <v>129012</v>
          </cell>
          <cell r="D929" t="e">
            <v>#N/A</v>
          </cell>
        </row>
        <row r="930">
          <cell r="B930" t="str">
            <v>十三级佩饰</v>
          </cell>
          <cell r="C930">
            <v>129013</v>
          </cell>
          <cell r="D930" t="e">
            <v>#N/A</v>
          </cell>
        </row>
        <row r="931">
          <cell r="B931" t="str">
            <v>十四级佩饰</v>
          </cell>
          <cell r="C931">
            <v>129014</v>
          </cell>
          <cell r="D931" t="e">
            <v>#N/A</v>
          </cell>
        </row>
        <row r="932">
          <cell r="B932" t="str">
            <v>十五级佩饰</v>
          </cell>
          <cell r="C932">
            <v>129015</v>
          </cell>
          <cell r="D932" t="e">
            <v>#N/A</v>
          </cell>
        </row>
        <row r="933">
          <cell r="B933" t="str">
            <v>一级护甲</v>
          </cell>
          <cell r="C933">
            <v>129101</v>
          </cell>
          <cell r="D933">
            <v>130</v>
          </cell>
        </row>
        <row r="934">
          <cell r="B934" t="str">
            <v>二级护甲</v>
          </cell>
          <cell r="C934">
            <v>129102</v>
          </cell>
          <cell r="D934">
            <v>182</v>
          </cell>
        </row>
        <row r="935">
          <cell r="B935" t="str">
            <v>三级护甲</v>
          </cell>
          <cell r="C935">
            <v>129103</v>
          </cell>
          <cell r="D935">
            <v>256</v>
          </cell>
        </row>
        <row r="936">
          <cell r="B936" t="str">
            <v>四级护甲</v>
          </cell>
          <cell r="C936">
            <v>129104</v>
          </cell>
          <cell r="D936">
            <v>357</v>
          </cell>
        </row>
        <row r="937">
          <cell r="B937" t="str">
            <v>五级护甲</v>
          </cell>
          <cell r="C937">
            <v>129105</v>
          </cell>
          <cell r="D937">
            <v>500</v>
          </cell>
        </row>
        <row r="938">
          <cell r="B938" t="str">
            <v>六级护甲</v>
          </cell>
          <cell r="C938">
            <v>129106</v>
          </cell>
          <cell r="D938">
            <v>700</v>
          </cell>
        </row>
        <row r="939">
          <cell r="B939" t="str">
            <v>七级护甲</v>
          </cell>
          <cell r="C939">
            <v>129107</v>
          </cell>
          <cell r="D939">
            <v>980</v>
          </cell>
        </row>
        <row r="940">
          <cell r="B940" t="str">
            <v>八级护甲</v>
          </cell>
          <cell r="C940">
            <v>129108</v>
          </cell>
          <cell r="D940">
            <v>1375</v>
          </cell>
        </row>
        <row r="941">
          <cell r="B941" t="str">
            <v>九级护甲</v>
          </cell>
          <cell r="C941">
            <v>129109</v>
          </cell>
          <cell r="D941">
            <v>1925</v>
          </cell>
        </row>
        <row r="942">
          <cell r="B942" t="str">
            <v>十级护甲</v>
          </cell>
          <cell r="C942">
            <v>129110</v>
          </cell>
          <cell r="D942">
            <v>2695</v>
          </cell>
        </row>
        <row r="943">
          <cell r="B943" t="str">
            <v>十一级护甲</v>
          </cell>
          <cell r="C943">
            <v>129111</v>
          </cell>
          <cell r="D943" t="e">
            <v>#N/A</v>
          </cell>
        </row>
        <row r="944">
          <cell r="B944" t="str">
            <v>十二级护甲</v>
          </cell>
          <cell r="C944">
            <v>129112</v>
          </cell>
          <cell r="D944" t="e">
            <v>#N/A</v>
          </cell>
        </row>
        <row r="945">
          <cell r="B945" t="str">
            <v>十三级护甲</v>
          </cell>
          <cell r="C945">
            <v>129113</v>
          </cell>
          <cell r="D945" t="e">
            <v>#N/A</v>
          </cell>
        </row>
        <row r="946">
          <cell r="B946" t="str">
            <v>十四级护甲</v>
          </cell>
          <cell r="C946">
            <v>129114</v>
          </cell>
          <cell r="D946" t="e">
            <v>#N/A</v>
          </cell>
        </row>
        <row r="947">
          <cell r="B947" t="str">
            <v>十五级护甲</v>
          </cell>
          <cell r="C947">
            <v>129115</v>
          </cell>
          <cell r="D947" t="e">
            <v>#N/A</v>
          </cell>
        </row>
        <row r="948">
          <cell r="B948" t="str">
            <v>一级心甲</v>
          </cell>
          <cell r="C948">
            <v>129201</v>
          </cell>
          <cell r="D948">
            <v>130</v>
          </cell>
        </row>
        <row r="949">
          <cell r="B949" t="str">
            <v>二级心甲</v>
          </cell>
          <cell r="C949">
            <v>129202</v>
          </cell>
          <cell r="D949">
            <v>182</v>
          </cell>
        </row>
        <row r="950">
          <cell r="B950" t="str">
            <v>三级心甲</v>
          </cell>
          <cell r="C950">
            <v>129203</v>
          </cell>
          <cell r="D950">
            <v>256</v>
          </cell>
        </row>
        <row r="951">
          <cell r="B951" t="str">
            <v>四级心甲</v>
          </cell>
          <cell r="C951">
            <v>129204</v>
          </cell>
          <cell r="D951">
            <v>357</v>
          </cell>
        </row>
        <row r="952">
          <cell r="B952" t="str">
            <v>五级心甲</v>
          </cell>
          <cell r="C952">
            <v>129205</v>
          </cell>
          <cell r="D952">
            <v>500</v>
          </cell>
        </row>
        <row r="953">
          <cell r="B953" t="str">
            <v>六级心甲</v>
          </cell>
          <cell r="C953">
            <v>129206</v>
          </cell>
          <cell r="D953">
            <v>700</v>
          </cell>
        </row>
        <row r="954">
          <cell r="B954" t="str">
            <v>七级心甲</v>
          </cell>
          <cell r="C954">
            <v>129207</v>
          </cell>
          <cell r="D954">
            <v>980</v>
          </cell>
        </row>
        <row r="955">
          <cell r="B955" t="str">
            <v>八级心甲</v>
          </cell>
          <cell r="C955">
            <v>129208</v>
          </cell>
          <cell r="D955">
            <v>1375</v>
          </cell>
        </row>
        <row r="956">
          <cell r="B956" t="str">
            <v>九级心甲</v>
          </cell>
          <cell r="C956">
            <v>129209</v>
          </cell>
          <cell r="D956">
            <v>1925</v>
          </cell>
        </row>
        <row r="957">
          <cell r="B957" t="str">
            <v>十级心甲</v>
          </cell>
          <cell r="C957">
            <v>129210</v>
          </cell>
          <cell r="D957">
            <v>2695</v>
          </cell>
        </row>
        <row r="958">
          <cell r="B958" t="str">
            <v>十一级心甲</v>
          </cell>
          <cell r="C958">
            <v>129211</v>
          </cell>
          <cell r="D958" t="e">
            <v>#N/A</v>
          </cell>
        </row>
        <row r="959">
          <cell r="B959" t="str">
            <v>十二级心甲</v>
          </cell>
          <cell r="C959">
            <v>129212</v>
          </cell>
          <cell r="D959" t="e">
            <v>#N/A</v>
          </cell>
        </row>
        <row r="960">
          <cell r="B960" t="str">
            <v>十三级心甲</v>
          </cell>
          <cell r="C960">
            <v>129213</v>
          </cell>
          <cell r="D960" t="e">
            <v>#N/A</v>
          </cell>
        </row>
        <row r="961">
          <cell r="B961" t="str">
            <v>十四级心甲</v>
          </cell>
          <cell r="C961">
            <v>129214</v>
          </cell>
          <cell r="D961" t="e">
            <v>#N/A</v>
          </cell>
        </row>
        <row r="962">
          <cell r="B962" t="str">
            <v>十五级心甲</v>
          </cell>
          <cell r="C962">
            <v>129215</v>
          </cell>
          <cell r="D962" t="e">
            <v>#N/A</v>
          </cell>
        </row>
        <row r="963">
          <cell r="B963" t="str">
            <v>一级腰饰</v>
          </cell>
          <cell r="C963">
            <v>129301</v>
          </cell>
          <cell r="D963">
            <v>130</v>
          </cell>
        </row>
        <row r="964">
          <cell r="B964" t="str">
            <v>二级腰饰</v>
          </cell>
          <cell r="C964">
            <v>129302</v>
          </cell>
          <cell r="D964">
            <v>182</v>
          </cell>
        </row>
        <row r="965">
          <cell r="B965" t="str">
            <v>三级腰饰</v>
          </cell>
          <cell r="C965">
            <v>129303</v>
          </cell>
          <cell r="D965">
            <v>256</v>
          </cell>
        </row>
        <row r="966">
          <cell r="B966" t="str">
            <v>四级腰饰</v>
          </cell>
          <cell r="C966">
            <v>129304</v>
          </cell>
          <cell r="D966">
            <v>357</v>
          </cell>
        </row>
        <row r="967">
          <cell r="B967" t="str">
            <v>五级腰饰</v>
          </cell>
          <cell r="C967">
            <v>129305</v>
          </cell>
          <cell r="D967">
            <v>500</v>
          </cell>
        </row>
        <row r="968">
          <cell r="B968" t="str">
            <v>六级腰饰</v>
          </cell>
          <cell r="C968">
            <v>129306</v>
          </cell>
          <cell r="D968">
            <v>700</v>
          </cell>
        </row>
        <row r="969">
          <cell r="B969" t="str">
            <v>七级腰饰</v>
          </cell>
          <cell r="C969">
            <v>129307</v>
          </cell>
          <cell r="D969">
            <v>980</v>
          </cell>
        </row>
        <row r="970">
          <cell r="B970" t="str">
            <v>八级腰饰</v>
          </cell>
          <cell r="C970">
            <v>129308</v>
          </cell>
          <cell r="D970">
            <v>1375</v>
          </cell>
        </row>
        <row r="971">
          <cell r="B971" t="str">
            <v>九级腰饰</v>
          </cell>
          <cell r="C971">
            <v>129309</v>
          </cell>
          <cell r="D971">
            <v>1925</v>
          </cell>
        </row>
        <row r="972">
          <cell r="B972" t="str">
            <v>十级腰饰</v>
          </cell>
          <cell r="C972">
            <v>129310</v>
          </cell>
          <cell r="D972">
            <v>2695</v>
          </cell>
        </row>
        <row r="973">
          <cell r="B973" t="str">
            <v>十一级腰饰</v>
          </cell>
          <cell r="C973">
            <v>129311</v>
          </cell>
          <cell r="D973" t="e">
            <v>#N/A</v>
          </cell>
        </row>
        <row r="974">
          <cell r="B974" t="str">
            <v>十二级腰饰</v>
          </cell>
          <cell r="C974">
            <v>129312</v>
          </cell>
          <cell r="D974" t="e">
            <v>#N/A</v>
          </cell>
        </row>
        <row r="975">
          <cell r="B975" t="str">
            <v>十三级腰饰</v>
          </cell>
          <cell r="C975">
            <v>129313</v>
          </cell>
          <cell r="D975" t="e">
            <v>#N/A</v>
          </cell>
        </row>
        <row r="976">
          <cell r="B976" t="str">
            <v>十四级腰饰</v>
          </cell>
          <cell r="C976">
            <v>129314</v>
          </cell>
          <cell r="D976" t="e">
            <v>#N/A</v>
          </cell>
        </row>
        <row r="977">
          <cell r="B977" t="str">
            <v>十五级腰饰</v>
          </cell>
          <cell r="C977">
            <v>129315</v>
          </cell>
          <cell r="D977" t="e">
            <v>#N/A</v>
          </cell>
        </row>
        <row r="978">
          <cell r="B978" t="str">
            <v>一级发簪</v>
          </cell>
          <cell r="C978">
            <v>129401</v>
          </cell>
          <cell r="D978">
            <v>130</v>
          </cell>
        </row>
        <row r="979">
          <cell r="B979" t="str">
            <v>二级发簪</v>
          </cell>
          <cell r="C979">
            <v>129402</v>
          </cell>
          <cell r="D979">
            <v>182</v>
          </cell>
        </row>
        <row r="980">
          <cell r="B980" t="str">
            <v>三级发簪</v>
          </cell>
          <cell r="C980">
            <v>129403</v>
          </cell>
          <cell r="D980">
            <v>256</v>
          </cell>
        </row>
        <row r="981">
          <cell r="B981" t="str">
            <v>四级发簪</v>
          </cell>
          <cell r="C981">
            <v>129404</v>
          </cell>
          <cell r="D981">
            <v>357</v>
          </cell>
        </row>
        <row r="982">
          <cell r="B982" t="str">
            <v>五级发簪</v>
          </cell>
          <cell r="C982">
            <v>129405</v>
          </cell>
          <cell r="D982">
            <v>500</v>
          </cell>
        </row>
        <row r="983">
          <cell r="B983" t="str">
            <v>六级发簪</v>
          </cell>
          <cell r="C983">
            <v>129406</v>
          </cell>
          <cell r="D983">
            <v>700</v>
          </cell>
        </row>
        <row r="984">
          <cell r="B984" t="str">
            <v>七级发簪</v>
          </cell>
          <cell r="C984">
            <v>129407</v>
          </cell>
          <cell r="D984">
            <v>980</v>
          </cell>
        </row>
        <row r="985">
          <cell r="B985" t="str">
            <v>八级发簪</v>
          </cell>
          <cell r="C985">
            <v>129408</v>
          </cell>
          <cell r="D985">
            <v>1375</v>
          </cell>
        </row>
        <row r="986">
          <cell r="B986" t="str">
            <v>九级发簪</v>
          </cell>
          <cell r="C986">
            <v>129409</v>
          </cell>
          <cell r="D986">
            <v>1925</v>
          </cell>
        </row>
        <row r="987">
          <cell r="B987" t="str">
            <v>十级发簪</v>
          </cell>
          <cell r="C987">
            <v>129410</v>
          </cell>
          <cell r="D987">
            <v>2695</v>
          </cell>
        </row>
        <row r="988">
          <cell r="B988" t="str">
            <v>十一级发簪</v>
          </cell>
          <cell r="C988">
            <v>129411</v>
          </cell>
          <cell r="D988" t="e">
            <v>#N/A</v>
          </cell>
        </row>
        <row r="989">
          <cell r="B989" t="str">
            <v>十二级发簪</v>
          </cell>
          <cell r="C989">
            <v>129412</v>
          </cell>
          <cell r="D989" t="e">
            <v>#N/A</v>
          </cell>
        </row>
        <row r="990">
          <cell r="B990" t="str">
            <v>十三级发簪</v>
          </cell>
          <cell r="C990">
            <v>129413</v>
          </cell>
          <cell r="D990" t="e">
            <v>#N/A</v>
          </cell>
        </row>
        <row r="991">
          <cell r="B991" t="str">
            <v>十四级发簪</v>
          </cell>
          <cell r="C991">
            <v>129414</v>
          </cell>
          <cell r="D991" t="e">
            <v>#N/A</v>
          </cell>
        </row>
        <row r="992">
          <cell r="B992" t="str">
            <v>十五级发簪</v>
          </cell>
          <cell r="C992">
            <v>129415</v>
          </cell>
          <cell r="D992" t="e">
            <v>#N/A</v>
          </cell>
        </row>
        <row r="993">
          <cell r="B993" t="str">
            <v>一级珠钿</v>
          </cell>
          <cell r="C993">
            <v>129501</v>
          </cell>
          <cell r="D993">
            <v>130</v>
          </cell>
        </row>
        <row r="994">
          <cell r="B994" t="str">
            <v>二级珠钿</v>
          </cell>
          <cell r="C994">
            <v>129502</v>
          </cell>
          <cell r="D994">
            <v>182</v>
          </cell>
        </row>
        <row r="995">
          <cell r="B995" t="str">
            <v>三级珠钿</v>
          </cell>
          <cell r="C995">
            <v>129503</v>
          </cell>
          <cell r="D995">
            <v>256</v>
          </cell>
        </row>
        <row r="996">
          <cell r="B996" t="str">
            <v>四级珠钿</v>
          </cell>
          <cell r="C996">
            <v>129504</v>
          </cell>
          <cell r="D996">
            <v>357</v>
          </cell>
        </row>
        <row r="997">
          <cell r="B997" t="str">
            <v>五级珠钿</v>
          </cell>
          <cell r="C997">
            <v>129505</v>
          </cell>
          <cell r="D997">
            <v>500</v>
          </cell>
        </row>
        <row r="998">
          <cell r="B998" t="str">
            <v>六级珠钿</v>
          </cell>
          <cell r="C998">
            <v>129506</v>
          </cell>
          <cell r="D998">
            <v>700</v>
          </cell>
        </row>
        <row r="999">
          <cell r="B999" t="str">
            <v>七级珠钿</v>
          </cell>
          <cell r="C999">
            <v>129507</v>
          </cell>
          <cell r="D999">
            <v>980</v>
          </cell>
        </row>
        <row r="1000">
          <cell r="B1000" t="str">
            <v>八级珠钿</v>
          </cell>
          <cell r="C1000">
            <v>129508</v>
          </cell>
          <cell r="D1000">
            <v>1375</v>
          </cell>
        </row>
        <row r="1001">
          <cell r="B1001" t="str">
            <v>九级珠钿</v>
          </cell>
          <cell r="C1001">
            <v>129509</v>
          </cell>
          <cell r="D1001">
            <v>1925</v>
          </cell>
        </row>
        <row r="1002">
          <cell r="B1002" t="str">
            <v>十级珠钿</v>
          </cell>
          <cell r="C1002">
            <v>129510</v>
          </cell>
          <cell r="D1002">
            <v>2695</v>
          </cell>
        </row>
        <row r="1003">
          <cell r="B1003" t="str">
            <v>十一级珠钿</v>
          </cell>
          <cell r="C1003">
            <v>129511</v>
          </cell>
          <cell r="D1003" t="e">
            <v>#N/A</v>
          </cell>
        </row>
        <row r="1004">
          <cell r="B1004" t="str">
            <v>十二级珠钿</v>
          </cell>
          <cell r="C1004">
            <v>129512</v>
          </cell>
          <cell r="D1004" t="e">
            <v>#N/A</v>
          </cell>
        </row>
        <row r="1005">
          <cell r="B1005" t="str">
            <v>十三级珠钿</v>
          </cell>
          <cell r="C1005">
            <v>129513</v>
          </cell>
          <cell r="D1005" t="e">
            <v>#N/A</v>
          </cell>
        </row>
        <row r="1006">
          <cell r="B1006" t="str">
            <v>十四级珠钿</v>
          </cell>
          <cell r="C1006">
            <v>129514</v>
          </cell>
          <cell r="D1006" t="e">
            <v>#N/A</v>
          </cell>
        </row>
        <row r="1007">
          <cell r="B1007" t="str">
            <v>十五级珠钿</v>
          </cell>
          <cell r="C1007">
            <v>129515</v>
          </cell>
          <cell r="D1007" t="e">
            <v>#N/A</v>
          </cell>
        </row>
        <row r="1008">
          <cell r="B1008" t="str">
            <v>一级华胜</v>
          </cell>
          <cell r="C1008">
            <v>129601</v>
          </cell>
          <cell r="D1008">
            <v>130</v>
          </cell>
        </row>
        <row r="1009">
          <cell r="B1009" t="str">
            <v>二级华胜</v>
          </cell>
          <cell r="C1009">
            <v>129602</v>
          </cell>
          <cell r="D1009">
            <v>182</v>
          </cell>
        </row>
        <row r="1010">
          <cell r="B1010" t="str">
            <v>三级华胜</v>
          </cell>
          <cell r="C1010">
            <v>129603</v>
          </cell>
          <cell r="D1010">
            <v>256</v>
          </cell>
        </row>
        <row r="1011">
          <cell r="B1011" t="str">
            <v>四级华胜</v>
          </cell>
          <cell r="C1011">
            <v>129604</v>
          </cell>
          <cell r="D1011">
            <v>357</v>
          </cell>
        </row>
        <row r="1012">
          <cell r="B1012" t="str">
            <v>五级华胜</v>
          </cell>
          <cell r="C1012">
            <v>129605</v>
          </cell>
          <cell r="D1012">
            <v>500</v>
          </cell>
        </row>
        <row r="1013">
          <cell r="B1013" t="str">
            <v>六级华胜</v>
          </cell>
          <cell r="C1013">
            <v>129606</v>
          </cell>
          <cell r="D1013">
            <v>700</v>
          </cell>
        </row>
        <row r="1014">
          <cell r="B1014" t="str">
            <v>七级华胜</v>
          </cell>
          <cell r="C1014">
            <v>129607</v>
          </cell>
          <cell r="D1014">
            <v>980</v>
          </cell>
        </row>
        <row r="1015">
          <cell r="B1015" t="str">
            <v>八级华胜</v>
          </cell>
          <cell r="C1015">
            <v>129608</v>
          </cell>
          <cell r="D1015">
            <v>1375</v>
          </cell>
        </row>
        <row r="1016">
          <cell r="B1016" t="str">
            <v>九级华胜</v>
          </cell>
          <cell r="C1016">
            <v>129609</v>
          </cell>
          <cell r="D1016">
            <v>1925</v>
          </cell>
        </row>
        <row r="1017">
          <cell r="B1017" t="str">
            <v>十级华胜</v>
          </cell>
          <cell r="C1017">
            <v>129610</v>
          </cell>
          <cell r="D1017">
            <v>2695</v>
          </cell>
        </row>
        <row r="1018">
          <cell r="B1018" t="str">
            <v>十一级华胜</v>
          </cell>
          <cell r="C1018">
            <v>129611</v>
          </cell>
          <cell r="D1018" t="e">
            <v>#N/A</v>
          </cell>
        </row>
        <row r="1019">
          <cell r="B1019" t="str">
            <v>十二级华胜</v>
          </cell>
          <cell r="C1019">
            <v>129612</v>
          </cell>
          <cell r="D1019" t="e">
            <v>#N/A</v>
          </cell>
        </row>
        <row r="1020">
          <cell r="B1020" t="str">
            <v>十三级华胜</v>
          </cell>
          <cell r="C1020">
            <v>129613</v>
          </cell>
          <cell r="D1020" t="e">
            <v>#N/A</v>
          </cell>
        </row>
        <row r="1021">
          <cell r="B1021" t="str">
            <v>十四级华胜</v>
          </cell>
          <cell r="C1021">
            <v>129614</v>
          </cell>
          <cell r="D1021" t="e">
            <v>#N/A</v>
          </cell>
        </row>
        <row r="1022">
          <cell r="B1022" t="str">
            <v>十五级华胜</v>
          </cell>
          <cell r="C1022">
            <v>129615</v>
          </cell>
          <cell r="D1022" t="e">
            <v>#N/A</v>
          </cell>
        </row>
        <row r="1023">
          <cell r="B1023" t="str">
            <v>一级凤冠</v>
          </cell>
          <cell r="C1023">
            <v>129701</v>
          </cell>
          <cell r="D1023">
            <v>130</v>
          </cell>
        </row>
        <row r="1024">
          <cell r="B1024" t="str">
            <v>二级凤冠</v>
          </cell>
          <cell r="C1024">
            <v>129702</v>
          </cell>
          <cell r="D1024">
            <v>182</v>
          </cell>
        </row>
        <row r="1025">
          <cell r="B1025" t="str">
            <v>三级凤冠</v>
          </cell>
          <cell r="C1025">
            <v>129703</v>
          </cell>
          <cell r="D1025">
            <v>256</v>
          </cell>
        </row>
        <row r="1026">
          <cell r="B1026" t="str">
            <v>四级凤冠</v>
          </cell>
          <cell r="C1026">
            <v>129704</v>
          </cell>
          <cell r="D1026">
            <v>357</v>
          </cell>
        </row>
        <row r="1027">
          <cell r="B1027" t="str">
            <v>五级凤冠</v>
          </cell>
          <cell r="C1027">
            <v>129705</v>
          </cell>
          <cell r="D1027">
            <v>500</v>
          </cell>
        </row>
        <row r="1028">
          <cell r="B1028" t="str">
            <v>六级凤冠</v>
          </cell>
          <cell r="C1028">
            <v>129706</v>
          </cell>
          <cell r="D1028">
            <v>700</v>
          </cell>
        </row>
        <row r="1029">
          <cell r="B1029" t="str">
            <v>七级凤冠</v>
          </cell>
          <cell r="C1029">
            <v>129707</v>
          </cell>
          <cell r="D1029">
            <v>980</v>
          </cell>
        </row>
        <row r="1030">
          <cell r="B1030" t="str">
            <v>八级凤冠</v>
          </cell>
          <cell r="C1030">
            <v>129708</v>
          </cell>
          <cell r="D1030">
            <v>1375</v>
          </cell>
        </row>
        <row r="1031">
          <cell r="B1031" t="str">
            <v>九级凤冠</v>
          </cell>
          <cell r="C1031">
            <v>129709</v>
          </cell>
          <cell r="D1031">
            <v>1925</v>
          </cell>
        </row>
        <row r="1032">
          <cell r="B1032" t="str">
            <v>十级凤冠</v>
          </cell>
          <cell r="C1032">
            <v>129710</v>
          </cell>
          <cell r="D1032">
            <v>2695</v>
          </cell>
        </row>
        <row r="1033">
          <cell r="B1033" t="str">
            <v>十一级凤冠</v>
          </cell>
          <cell r="C1033">
            <v>129711</v>
          </cell>
          <cell r="D1033" t="e">
            <v>#N/A</v>
          </cell>
        </row>
        <row r="1034">
          <cell r="B1034" t="str">
            <v>十二级凤冠</v>
          </cell>
          <cell r="C1034">
            <v>129712</v>
          </cell>
          <cell r="D1034" t="e">
            <v>#N/A</v>
          </cell>
        </row>
        <row r="1035">
          <cell r="B1035" t="str">
            <v>十三级凤冠</v>
          </cell>
          <cell r="C1035">
            <v>129713</v>
          </cell>
          <cell r="D1035" t="e">
            <v>#N/A</v>
          </cell>
        </row>
        <row r="1036">
          <cell r="B1036" t="str">
            <v>十四级凤冠</v>
          </cell>
          <cell r="C1036">
            <v>129714</v>
          </cell>
          <cell r="D1036" t="e">
            <v>#N/A</v>
          </cell>
        </row>
        <row r="1037">
          <cell r="B1037" t="str">
            <v>十五级凤冠</v>
          </cell>
          <cell r="C1037">
            <v>129715</v>
          </cell>
          <cell r="D1037" t="e">
            <v>#N/A</v>
          </cell>
        </row>
        <row r="1038">
          <cell r="B1038" t="str">
            <v>一级卷轴</v>
          </cell>
          <cell r="C1038">
            <v>130501</v>
          </cell>
          <cell r="D1038">
            <v>130</v>
          </cell>
        </row>
        <row r="1039">
          <cell r="B1039" t="str">
            <v>二级卷轴</v>
          </cell>
          <cell r="C1039">
            <v>130502</v>
          </cell>
          <cell r="D1039">
            <v>182</v>
          </cell>
        </row>
        <row r="1040">
          <cell r="B1040" t="str">
            <v>三级卷轴</v>
          </cell>
          <cell r="C1040">
            <v>130503</v>
          </cell>
          <cell r="D1040">
            <v>256</v>
          </cell>
        </row>
        <row r="1041">
          <cell r="B1041" t="str">
            <v>四级卷轴</v>
          </cell>
          <cell r="C1041">
            <v>130504</v>
          </cell>
          <cell r="D1041">
            <v>357</v>
          </cell>
        </row>
        <row r="1042">
          <cell r="B1042" t="str">
            <v>五级卷轴</v>
          </cell>
          <cell r="C1042">
            <v>130505</v>
          </cell>
          <cell r="D1042">
            <v>500</v>
          </cell>
        </row>
        <row r="1043">
          <cell r="B1043" t="str">
            <v>六级卷轴</v>
          </cell>
          <cell r="C1043">
            <v>130506</v>
          </cell>
          <cell r="D1043">
            <v>700</v>
          </cell>
        </row>
        <row r="1044">
          <cell r="B1044" t="str">
            <v>七级卷轴</v>
          </cell>
          <cell r="C1044">
            <v>130507</v>
          </cell>
          <cell r="D1044">
            <v>980</v>
          </cell>
        </row>
        <row r="1045">
          <cell r="B1045" t="str">
            <v>八级卷轴</v>
          </cell>
          <cell r="C1045">
            <v>130508</v>
          </cell>
          <cell r="D1045">
            <v>1375</v>
          </cell>
        </row>
        <row r="1046">
          <cell r="B1046" t="str">
            <v>九级卷轴</v>
          </cell>
          <cell r="C1046">
            <v>130509</v>
          </cell>
          <cell r="D1046">
            <v>1925</v>
          </cell>
        </row>
        <row r="1047">
          <cell r="B1047" t="str">
            <v>十级卷轴</v>
          </cell>
          <cell r="C1047">
            <v>130510</v>
          </cell>
          <cell r="D1047">
            <v>2695</v>
          </cell>
        </row>
        <row r="1048">
          <cell r="B1048" t="str">
            <v>十一级卷轴</v>
          </cell>
          <cell r="C1048">
            <v>130511</v>
          </cell>
          <cell r="D1048" t="e">
            <v>#N/A</v>
          </cell>
        </row>
        <row r="1049">
          <cell r="B1049" t="str">
            <v>十二级卷轴</v>
          </cell>
          <cell r="C1049">
            <v>130512</v>
          </cell>
          <cell r="D1049" t="e">
            <v>#N/A</v>
          </cell>
        </row>
        <row r="1050">
          <cell r="B1050" t="str">
            <v>十三级卷轴</v>
          </cell>
          <cell r="C1050">
            <v>130513</v>
          </cell>
          <cell r="D1050" t="e">
            <v>#N/A</v>
          </cell>
        </row>
        <row r="1051">
          <cell r="B1051" t="str">
            <v>十四级卷轴</v>
          </cell>
          <cell r="C1051">
            <v>130514</v>
          </cell>
          <cell r="D1051" t="e">
            <v>#N/A</v>
          </cell>
        </row>
        <row r="1052">
          <cell r="B1052" t="str">
            <v>十五级卷轴</v>
          </cell>
          <cell r="C1052">
            <v>130515</v>
          </cell>
          <cell r="D1052" t="e">
            <v>#N/A</v>
          </cell>
        </row>
        <row r="1053">
          <cell r="B1053" t="str">
            <v>一级雕饰</v>
          </cell>
          <cell r="C1053">
            <v>130601</v>
          </cell>
          <cell r="D1053">
            <v>130</v>
          </cell>
        </row>
        <row r="1054">
          <cell r="B1054" t="str">
            <v>二级雕饰</v>
          </cell>
          <cell r="C1054">
            <v>130602</v>
          </cell>
          <cell r="D1054">
            <v>182</v>
          </cell>
        </row>
        <row r="1055">
          <cell r="B1055" t="str">
            <v>三级雕饰</v>
          </cell>
          <cell r="C1055">
            <v>130603</v>
          </cell>
          <cell r="D1055">
            <v>256</v>
          </cell>
        </row>
        <row r="1056">
          <cell r="B1056" t="str">
            <v>四级雕饰</v>
          </cell>
          <cell r="C1056">
            <v>130604</v>
          </cell>
          <cell r="D1056">
            <v>357</v>
          </cell>
        </row>
        <row r="1057">
          <cell r="B1057" t="str">
            <v>五级雕饰</v>
          </cell>
          <cell r="C1057">
            <v>130605</v>
          </cell>
          <cell r="D1057">
            <v>500</v>
          </cell>
        </row>
        <row r="1058">
          <cell r="B1058" t="str">
            <v>六级雕饰</v>
          </cell>
          <cell r="C1058">
            <v>130606</v>
          </cell>
          <cell r="D1058">
            <v>700</v>
          </cell>
        </row>
        <row r="1059">
          <cell r="B1059" t="str">
            <v>七级雕饰</v>
          </cell>
          <cell r="C1059">
            <v>130607</v>
          </cell>
          <cell r="D1059">
            <v>980</v>
          </cell>
        </row>
        <row r="1060">
          <cell r="B1060" t="str">
            <v>八级雕饰</v>
          </cell>
          <cell r="C1060">
            <v>130608</v>
          </cell>
          <cell r="D1060">
            <v>1375</v>
          </cell>
        </row>
        <row r="1061">
          <cell r="B1061" t="str">
            <v>九级雕饰</v>
          </cell>
          <cell r="C1061">
            <v>130609</v>
          </cell>
          <cell r="D1061">
            <v>1925</v>
          </cell>
        </row>
        <row r="1062">
          <cell r="B1062" t="str">
            <v>十级雕饰</v>
          </cell>
          <cell r="C1062">
            <v>130610</v>
          </cell>
          <cell r="D1062">
            <v>2695</v>
          </cell>
        </row>
        <row r="1063">
          <cell r="B1063" t="str">
            <v>十一级雕饰</v>
          </cell>
          <cell r="C1063">
            <v>130611</v>
          </cell>
          <cell r="D1063" t="e">
            <v>#N/A</v>
          </cell>
        </row>
        <row r="1064">
          <cell r="B1064" t="str">
            <v>十二级雕饰</v>
          </cell>
          <cell r="C1064">
            <v>130612</v>
          </cell>
          <cell r="D1064" t="e">
            <v>#N/A</v>
          </cell>
        </row>
        <row r="1065">
          <cell r="B1065" t="str">
            <v>十三级雕饰</v>
          </cell>
          <cell r="C1065">
            <v>130613</v>
          </cell>
          <cell r="D1065" t="e">
            <v>#N/A</v>
          </cell>
        </row>
        <row r="1066">
          <cell r="B1066" t="str">
            <v>十四级雕饰</v>
          </cell>
          <cell r="C1066">
            <v>130614</v>
          </cell>
          <cell r="D1066" t="e">
            <v>#N/A</v>
          </cell>
        </row>
        <row r="1067">
          <cell r="B1067" t="str">
            <v>十五级雕饰</v>
          </cell>
          <cell r="C1067">
            <v>130615</v>
          </cell>
          <cell r="D1067" t="e">
            <v>#N/A</v>
          </cell>
        </row>
        <row r="1068">
          <cell r="B1068" t="str">
            <v>一级吊坠</v>
          </cell>
          <cell r="C1068">
            <v>130701</v>
          </cell>
          <cell r="D1068">
            <v>130</v>
          </cell>
        </row>
        <row r="1069">
          <cell r="B1069" t="str">
            <v>二级吊坠</v>
          </cell>
          <cell r="C1069">
            <v>130702</v>
          </cell>
          <cell r="D1069">
            <v>182</v>
          </cell>
        </row>
        <row r="1070">
          <cell r="B1070" t="str">
            <v>三级吊坠</v>
          </cell>
          <cell r="C1070">
            <v>130703</v>
          </cell>
          <cell r="D1070">
            <v>256</v>
          </cell>
        </row>
        <row r="1071">
          <cell r="B1071" t="str">
            <v>四级吊坠</v>
          </cell>
          <cell r="C1071">
            <v>130704</v>
          </cell>
          <cell r="D1071">
            <v>357</v>
          </cell>
        </row>
        <row r="1072">
          <cell r="B1072" t="str">
            <v>五级吊坠</v>
          </cell>
          <cell r="C1072">
            <v>130705</v>
          </cell>
          <cell r="D1072">
            <v>500</v>
          </cell>
        </row>
        <row r="1073">
          <cell r="B1073" t="str">
            <v>六级吊坠</v>
          </cell>
          <cell r="C1073">
            <v>130706</v>
          </cell>
          <cell r="D1073">
            <v>700</v>
          </cell>
        </row>
        <row r="1074">
          <cell r="B1074" t="str">
            <v>七级吊坠</v>
          </cell>
          <cell r="C1074">
            <v>130707</v>
          </cell>
          <cell r="D1074">
            <v>980</v>
          </cell>
        </row>
        <row r="1075">
          <cell r="B1075" t="str">
            <v>八级吊坠</v>
          </cell>
          <cell r="C1075">
            <v>130708</v>
          </cell>
          <cell r="D1075">
            <v>1375</v>
          </cell>
        </row>
        <row r="1076">
          <cell r="B1076" t="str">
            <v>九级吊坠</v>
          </cell>
          <cell r="C1076">
            <v>130709</v>
          </cell>
          <cell r="D1076">
            <v>1925</v>
          </cell>
        </row>
        <row r="1077">
          <cell r="B1077" t="str">
            <v>十级吊坠</v>
          </cell>
          <cell r="C1077">
            <v>130710</v>
          </cell>
          <cell r="D1077">
            <v>2695</v>
          </cell>
        </row>
        <row r="1078">
          <cell r="B1078" t="str">
            <v>十一级吊坠</v>
          </cell>
          <cell r="C1078">
            <v>130711</v>
          </cell>
          <cell r="D1078" t="e">
            <v>#N/A</v>
          </cell>
        </row>
        <row r="1079">
          <cell r="B1079" t="str">
            <v>十二级吊坠</v>
          </cell>
          <cell r="C1079">
            <v>130712</v>
          </cell>
          <cell r="D1079" t="e">
            <v>#N/A</v>
          </cell>
        </row>
        <row r="1080">
          <cell r="B1080" t="str">
            <v>十三级吊坠</v>
          </cell>
          <cell r="C1080">
            <v>130713</v>
          </cell>
          <cell r="D1080" t="e">
            <v>#N/A</v>
          </cell>
        </row>
        <row r="1081">
          <cell r="B1081" t="str">
            <v>十四级吊坠</v>
          </cell>
          <cell r="C1081">
            <v>130714</v>
          </cell>
          <cell r="D1081" t="e">
            <v>#N/A</v>
          </cell>
        </row>
        <row r="1082">
          <cell r="B1082" t="str">
            <v>十五级吊坠</v>
          </cell>
          <cell r="C1082">
            <v>130715</v>
          </cell>
          <cell r="D1082" t="e">
            <v>#N/A</v>
          </cell>
        </row>
        <row r="1083">
          <cell r="B1083" t="str">
            <v>一级绳结</v>
          </cell>
          <cell r="C1083">
            <v>130801</v>
          </cell>
          <cell r="D1083">
            <v>130</v>
          </cell>
        </row>
        <row r="1084">
          <cell r="B1084" t="str">
            <v>二级绳结</v>
          </cell>
          <cell r="C1084">
            <v>130802</v>
          </cell>
          <cell r="D1084">
            <v>182</v>
          </cell>
        </row>
        <row r="1085">
          <cell r="B1085" t="str">
            <v>三级绳结</v>
          </cell>
          <cell r="C1085">
            <v>130803</v>
          </cell>
          <cell r="D1085">
            <v>256</v>
          </cell>
        </row>
        <row r="1086">
          <cell r="B1086" t="str">
            <v>四级绳结</v>
          </cell>
          <cell r="C1086">
            <v>130804</v>
          </cell>
          <cell r="D1086">
            <v>357</v>
          </cell>
        </row>
        <row r="1087">
          <cell r="B1087" t="str">
            <v>五级绳结</v>
          </cell>
          <cell r="C1087">
            <v>130805</v>
          </cell>
          <cell r="D1087">
            <v>500</v>
          </cell>
        </row>
        <row r="1088">
          <cell r="B1088" t="str">
            <v>六级绳结</v>
          </cell>
          <cell r="C1088">
            <v>130806</v>
          </cell>
          <cell r="D1088">
            <v>700</v>
          </cell>
        </row>
        <row r="1089">
          <cell r="B1089" t="str">
            <v>七级绳结</v>
          </cell>
          <cell r="C1089">
            <v>130807</v>
          </cell>
          <cell r="D1089">
            <v>980</v>
          </cell>
        </row>
        <row r="1090">
          <cell r="B1090" t="str">
            <v>八级绳结</v>
          </cell>
          <cell r="C1090">
            <v>130808</v>
          </cell>
          <cell r="D1090">
            <v>1375</v>
          </cell>
        </row>
        <row r="1091">
          <cell r="B1091" t="str">
            <v>九级绳结</v>
          </cell>
          <cell r="C1091">
            <v>130809</v>
          </cell>
          <cell r="D1091">
            <v>1925</v>
          </cell>
        </row>
        <row r="1092">
          <cell r="B1092" t="str">
            <v>十级绳结</v>
          </cell>
          <cell r="C1092">
            <v>130810</v>
          </cell>
          <cell r="D1092">
            <v>2695</v>
          </cell>
        </row>
        <row r="1093">
          <cell r="B1093" t="str">
            <v>十一级绳结</v>
          </cell>
          <cell r="C1093">
            <v>130811</v>
          </cell>
          <cell r="D1093" t="e">
            <v>#N/A</v>
          </cell>
        </row>
        <row r="1094">
          <cell r="B1094" t="str">
            <v>十二级绳结</v>
          </cell>
          <cell r="C1094">
            <v>130812</v>
          </cell>
          <cell r="D1094" t="e">
            <v>#N/A</v>
          </cell>
        </row>
        <row r="1095">
          <cell r="B1095" t="str">
            <v>十三级绳结</v>
          </cell>
          <cell r="C1095">
            <v>130813</v>
          </cell>
          <cell r="D1095" t="e">
            <v>#N/A</v>
          </cell>
        </row>
        <row r="1096">
          <cell r="B1096" t="str">
            <v>十四级绳结</v>
          </cell>
          <cell r="C1096">
            <v>130814</v>
          </cell>
          <cell r="D1096" t="e">
            <v>#N/A</v>
          </cell>
        </row>
        <row r="1097">
          <cell r="B1097" t="str">
            <v>十五级绳结</v>
          </cell>
          <cell r="C1097">
            <v>130815</v>
          </cell>
          <cell r="D1097" t="e">
            <v>#N/A</v>
          </cell>
        </row>
        <row r="1098">
          <cell r="B1098" t="str">
            <v>精魄丹</v>
          </cell>
          <cell r="C1098">
            <v>132001</v>
          </cell>
          <cell r="D1098">
            <v>20</v>
          </cell>
        </row>
        <row r="1099">
          <cell r="B1099" t="str">
            <v>蜕凡丹</v>
          </cell>
          <cell r="C1099">
            <v>132002</v>
          </cell>
          <cell r="D1099">
            <v>20</v>
          </cell>
        </row>
        <row r="1100">
          <cell r="B1100" t="str">
            <v>遁甲阵法</v>
          </cell>
          <cell r="C1100">
            <v>132003</v>
          </cell>
          <cell r="D1100">
            <v>20</v>
          </cell>
        </row>
        <row r="1101">
          <cell r="B1101" t="str">
            <v>神行口诀</v>
          </cell>
          <cell r="C1101">
            <v>132004</v>
          </cell>
          <cell r="D1101">
            <v>20</v>
          </cell>
        </row>
        <row r="1102">
          <cell r="B1102" t="str">
            <v>化影模具</v>
          </cell>
          <cell r="C1102">
            <v>132005</v>
          </cell>
          <cell r="D1102">
            <v>20</v>
          </cell>
        </row>
        <row r="1103">
          <cell r="B1103" t="str">
            <v>乘风丝绒</v>
          </cell>
          <cell r="C1103">
            <v>132006</v>
          </cell>
          <cell r="D1103">
            <v>20</v>
          </cell>
        </row>
        <row r="1104">
          <cell r="B1104" t="str">
            <v>静气宝典</v>
          </cell>
          <cell r="C1104">
            <v>132007</v>
          </cell>
          <cell r="D1104">
            <v>20</v>
          </cell>
        </row>
        <row r="1105">
          <cell r="B1105" t="str">
            <v>炫彩织锦</v>
          </cell>
          <cell r="C1105">
            <v>131995</v>
          </cell>
          <cell r="D1105">
            <v>20</v>
          </cell>
        </row>
        <row r="1106">
          <cell r="B1106" t="str">
            <v>天冠彩饰</v>
          </cell>
          <cell r="C1106">
            <v>131998</v>
          </cell>
          <cell r="D1106">
            <v>20</v>
          </cell>
        </row>
        <row r="1107">
          <cell r="B1107" t="str">
            <v>天青图谱</v>
          </cell>
          <cell r="C1107">
            <v>131992</v>
          </cell>
          <cell r="D1107">
            <v>20</v>
          </cell>
        </row>
        <row r="1108">
          <cell r="B1108" t="str">
            <v>千骑纹</v>
          </cell>
          <cell r="C1108">
            <v>132101</v>
          </cell>
          <cell r="D1108">
            <v>467</v>
          </cell>
        </row>
        <row r="1109">
          <cell r="B1109" t="str">
            <v>百兽纹</v>
          </cell>
          <cell r="C1109">
            <v>132102</v>
          </cell>
          <cell r="D1109">
            <v>467</v>
          </cell>
        </row>
        <row r="1110">
          <cell r="B1110" t="str">
            <v>遁甲丹</v>
          </cell>
          <cell r="C1110">
            <v>132103</v>
          </cell>
          <cell r="D1110">
            <v>467</v>
          </cell>
        </row>
        <row r="1111">
          <cell r="B1111" t="str">
            <v>神行丹</v>
          </cell>
          <cell r="C1111">
            <v>132104</v>
          </cell>
          <cell r="D1111">
            <v>467</v>
          </cell>
        </row>
        <row r="1112">
          <cell r="B1112" t="str">
            <v>化影丹</v>
          </cell>
          <cell r="C1112">
            <v>132105</v>
          </cell>
          <cell r="D1112">
            <v>467</v>
          </cell>
        </row>
        <row r="1113">
          <cell r="B1113" t="str">
            <v>乘风羽</v>
          </cell>
          <cell r="C1113">
            <v>132106</v>
          </cell>
          <cell r="D1113">
            <v>467</v>
          </cell>
        </row>
        <row r="1114">
          <cell r="B1114" t="str">
            <v>静气丹</v>
          </cell>
          <cell r="C1114">
            <v>132107</v>
          </cell>
          <cell r="D1114">
            <v>467</v>
          </cell>
        </row>
        <row r="1115">
          <cell r="B1115" t="str">
            <v>炫彩羽</v>
          </cell>
          <cell r="C1115">
            <v>131996</v>
          </cell>
          <cell r="D1115">
            <v>467</v>
          </cell>
        </row>
        <row r="1116">
          <cell r="B1116" t="str">
            <v>天冠羽</v>
          </cell>
          <cell r="C1116">
            <v>131999</v>
          </cell>
          <cell r="D1116">
            <v>467</v>
          </cell>
        </row>
        <row r="1117">
          <cell r="B1117" t="str">
            <v>天青玉</v>
          </cell>
          <cell r="C1117">
            <v>131993</v>
          </cell>
          <cell r="D1117">
            <v>467</v>
          </cell>
        </row>
        <row r="1118">
          <cell r="B1118" t="str">
            <v>启魂丹</v>
          </cell>
          <cell r="C1118">
            <v>132201</v>
          </cell>
          <cell r="D1118" t="e">
            <v>#N/A</v>
          </cell>
        </row>
        <row r="1119">
          <cell r="B1119" t="str">
            <v>启灵丹</v>
          </cell>
          <cell r="C1119">
            <v>132202</v>
          </cell>
          <cell r="D1119" t="e">
            <v>#N/A</v>
          </cell>
        </row>
        <row r="1120">
          <cell r="B1120" t="str">
            <v>两仪丹</v>
          </cell>
          <cell r="C1120">
            <v>132203</v>
          </cell>
          <cell r="D1120" t="e">
            <v>#N/A</v>
          </cell>
        </row>
        <row r="1121">
          <cell r="B1121" t="str">
            <v>无痕丹</v>
          </cell>
          <cell r="C1121">
            <v>132204</v>
          </cell>
          <cell r="D1121" t="e">
            <v>#N/A</v>
          </cell>
        </row>
        <row r="1122">
          <cell r="B1122" t="str">
            <v>灵犀丹</v>
          </cell>
          <cell r="C1122">
            <v>132205</v>
          </cell>
          <cell r="D1122" t="e">
            <v>#N/A</v>
          </cell>
        </row>
        <row r="1123">
          <cell r="B1123" t="str">
            <v>乏髓丹</v>
          </cell>
          <cell r="C1123">
            <v>132206</v>
          </cell>
          <cell r="D1123" t="e">
            <v>#N/A</v>
          </cell>
        </row>
        <row r="1124">
          <cell r="B1124" t="str">
            <v>寂灭丹</v>
          </cell>
          <cell r="C1124">
            <v>132207</v>
          </cell>
          <cell r="D1124" t="e">
            <v>#N/A</v>
          </cell>
        </row>
        <row r="1125">
          <cell r="B1125" t="str">
            <v>千骑灵纹</v>
          </cell>
          <cell r="C1125">
            <v>132301</v>
          </cell>
          <cell r="D1125">
            <v>2562</v>
          </cell>
        </row>
        <row r="1126">
          <cell r="B1126" t="str">
            <v>百兽灵纹</v>
          </cell>
          <cell r="C1126">
            <v>132302</v>
          </cell>
          <cell r="D1126">
            <v>2562</v>
          </cell>
        </row>
        <row r="1127">
          <cell r="B1127" t="str">
            <v>遁甲仙丹</v>
          </cell>
          <cell r="C1127">
            <v>132303</v>
          </cell>
          <cell r="D1127">
            <v>2562</v>
          </cell>
        </row>
        <row r="1128">
          <cell r="B1128" t="str">
            <v>神行仙丹</v>
          </cell>
          <cell r="C1128">
            <v>132304</v>
          </cell>
          <cell r="D1128">
            <v>2562</v>
          </cell>
        </row>
        <row r="1129">
          <cell r="B1129" t="str">
            <v>化影仙丹</v>
          </cell>
          <cell r="C1129">
            <v>132305</v>
          </cell>
          <cell r="D1129">
            <v>2562</v>
          </cell>
        </row>
        <row r="1130">
          <cell r="B1130" t="str">
            <v>乘风翎羽</v>
          </cell>
          <cell r="C1130">
            <v>132306</v>
          </cell>
          <cell r="D1130">
            <v>2562</v>
          </cell>
        </row>
        <row r="1131">
          <cell r="B1131" t="str">
            <v>静气仙丹</v>
          </cell>
          <cell r="C1131">
            <v>132307</v>
          </cell>
          <cell r="D1131">
            <v>2562</v>
          </cell>
        </row>
        <row r="1132">
          <cell r="B1132" t="str">
            <v>炫彩翎羽</v>
          </cell>
          <cell r="C1132">
            <v>131997</v>
          </cell>
          <cell r="D1132">
            <v>2562</v>
          </cell>
        </row>
        <row r="1133">
          <cell r="B1133" t="str">
            <v>天冠翎羽</v>
          </cell>
          <cell r="C1133">
            <v>132000</v>
          </cell>
          <cell r="D1133">
            <v>2562</v>
          </cell>
        </row>
        <row r="1134">
          <cell r="B1134" t="str">
            <v>天青灵玉</v>
          </cell>
          <cell r="C1134">
            <v>131994</v>
          </cell>
          <cell r="D1134">
            <v>2562</v>
          </cell>
        </row>
        <row r="1135">
          <cell r="B1135" t="str">
            <v>饲骑丹</v>
          </cell>
          <cell r="C1135">
            <v>132308</v>
          </cell>
          <cell r="D1135">
            <v>10</v>
          </cell>
        </row>
        <row r="1136">
          <cell r="B1136" t="str">
            <v>育宠丹</v>
          </cell>
          <cell r="C1136">
            <v>132309</v>
          </cell>
          <cell r="D1136">
            <v>10</v>
          </cell>
        </row>
        <row r="1137">
          <cell r="B1137" t="str">
            <v>破苍穹一重</v>
          </cell>
          <cell r="C1137">
            <v>400570</v>
          </cell>
          <cell r="D1137">
            <v>0</v>
          </cell>
        </row>
        <row r="1138">
          <cell r="B1138" t="str">
            <v>破苍穹二重</v>
          </cell>
          <cell r="C1138">
            <v>400571</v>
          </cell>
          <cell r="D1138">
            <v>1000</v>
          </cell>
        </row>
        <row r="1139">
          <cell r="B1139" t="str">
            <v>破苍穹三重</v>
          </cell>
          <cell r="C1139">
            <v>400572</v>
          </cell>
          <cell r="D1139">
            <v>2000</v>
          </cell>
        </row>
        <row r="1140">
          <cell r="B1140" t="str">
            <v>风无影一重</v>
          </cell>
          <cell r="C1140">
            <v>400573</v>
          </cell>
          <cell r="D1140">
            <v>0</v>
          </cell>
        </row>
        <row r="1141">
          <cell r="B1141" t="str">
            <v>风无影二重</v>
          </cell>
          <cell r="C1141">
            <v>400574</v>
          </cell>
          <cell r="D1141">
            <v>1000</v>
          </cell>
        </row>
        <row r="1142">
          <cell r="B1142" t="str">
            <v>风无影三重</v>
          </cell>
          <cell r="C1142">
            <v>400575</v>
          </cell>
          <cell r="D1142">
            <v>2000</v>
          </cell>
        </row>
        <row r="1143">
          <cell r="B1143" t="str">
            <v>镇山河一重</v>
          </cell>
          <cell r="C1143">
            <v>400576</v>
          </cell>
          <cell r="D1143">
            <v>0</v>
          </cell>
        </row>
        <row r="1144">
          <cell r="B1144" t="str">
            <v>镇山河二重</v>
          </cell>
          <cell r="C1144">
            <v>400577</v>
          </cell>
          <cell r="D1144">
            <v>1000</v>
          </cell>
        </row>
        <row r="1145">
          <cell r="B1145" t="str">
            <v>镇山河三重</v>
          </cell>
          <cell r="C1145">
            <v>400578</v>
          </cell>
          <cell r="D1145">
            <v>2000</v>
          </cell>
        </row>
        <row r="1146">
          <cell r="B1146" t="str">
            <v>转乾坤一重</v>
          </cell>
          <cell r="C1146">
            <v>400579</v>
          </cell>
          <cell r="D1146">
            <v>0</v>
          </cell>
        </row>
        <row r="1147">
          <cell r="B1147" t="str">
            <v>转乾坤二重</v>
          </cell>
          <cell r="C1147">
            <v>400580</v>
          </cell>
          <cell r="D1147">
            <v>1000</v>
          </cell>
        </row>
        <row r="1148">
          <cell r="B1148" t="str">
            <v>转乾坤三重</v>
          </cell>
          <cell r="C1148">
            <v>400581</v>
          </cell>
          <cell r="D1148">
            <v>2000</v>
          </cell>
        </row>
        <row r="1149">
          <cell r="B1149" t="str">
            <v>冲阴阳一重</v>
          </cell>
          <cell r="C1149">
            <v>400582</v>
          </cell>
          <cell r="D1149">
            <v>0</v>
          </cell>
        </row>
        <row r="1150">
          <cell r="B1150" t="str">
            <v>冲阴阳二重</v>
          </cell>
          <cell r="C1150">
            <v>400583</v>
          </cell>
          <cell r="D1150">
            <v>1000</v>
          </cell>
        </row>
        <row r="1151">
          <cell r="B1151" t="str">
            <v>冲阴阳三重</v>
          </cell>
          <cell r="C1151">
            <v>400584</v>
          </cell>
          <cell r="D1151">
            <v>2000</v>
          </cell>
        </row>
        <row r="1152">
          <cell r="B1152" t="str">
            <v>生太极一重</v>
          </cell>
          <cell r="C1152">
            <v>400585</v>
          </cell>
          <cell r="D1152">
            <v>0</v>
          </cell>
        </row>
        <row r="1153">
          <cell r="B1153" t="str">
            <v>生太极二重</v>
          </cell>
          <cell r="C1153">
            <v>400586</v>
          </cell>
          <cell r="D1153">
            <v>1000</v>
          </cell>
        </row>
        <row r="1154">
          <cell r="B1154" t="str">
            <v>生太极三重</v>
          </cell>
          <cell r="C1154">
            <v>400587</v>
          </cell>
          <cell r="D1154">
            <v>2000</v>
          </cell>
        </row>
        <row r="1155">
          <cell r="B1155" t="str">
            <v>朱雀阵法一重</v>
          </cell>
          <cell r="C1155">
            <v>400588</v>
          </cell>
          <cell r="D1155">
            <v>0</v>
          </cell>
        </row>
        <row r="1156">
          <cell r="B1156" t="str">
            <v>朱雀阵法二重</v>
          </cell>
          <cell r="C1156">
            <v>400589</v>
          </cell>
          <cell r="D1156">
            <v>1000</v>
          </cell>
        </row>
        <row r="1157">
          <cell r="B1157" t="str">
            <v>朱雀阵法三重</v>
          </cell>
          <cell r="C1157">
            <v>400590</v>
          </cell>
          <cell r="D1157">
            <v>2000</v>
          </cell>
        </row>
        <row r="1158">
          <cell r="B1158" t="str">
            <v>麒麟阵法一重</v>
          </cell>
          <cell r="C1158">
            <v>400591</v>
          </cell>
          <cell r="D1158">
            <v>0</v>
          </cell>
        </row>
        <row r="1159">
          <cell r="B1159" t="str">
            <v>麒麟阵法二重</v>
          </cell>
          <cell r="C1159">
            <v>400592</v>
          </cell>
          <cell r="D1159">
            <v>1000</v>
          </cell>
        </row>
        <row r="1160">
          <cell r="B1160" t="str">
            <v>麒麟阵法三重</v>
          </cell>
          <cell r="C1160">
            <v>400593</v>
          </cell>
          <cell r="D1160">
            <v>2000</v>
          </cell>
        </row>
        <row r="1161">
          <cell r="B1161" t="str">
            <v>玄武阵法一重</v>
          </cell>
          <cell r="C1161">
            <v>400594</v>
          </cell>
          <cell r="D1161">
            <v>0</v>
          </cell>
        </row>
        <row r="1162">
          <cell r="B1162" t="str">
            <v>玄武阵法二重</v>
          </cell>
          <cell r="C1162">
            <v>400595</v>
          </cell>
          <cell r="D1162">
            <v>1000</v>
          </cell>
        </row>
        <row r="1163">
          <cell r="B1163" t="str">
            <v>玄武阵法三重</v>
          </cell>
          <cell r="C1163">
            <v>400596</v>
          </cell>
          <cell r="D1163">
            <v>2000</v>
          </cell>
        </row>
        <row r="1164">
          <cell r="B1164" t="str">
            <v>白虎阵法一重</v>
          </cell>
          <cell r="C1164">
            <v>400597</v>
          </cell>
          <cell r="D1164">
            <v>0</v>
          </cell>
        </row>
        <row r="1165">
          <cell r="B1165" t="str">
            <v>白虎阵法二重</v>
          </cell>
          <cell r="C1165">
            <v>400598</v>
          </cell>
          <cell r="D1165">
            <v>1000</v>
          </cell>
        </row>
        <row r="1166">
          <cell r="B1166" t="str">
            <v>白虎阵法三重</v>
          </cell>
          <cell r="C1166">
            <v>400599</v>
          </cell>
          <cell r="D1166">
            <v>2000</v>
          </cell>
        </row>
        <row r="1167">
          <cell r="B1167" t="str">
            <v>青龙阵法一重</v>
          </cell>
          <cell r="C1167">
            <v>400600</v>
          </cell>
          <cell r="D1167">
            <v>0</v>
          </cell>
        </row>
        <row r="1168">
          <cell r="B1168" t="str">
            <v>青龙阵法二重</v>
          </cell>
          <cell r="C1168">
            <v>400601</v>
          </cell>
          <cell r="D1168">
            <v>1000</v>
          </cell>
        </row>
        <row r="1169">
          <cell r="B1169" t="str">
            <v>青龙阵法三重</v>
          </cell>
          <cell r="C1169">
            <v>400602</v>
          </cell>
          <cell r="D1169">
            <v>2000</v>
          </cell>
        </row>
        <row r="1170">
          <cell r="B1170" t="str">
            <v>烛阴阵法一重</v>
          </cell>
          <cell r="C1170">
            <v>400603</v>
          </cell>
          <cell r="D1170">
            <v>0</v>
          </cell>
        </row>
        <row r="1171">
          <cell r="B1171" t="str">
            <v>烛阴阵法二重</v>
          </cell>
          <cell r="C1171">
            <v>400604</v>
          </cell>
          <cell r="D1171">
            <v>1000</v>
          </cell>
        </row>
        <row r="1172">
          <cell r="B1172" t="str">
            <v>烛阴阵法三重</v>
          </cell>
          <cell r="C1172">
            <v>400605</v>
          </cell>
          <cell r="D1172">
            <v>2000</v>
          </cell>
        </row>
        <row r="1173">
          <cell r="B1173" t="str">
            <v>漫天花雨一重</v>
          </cell>
          <cell r="C1173">
            <v>400606</v>
          </cell>
          <cell r="D1173">
            <v>0</v>
          </cell>
        </row>
        <row r="1174">
          <cell r="B1174" t="str">
            <v>漫天花雨二重</v>
          </cell>
          <cell r="C1174">
            <v>400607</v>
          </cell>
          <cell r="D1174">
            <v>1000</v>
          </cell>
        </row>
        <row r="1175">
          <cell r="B1175" t="str">
            <v>漫天花雨三重</v>
          </cell>
          <cell r="C1175">
            <v>400608</v>
          </cell>
          <cell r="D1175">
            <v>2000</v>
          </cell>
        </row>
        <row r="1176">
          <cell r="B1176" t="str">
            <v>借力打力一重</v>
          </cell>
          <cell r="C1176">
            <v>400609</v>
          </cell>
          <cell r="D1176">
            <v>0</v>
          </cell>
        </row>
        <row r="1177">
          <cell r="B1177" t="str">
            <v>借力打力二重</v>
          </cell>
          <cell r="C1177">
            <v>400610</v>
          </cell>
          <cell r="D1177">
            <v>1000</v>
          </cell>
        </row>
        <row r="1178">
          <cell r="B1178" t="str">
            <v>借力打力三重</v>
          </cell>
          <cell r="C1178">
            <v>400611</v>
          </cell>
          <cell r="D1178">
            <v>2000</v>
          </cell>
        </row>
        <row r="1179">
          <cell r="B1179" t="str">
            <v>菩提血一重</v>
          </cell>
          <cell r="C1179">
            <v>400612</v>
          </cell>
          <cell r="D1179">
            <v>0</v>
          </cell>
        </row>
        <row r="1180">
          <cell r="B1180" t="str">
            <v>菩提血二重</v>
          </cell>
          <cell r="C1180">
            <v>400613</v>
          </cell>
          <cell r="D1180">
            <v>1000</v>
          </cell>
        </row>
        <row r="1181">
          <cell r="B1181" t="str">
            <v>菩提血三重</v>
          </cell>
          <cell r="C1181">
            <v>400614</v>
          </cell>
          <cell r="D1181">
            <v>2000</v>
          </cell>
        </row>
        <row r="1182">
          <cell r="B1182" t="str">
            <v>玄玉功一重</v>
          </cell>
          <cell r="C1182">
            <v>400615</v>
          </cell>
          <cell r="D1182">
            <v>0</v>
          </cell>
        </row>
        <row r="1183">
          <cell r="B1183" t="str">
            <v>玄玉功二重</v>
          </cell>
          <cell r="C1183">
            <v>400616</v>
          </cell>
          <cell r="D1183">
            <v>1000</v>
          </cell>
        </row>
        <row r="1184">
          <cell r="B1184" t="str">
            <v>玄玉功三重</v>
          </cell>
          <cell r="C1184">
            <v>400617</v>
          </cell>
          <cell r="D1184">
            <v>2000</v>
          </cell>
        </row>
        <row r="1185">
          <cell r="B1185" t="str">
            <v>蝠翼轮回一重</v>
          </cell>
          <cell r="C1185">
            <v>400618</v>
          </cell>
          <cell r="D1185">
            <v>0</v>
          </cell>
        </row>
        <row r="1186">
          <cell r="B1186" t="str">
            <v>蝠翼轮回二重</v>
          </cell>
          <cell r="C1186">
            <v>400619</v>
          </cell>
          <cell r="D1186">
            <v>1000</v>
          </cell>
        </row>
        <row r="1187">
          <cell r="B1187" t="str">
            <v>蝠翼轮回三重</v>
          </cell>
          <cell r="C1187">
            <v>400620</v>
          </cell>
          <cell r="D1187">
            <v>2000</v>
          </cell>
        </row>
        <row r="1188">
          <cell r="B1188" t="str">
            <v>含沙射影一重</v>
          </cell>
          <cell r="C1188">
            <v>400621</v>
          </cell>
          <cell r="D1188">
            <v>0</v>
          </cell>
        </row>
        <row r="1189">
          <cell r="B1189" t="str">
            <v>含沙射影二重</v>
          </cell>
          <cell r="C1189">
            <v>400622</v>
          </cell>
          <cell r="D1189">
            <v>1000</v>
          </cell>
        </row>
        <row r="1190">
          <cell r="B1190" t="str">
            <v>含沙射影三重</v>
          </cell>
          <cell r="C1190">
            <v>400623</v>
          </cell>
          <cell r="D1190">
            <v>2000</v>
          </cell>
        </row>
        <row r="1191">
          <cell r="B1191" t="str">
            <v>健体诀一重</v>
          </cell>
          <cell r="C1191">
            <v>400624</v>
          </cell>
          <cell r="D1191">
            <v>0</v>
          </cell>
        </row>
        <row r="1192">
          <cell r="B1192" t="str">
            <v>健体诀二重</v>
          </cell>
          <cell r="C1192">
            <v>400625</v>
          </cell>
          <cell r="D1192">
            <v>1000</v>
          </cell>
        </row>
        <row r="1193">
          <cell r="B1193" t="str">
            <v>健体诀三重</v>
          </cell>
          <cell r="C1193">
            <v>400626</v>
          </cell>
          <cell r="D1193">
            <v>2000</v>
          </cell>
        </row>
        <row r="1194">
          <cell r="B1194" t="str">
            <v>千里绝尘一重</v>
          </cell>
          <cell r="C1194">
            <v>400627</v>
          </cell>
          <cell r="D1194">
            <v>0</v>
          </cell>
        </row>
        <row r="1195">
          <cell r="B1195" t="str">
            <v>千里绝尘二重</v>
          </cell>
          <cell r="C1195">
            <v>400628</v>
          </cell>
          <cell r="D1195">
            <v>1000</v>
          </cell>
        </row>
        <row r="1196">
          <cell r="B1196" t="str">
            <v>千里绝尘三重</v>
          </cell>
          <cell r="C1196">
            <v>400629</v>
          </cell>
          <cell r="D1196">
            <v>2000</v>
          </cell>
        </row>
        <row r="1197">
          <cell r="B1197" t="str">
            <v>炼气诀一重</v>
          </cell>
          <cell r="C1197">
            <v>400630</v>
          </cell>
          <cell r="D1197">
            <v>0</v>
          </cell>
        </row>
        <row r="1198">
          <cell r="B1198" t="str">
            <v>炼气诀二重</v>
          </cell>
          <cell r="C1198">
            <v>400631</v>
          </cell>
          <cell r="D1198">
            <v>1000</v>
          </cell>
        </row>
        <row r="1199">
          <cell r="B1199" t="str">
            <v>炼气诀三重</v>
          </cell>
          <cell r="C1199">
            <v>400632</v>
          </cell>
          <cell r="D1199">
            <v>2000</v>
          </cell>
        </row>
        <row r="1200">
          <cell r="B1200" t="str">
            <v>若危若安一重</v>
          </cell>
          <cell r="C1200">
            <v>400633</v>
          </cell>
          <cell r="D1200">
            <v>0</v>
          </cell>
        </row>
        <row r="1201">
          <cell r="B1201" t="str">
            <v>若危若安二重</v>
          </cell>
          <cell r="C1201">
            <v>400634</v>
          </cell>
          <cell r="D1201">
            <v>1000</v>
          </cell>
        </row>
        <row r="1202">
          <cell r="B1202" t="str">
            <v>若危若安三重</v>
          </cell>
          <cell r="C1202">
            <v>400635</v>
          </cell>
          <cell r="D1202">
            <v>2000</v>
          </cell>
        </row>
        <row r="1203">
          <cell r="B1203" t="str">
            <v>飘忽若神一重</v>
          </cell>
          <cell r="C1203">
            <v>400636</v>
          </cell>
          <cell r="D1203">
            <v>0</v>
          </cell>
        </row>
        <row r="1204">
          <cell r="B1204" t="str">
            <v>飘忽若神二重</v>
          </cell>
          <cell r="C1204">
            <v>400637</v>
          </cell>
          <cell r="D1204">
            <v>1000</v>
          </cell>
        </row>
        <row r="1205">
          <cell r="B1205" t="str">
            <v>飘忽若神三重</v>
          </cell>
          <cell r="C1205">
            <v>400638</v>
          </cell>
          <cell r="D1205">
            <v>2000</v>
          </cell>
        </row>
        <row r="1206">
          <cell r="B1206" t="str">
            <v>洗髓诀一重</v>
          </cell>
          <cell r="C1206">
            <v>400639</v>
          </cell>
          <cell r="D1206">
            <v>0</v>
          </cell>
        </row>
        <row r="1207">
          <cell r="B1207" t="str">
            <v>洗髓诀二重</v>
          </cell>
          <cell r="C1207">
            <v>400640</v>
          </cell>
          <cell r="D1207">
            <v>1000</v>
          </cell>
        </row>
        <row r="1208">
          <cell r="B1208" t="str">
            <v>洗髓诀三重</v>
          </cell>
          <cell r="C1208">
            <v>400641</v>
          </cell>
          <cell r="D1208">
            <v>2000</v>
          </cell>
        </row>
        <row r="1209">
          <cell r="B1209" t="str">
            <v>闭目养神一重</v>
          </cell>
          <cell r="C1209">
            <v>400642</v>
          </cell>
          <cell r="D1209">
            <v>0</v>
          </cell>
        </row>
        <row r="1210">
          <cell r="B1210" t="str">
            <v>闭目养神二重</v>
          </cell>
          <cell r="C1210">
            <v>400643</v>
          </cell>
          <cell r="D1210">
            <v>1000</v>
          </cell>
        </row>
        <row r="1211">
          <cell r="B1211" t="str">
            <v>闭目养神三重</v>
          </cell>
          <cell r="C1211">
            <v>400644</v>
          </cell>
          <cell r="D1211">
            <v>2000</v>
          </cell>
        </row>
        <row r="1212">
          <cell r="B1212" t="str">
            <v>屏气凝神一重</v>
          </cell>
          <cell r="C1212">
            <v>400645</v>
          </cell>
          <cell r="D1212">
            <v>0</v>
          </cell>
        </row>
        <row r="1213">
          <cell r="B1213" t="str">
            <v>屏气凝神二重</v>
          </cell>
          <cell r="C1213">
            <v>400646</v>
          </cell>
          <cell r="D1213">
            <v>1000</v>
          </cell>
        </row>
        <row r="1214">
          <cell r="B1214" t="str">
            <v>屏气凝神三重</v>
          </cell>
          <cell r="C1214">
            <v>400647</v>
          </cell>
          <cell r="D1214">
            <v>2000</v>
          </cell>
        </row>
        <row r="1215">
          <cell r="B1215" t="str">
            <v>固本培元一重</v>
          </cell>
          <cell r="C1215">
            <v>400648</v>
          </cell>
          <cell r="D1215">
            <v>0</v>
          </cell>
        </row>
        <row r="1216">
          <cell r="B1216" t="str">
            <v>固本培元二重</v>
          </cell>
          <cell r="C1216">
            <v>400649</v>
          </cell>
          <cell r="D1216">
            <v>1000</v>
          </cell>
        </row>
        <row r="1217">
          <cell r="B1217" t="str">
            <v>固本培元三重</v>
          </cell>
          <cell r="C1217">
            <v>400650</v>
          </cell>
          <cell r="D1217">
            <v>2000</v>
          </cell>
        </row>
        <row r="1218">
          <cell r="B1218" t="str">
            <v>心随意动一重</v>
          </cell>
          <cell r="C1218">
            <v>400651</v>
          </cell>
          <cell r="D1218">
            <v>0</v>
          </cell>
        </row>
        <row r="1219">
          <cell r="B1219" t="str">
            <v>心随意动二重</v>
          </cell>
          <cell r="C1219">
            <v>400652</v>
          </cell>
          <cell r="D1219">
            <v>1000</v>
          </cell>
        </row>
        <row r="1220">
          <cell r="B1220" t="str">
            <v>心随意动三重</v>
          </cell>
          <cell r="C1220">
            <v>400653</v>
          </cell>
          <cell r="D1220">
            <v>2000</v>
          </cell>
        </row>
        <row r="1221">
          <cell r="B1221" t="str">
            <v>吐故纳新一重</v>
          </cell>
          <cell r="C1221">
            <v>400654</v>
          </cell>
          <cell r="D1221">
            <v>0</v>
          </cell>
        </row>
        <row r="1222">
          <cell r="B1222" t="str">
            <v>吐故纳新二重</v>
          </cell>
          <cell r="C1222">
            <v>400655</v>
          </cell>
          <cell r="D1222">
            <v>1000</v>
          </cell>
        </row>
        <row r="1223">
          <cell r="B1223" t="str">
            <v>吐故纳新三重</v>
          </cell>
          <cell r="C1223">
            <v>400656</v>
          </cell>
          <cell r="D1223">
            <v>2000</v>
          </cell>
        </row>
        <row r="1224">
          <cell r="B1224" t="str">
            <v>心明光生一重</v>
          </cell>
          <cell r="C1224">
            <v>400657</v>
          </cell>
          <cell r="D1224" t="e">
            <v>#N/A</v>
          </cell>
        </row>
        <row r="1225">
          <cell r="B1225" t="str">
            <v>心明光生二重</v>
          </cell>
          <cell r="C1225">
            <v>400658</v>
          </cell>
          <cell r="D1225">
            <v>1000</v>
          </cell>
        </row>
        <row r="1226">
          <cell r="B1226" t="str">
            <v>心明光生三重</v>
          </cell>
          <cell r="C1226">
            <v>400659</v>
          </cell>
          <cell r="D1226">
            <v>2000</v>
          </cell>
        </row>
        <row r="1227">
          <cell r="B1227" t="str">
            <v>聚意凝华一重</v>
          </cell>
          <cell r="C1227">
            <v>138126</v>
          </cell>
          <cell r="D1227">
            <v>0</v>
          </cell>
        </row>
        <row r="1228">
          <cell r="B1228" t="str">
            <v>聚意凝华二重</v>
          </cell>
          <cell r="C1228">
            <v>138127</v>
          </cell>
          <cell r="D1228">
            <v>1000</v>
          </cell>
        </row>
        <row r="1229">
          <cell r="B1229" t="str">
            <v>聚意凝华三重</v>
          </cell>
          <cell r="C1229">
            <v>138128</v>
          </cell>
          <cell r="D1229">
            <v>2000</v>
          </cell>
        </row>
        <row r="1230">
          <cell r="B1230" t="str">
            <v>蓄势惩击一重</v>
          </cell>
          <cell r="C1230">
            <v>138129</v>
          </cell>
          <cell r="D1230">
            <v>0</v>
          </cell>
        </row>
        <row r="1231">
          <cell r="B1231" t="str">
            <v>蓄势惩击二重</v>
          </cell>
          <cell r="C1231">
            <v>138130</v>
          </cell>
          <cell r="D1231">
            <v>1000</v>
          </cell>
        </row>
        <row r="1232">
          <cell r="B1232" t="str">
            <v>蓄势惩击三重</v>
          </cell>
          <cell r="C1232">
            <v>138131</v>
          </cell>
          <cell r="D1232">
            <v>2000</v>
          </cell>
        </row>
        <row r="1233">
          <cell r="B1233" t="str">
            <v>翻江倒海一重</v>
          </cell>
          <cell r="C1233">
            <v>138132</v>
          </cell>
          <cell r="D1233">
            <v>0</v>
          </cell>
        </row>
        <row r="1234">
          <cell r="B1234" t="str">
            <v>翻江倒海二重</v>
          </cell>
          <cell r="C1234">
            <v>138133</v>
          </cell>
          <cell r="D1234">
            <v>1000</v>
          </cell>
        </row>
        <row r="1235">
          <cell r="B1235" t="str">
            <v>翻江倒海三重</v>
          </cell>
          <cell r="C1235">
            <v>138134</v>
          </cell>
          <cell r="D1235">
            <v>2000</v>
          </cell>
        </row>
        <row r="1236">
          <cell r="B1236" t="str">
            <v>陨星逐月一重</v>
          </cell>
          <cell r="C1236">
            <v>138135</v>
          </cell>
          <cell r="D1236">
            <v>0</v>
          </cell>
        </row>
        <row r="1237">
          <cell r="B1237" t="str">
            <v>陨星逐月二重</v>
          </cell>
          <cell r="C1237">
            <v>138136</v>
          </cell>
          <cell r="D1237">
            <v>1000</v>
          </cell>
        </row>
        <row r="1238">
          <cell r="B1238" t="str">
            <v>陨星逐月三重</v>
          </cell>
          <cell r="C1238">
            <v>138137</v>
          </cell>
          <cell r="D1238">
            <v>2000</v>
          </cell>
        </row>
        <row r="1239">
          <cell r="B1239" t="str">
            <v>指天划地一重</v>
          </cell>
          <cell r="C1239">
            <v>138138</v>
          </cell>
          <cell r="D1239">
            <v>0</v>
          </cell>
        </row>
        <row r="1240">
          <cell r="B1240" t="str">
            <v>指天划地二重</v>
          </cell>
          <cell r="C1240">
            <v>138139</v>
          </cell>
          <cell r="D1240">
            <v>1000</v>
          </cell>
        </row>
        <row r="1241">
          <cell r="B1241" t="str">
            <v>指天划地三重</v>
          </cell>
          <cell r="C1241">
            <v>138140</v>
          </cell>
          <cell r="D1241">
            <v>2000</v>
          </cell>
        </row>
        <row r="1242">
          <cell r="B1242" t="str">
            <v>乱舞风华一重</v>
          </cell>
          <cell r="C1242">
            <v>138141</v>
          </cell>
          <cell r="D1242">
            <v>0</v>
          </cell>
        </row>
        <row r="1243">
          <cell r="B1243" t="str">
            <v>乱舞风华二重</v>
          </cell>
          <cell r="C1243">
            <v>138142</v>
          </cell>
          <cell r="D1243">
            <v>1000</v>
          </cell>
        </row>
        <row r="1244">
          <cell r="B1244" t="str">
            <v>乱舞风华三重</v>
          </cell>
          <cell r="C1244">
            <v>138143</v>
          </cell>
          <cell r="D1244">
            <v>2000</v>
          </cell>
        </row>
        <row r="1245">
          <cell r="B1245" t="str">
            <v>万物伏生一重</v>
          </cell>
          <cell r="C1245">
            <v>138144</v>
          </cell>
          <cell r="D1245">
            <v>0</v>
          </cell>
        </row>
        <row r="1246">
          <cell r="B1246" t="str">
            <v>万物伏生二重</v>
          </cell>
          <cell r="C1246">
            <v>138145</v>
          </cell>
          <cell r="D1246">
            <v>1000</v>
          </cell>
        </row>
        <row r="1247">
          <cell r="B1247" t="str">
            <v>万物伏生三重</v>
          </cell>
          <cell r="C1247">
            <v>138146</v>
          </cell>
          <cell r="D1247">
            <v>2000</v>
          </cell>
        </row>
        <row r="1248">
          <cell r="B1248" t="str">
            <v>流星逐月一重</v>
          </cell>
          <cell r="C1248">
            <v>138147</v>
          </cell>
          <cell r="D1248" t="e">
            <v>#N/A</v>
          </cell>
        </row>
        <row r="1249">
          <cell r="B1249" t="str">
            <v>流星逐月二重</v>
          </cell>
          <cell r="C1249">
            <v>138148</v>
          </cell>
          <cell r="D1249" t="e">
            <v>#N/A</v>
          </cell>
        </row>
        <row r="1250">
          <cell r="B1250" t="str">
            <v>流星逐月三重</v>
          </cell>
          <cell r="C1250">
            <v>138149</v>
          </cell>
          <cell r="D1250" t="e">
            <v>#N/A</v>
          </cell>
        </row>
        <row r="1251">
          <cell r="B1251" t="str">
            <v>虚晃无踪一重</v>
          </cell>
          <cell r="C1251">
            <v>138150</v>
          </cell>
          <cell r="D1251">
            <v>0</v>
          </cell>
        </row>
        <row r="1252">
          <cell r="B1252" t="str">
            <v>虚晃无踪二重</v>
          </cell>
          <cell r="C1252">
            <v>138151</v>
          </cell>
          <cell r="D1252">
            <v>1000</v>
          </cell>
        </row>
        <row r="1253">
          <cell r="B1253" t="str">
            <v>虚晃无踪三重</v>
          </cell>
          <cell r="C1253">
            <v>138152</v>
          </cell>
          <cell r="D1253">
            <v>2000</v>
          </cell>
        </row>
        <row r="1254">
          <cell r="B1254" t="str">
            <v>百转破空一重</v>
          </cell>
          <cell r="C1254">
            <v>138153</v>
          </cell>
          <cell r="D1254">
            <v>0</v>
          </cell>
        </row>
        <row r="1255">
          <cell r="B1255" t="str">
            <v>百转破空二重</v>
          </cell>
          <cell r="C1255">
            <v>138154</v>
          </cell>
          <cell r="D1255">
            <v>1000</v>
          </cell>
        </row>
        <row r="1256">
          <cell r="B1256" t="str">
            <v>百转破空三重</v>
          </cell>
          <cell r="C1256">
            <v>138155</v>
          </cell>
          <cell r="D1256">
            <v>2000</v>
          </cell>
        </row>
        <row r="1257">
          <cell r="B1257" t="str">
            <v>阑风伏雨一重</v>
          </cell>
          <cell r="C1257">
            <v>138156</v>
          </cell>
          <cell r="D1257">
            <v>0</v>
          </cell>
        </row>
        <row r="1258">
          <cell r="B1258" t="str">
            <v>阑风伏雨二重</v>
          </cell>
          <cell r="C1258">
            <v>138157</v>
          </cell>
          <cell r="D1258">
            <v>1000</v>
          </cell>
        </row>
        <row r="1259">
          <cell r="B1259" t="str">
            <v>阑风伏雨三重</v>
          </cell>
          <cell r="C1259">
            <v>138158</v>
          </cell>
          <cell r="D1259">
            <v>2000</v>
          </cell>
        </row>
        <row r="1260">
          <cell r="B1260" t="str">
            <v>混元之守一重</v>
          </cell>
          <cell r="C1260">
            <v>138159</v>
          </cell>
          <cell r="D1260">
            <v>0</v>
          </cell>
        </row>
        <row r="1261">
          <cell r="B1261" t="str">
            <v>混元之守二重</v>
          </cell>
          <cell r="C1261">
            <v>138160</v>
          </cell>
          <cell r="D1261">
            <v>1000</v>
          </cell>
        </row>
        <row r="1262">
          <cell r="B1262" t="str">
            <v>混元之守三重</v>
          </cell>
          <cell r="C1262">
            <v>138161</v>
          </cell>
          <cell r="D1262">
            <v>2000</v>
          </cell>
        </row>
        <row r="1263">
          <cell r="B1263" t="str">
            <v>逆影流光一重</v>
          </cell>
          <cell r="C1263">
            <v>138162</v>
          </cell>
          <cell r="D1263">
            <v>0</v>
          </cell>
        </row>
        <row r="1264">
          <cell r="B1264" t="str">
            <v>逆影流光二重</v>
          </cell>
          <cell r="C1264">
            <v>138163</v>
          </cell>
          <cell r="D1264">
            <v>1000</v>
          </cell>
        </row>
        <row r="1265">
          <cell r="B1265" t="str">
            <v>逆影流光三重</v>
          </cell>
          <cell r="C1265">
            <v>138164</v>
          </cell>
          <cell r="D1265">
            <v>2000</v>
          </cell>
        </row>
        <row r="1266">
          <cell r="B1266" t="str">
            <v>剑意盈身一重</v>
          </cell>
          <cell r="C1266">
            <v>138165</v>
          </cell>
          <cell r="D1266">
            <v>0</v>
          </cell>
        </row>
        <row r="1267">
          <cell r="B1267" t="str">
            <v>剑意盈身二重</v>
          </cell>
          <cell r="C1267">
            <v>138166</v>
          </cell>
          <cell r="D1267">
            <v>1000</v>
          </cell>
        </row>
        <row r="1268">
          <cell r="B1268" t="str">
            <v>剑意盈身三重</v>
          </cell>
          <cell r="C1268">
            <v>138167</v>
          </cell>
          <cell r="D1268">
            <v>2000</v>
          </cell>
        </row>
        <row r="1269">
          <cell r="B1269" t="str">
            <v>疾行如风一重</v>
          </cell>
          <cell r="C1269">
            <v>138168</v>
          </cell>
          <cell r="D1269">
            <v>0</v>
          </cell>
        </row>
        <row r="1270">
          <cell r="B1270" t="str">
            <v>疾行如风二重</v>
          </cell>
          <cell r="C1270">
            <v>138169</v>
          </cell>
          <cell r="D1270">
            <v>1000</v>
          </cell>
        </row>
        <row r="1271">
          <cell r="B1271" t="str">
            <v>疾行如风三重</v>
          </cell>
          <cell r="C1271">
            <v>138170</v>
          </cell>
          <cell r="D1271">
            <v>2000</v>
          </cell>
        </row>
        <row r="1272">
          <cell r="B1272" t="str">
            <v>黯鸦狩魂一重</v>
          </cell>
          <cell r="C1272">
            <v>138171</v>
          </cell>
          <cell r="D1272">
            <v>0</v>
          </cell>
        </row>
        <row r="1273">
          <cell r="B1273" t="str">
            <v>黯鸦狩魂二重</v>
          </cell>
          <cell r="C1273">
            <v>138172</v>
          </cell>
          <cell r="D1273">
            <v>1000</v>
          </cell>
        </row>
        <row r="1274">
          <cell r="B1274" t="str">
            <v>黯鸦狩魂三重</v>
          </cell>
          <cell r="C1274">
            <v>138173</v>
          </cell>
          <cell r="D1274">
            <v>2000</v>
          </cell>
        </row>
        <row r="1275">
          <cell r="B1275" t="str">
            <v>剑破太虚一重</v>
          </cell>
          <cell r="C1275">
            <v>138174</v>
          </cell>
          <cell r="D1275">
            <v>0</v>
          </cell>
        </row>
        <row r="1276">
          <cell r="B1276" t="str">
            <v>剑破太虚二重</v>
          </cell>
          <cell r="C1276">
            <v>138175</v>
          </cell>
          <cell r="D1276">
            <v>1000</v>
          </cell>
        </row>
        <row r="1277">
          <cell r="B1277" t="str">
            <v>剑破太虚三重</v>
          </cell>
          <cell r="C1277">
            <v>138176</v>
          </cell>
          <cell r="D1277">
            <v>2000</v>
          </cell>
        </row>
        <row r="1278">
          <cell r="B1278" t="str">
            <v>破军之势一重</v>
          </cell>
          <cell r="C1278">
            <v>138177</v>
          </cell>
          <cell r="D1278">
            <v>0</v>
          </cell>
        </row>
        <row r="1279">
          <cell r="B1279" t="str">
            <v>破军之势二重</v>
          </cell>
          <cell r="C1279">
            <v>138178</v>
          </cell>
          <cell r="D1279">
            <v>1000</v>
          </cell>
        </row>
        <row r="1280">
          <cell r="B1280" t="str">
            <v>破军之势三重</v>
          </cell>
          <cell r="C1280">
            <v>138179</v>
          </cell>
          <cell r="D1280">
            <v>2000</v>
          </cell>
        </row>
        <row r="1281">
          <cell r="B1281" t="str">
            <v>丰筋多力二重</v>
          </cell>
          <cell r="C1281">
            <v>400661</v>
          </cell>
          <cell r="D1281">
            <v>0</v>
          </cell>
        </row>
        <row r="1282">
          <cell r="B1282" t="str">
            <v>丰筋多力三重</v>
          </cell>
          <cell r="C1282">
            <v>400662</v>
          </cell>
          <cell r="D1282">
            <v>1000</v>
          </cell>
        </row>
        <row r="1283">
          <cell r="B1283" t="str">
            <v>易筋活血二重</v>
          </cell>
          <cell r="C1283">
            <v>400664</v>
          </cell>
          <cell r="D1283">
            <v>2000</v>
          </cell>
        </row>
        <row r="1284">
          <cell r="B1284" t="str">
            <v>易筋活血三重</v>
          </cell>
          <cell r="C1284">
            <v>400665</v>
          </cell>
          <cell r="D1284">
            <v>0</v>
          </cell>
        </row>
        <row r="1285">
          <cell r="B1285" t="str">
            <v>贯通经络二重</v>
          </cell>
          <cell r="C1285">
            <v>400667</v>
          </cell>
          <cell r="D1285">
            <v>1000</v>
          </cell>
        </row>
        <row r="1286">
          <cell r="B1286" t="str">
            <v>贯通经络三重</v>
          </cell>
          <cell r="C1286">
            <v>400668</v>
          </cell>
          <cell r="D1286">
            <v>2000</v>
          </cell>
        </row>
        <row r="1287">
          <cell r="B1287" t="str">
            <v>炼精化气二重</v>
          </cell>
          <cell r="C1287">
            <v>400670</v>
          </cell>
          <cell r="D1287">
            <v>0</v>
          </cell>
        </row>
        <row r="1288">
          <cell r="B1288" t="str">
            <v>炼精化气三重</v>
          </cell>
          <cell r="C1288">
            <v>400671</v>
          </cell>
          <cell r="D1288">
            <v>1000</v>
          </cell>
        </row>
        <row r="1289">
          <cell r="B1289" t="str">
            <v>炼气化神二重</v>
          </cell>
          <cell r="C1289">
            <v>400673</v>
          </cell>
          <cell r="D1289">
            <v>2000</v>
          </cell>
        </row>
        <row r="1290">
          <cell r="B1290" t="str">
            <v>炼气化神三重</v>
          </cell>
          <cell r="C1290">
            <v>400674</v>
          </cell>
          <cell r="D1290">
            <v>0</v>
          </cell>
        </row>
        <row r="1291">
          <cell r="B1291" t="str">
            <v>炼神化虚二重</v>
          </cell>
          <cell r="C1291">
            <v>400676</v>
          </cell>
          <cell r="D1291">
            <v>1000</v>
          </cell>
        </row>
        <row r="1292">
          <cell r="B1292" t="str">
            <v>炼神化虚三重</v>
          </cell>
          <cell r="C1292">
            <v>400677</v>
          </cell>
          <cell r="D1292">
            <v>2000</v>
          </cell>
        </row>
        <row r="1293">
          <cell r="B1293" t="str">
            <v>三花聚顶二重</v>
          </cell>
          <cell r="C1293">
            <v>400679</v>
          </cell>
          <cell r="D1293">
            <v>0</v>
          </cell>
        </row>
        <row r="1294">
          <cell r="B1294" t="str">
            <v>三花聚顶三重</v>
          </cell>
          <cell r="C1294">
            <v>400680</v>
          </cell>
          <cell r="D1294">
            <v>1000</v>
          </cell>
        </row>
        <row r="1295">
          <cell r="B1295" t="str">
            <v>五气朝元二重</v>
          </cell>
          <cell r="C1295">
            <v>400682</v>
          </cell>
          <cell r="D1295">
            <v>2000</v>
          </cell>
        </row>
        <row r="1296">
          <cell r="B1296" t="str">
            <v>五气朝元三重</v>
          </cell>
          <cell r="C1296">
            <v>400683</v>
          </cell>
          <cell r="D1296">
            <v>0</v>
          </cell>
        </row>
        <row r="1297">
          <cell r="B1297" t="str">
            <v>媒体邀请礼包</v>
          </cell>
          <cell r="C1297">
            <v>880003</v>
          </cell>
          <cell r="D1297" t="e">
            <v>#N/A</v>
          </cell>
        </row>
        <row r="1298">
          <cell r="B1298" t="str">
            <v>媒体定制礼包</v>
          </cell>
          <cell r="C1298">
            <v>880004</v>
          </cell>
          <cell r="D1298" t="e">
            <v>#N/A</v>
          </cell>
        </row>
        <row r="1299">
          <cell r="B1299" t="str">
            <v>初入江湖礼包</v>
          </cell>
          <cell r="C1299">
            <v>100940</v>
          </cell>
          <cell r="D1299" t="e">
            <v>#N/A</v>
          </cell>
        </row>
        <row r="1300">
          <cell r="B1300" t="str">
            <v>行走江湖礼包</v>
          </cell>
          <cell r="C1300">
            <v>100941</v>
          </cell>
          <cell r="D1300" t="e">
            <v>#N/A</v>
          </cell>
        </row>
        <row r="1301">
          <cell r="B1301" t="str">
            <v>快意江湖礼包</v>
          </cell>
          <cell r="C1301">
            <v>100942</v>
          </cell>
          <cell r="D1301" t="e">
            <v>#N/A</v>
          </cell>
        </row>
        <row r="1302">
          <cell r="B1302" t="str">
            <v>微信福利</v>
          </cell>
          <cell r="C1302">
            <v>805029</v>
          </cell>
          <cell r="D1302" t="e">
            <v>#N/A</v>
          </cell>
        </row>
        <row r="1303">
          <cell r="B1303" t="str">
            <v>预约激活大礼包</v>
          </cell>
          <cell r="C1303">
            <v>100944</v>
          </cell>
          <cell r="D1303" t="e">
            <v>#N/A</v>
          </cell>
        </row>
        <row r="1304">
          <cell r="B1304" t="str">
            <v>删档回馈大礼包(45级)</v>
          </cell>
          <cell r="C1304">
            <v>100945</v>
          </cell>
          <cell r="D1304" t="e">
            <v>#N/A</v>
          </cell>
        </row>
        <row r="1305">
          <cell r="B1305" t="str">
            <v>删档回馈大礼包(50级)</v>
          </cell>
          <cell r="C1305">
            <v>100946</v>
          </cell>
          <cell r="D1305" t="e">
            <v>#N/A</v>
          </cell>
        </row>
        <row r="1306">
          <cell r="B1306" t="str">
            <v>删档回馈大礼包(55级)</v>
          </cell>
          <cell r="C1306">
            <v>100947</v>
          </cell>
          <cell r="D1306" t="e">
            <v>#N/A</v>
          </cell>
        </row>
        <row r="1307">
          <cell r="B1307" t="str">
            <v>删档回馈大礼包(60级)</v>
          </cell>
          <cell r="C1307">
            <v>100948</v>
          </cell>
          <cell r="D1307" t="e">
            <v>#N/A</v>
          </cell>
        </row>
        <row r="1308">
          <cell r="B1308" t="str">
            <v>从QQ游戏大厅登录享受以下特权：\n1.新手注册礼包\n2.每日活跃礼包\n3.游戏成长礼包</v>
          </cell>
          <cell r="C1308">
            <v>895034</v>
          </cell>
          <cell r="D1308" t="e">
            <v>#N/A</v>
          </cell>
        </row>
        <row r="1309">
          <cell r="B1309" t="str">
            <v>档测试在线礼包二</v>
          </cell>
          <cell r="C1309">
            <v>895035</v>
          </cell>
          <cell r="D1309" t="e">
            <v>#N/A</v>
          </cell>
        </row>
        <row r="1310">
          <cell r="B1310" t="str">
            <v>档测试在线礼包三</v>
          </cell>
          <cell r="C1310">
            <v>895036</v>
          </cell>
          <cell r="D1310" t="e">
            <v>#N/A</v>
          </cell>
        </row>
        <row r="1311">
          <cell r="B1311" t="str">
            <v>档测试在线礼包四</v>
          </cell>
          <cell r="C1311">
            <v>895037</v>
          </cell>
          <cell r="D1311" t="e">
            <v>#N/A</v>
          </cell>
        </row>
        <row r="1312">
          <cell r="B1312" t="str">
            <v>蓝钻续费大礼包</v>
          </cell>
          <cell r="C1312">
            <v>100949</v>
          </cell>
          <cell r="D1312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workbookViewId="0">
      <selection activeCell="J21" sqref="J21:P21"/>
    </sheetView>
  </sheetViews>
  <sheetFormatPr defaultRowHeight="16.5" x14ac:dyDescent="0.2"/>
  <cols>
    <col min="1" max="1" width="9" style="2"/>
    <col min="2" max="2" width="10" style="2" customWidth="1"/>
    <col min="3" max="16" width="9.875" style="2" bestFit="1" customWidth="1"/>
    <col min="17" max="16384" width="9" style="2"/>
  </cols>
  <sheetData>
    <row r="1" spans="1:38" ht="32.25" customHeight="1" x14ac:dyDescent="0.2">
      <c r="A1" s="194" t="s">
        <v>73</v>
      </c>
      <c r="B1" s="195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  <c r="W1" s="1" t="s">
        <v>63</v>
      </c>
      <c r="X1" s="1" t="s">
        <v>64</v>
      </c>
      <c r="Y1" s="1" t="s">
        <v>65</v>
      </c>
      <c r="Z1" s="1" t="s">
        <v>66</v>
      </c>
      <c r="AA1" s="1" t="s">
        <v>67</v>
      </c>
      <c r="AB1" s="1" t="s">
        <v>68</v>
      </c>
      <c r="AC1" s="1" t="s">
        <v>69</v>
      </c>
      <c r="AD1" s="1" t="s">
        <v>70</v>
      </c>
      <c r="AE1" s="6" t="s">
        <v>481</v>
      </c>
      <c r="AF1" s="6" t="s">
        <v>482</v>
      </c>
      <c r="AG1" s="6" t="s">
        <v>483</v>
      </c>
      <c r="AH1" s="6" t="s">
        <v>484</v>
      </c>
      <c r="AI1" s="6" t="s">
        <v>485</v>
      </c>
      <c r="AJ1" s="6" t="s">
        <v>486</v>
      </c>
      <c r="AK1" s="6" t="s">
        <v>487</v>
      </c>
      <c r="AL1" s="118" t="s">
        <v>2236</v>
      </c>
    </row>
    <row r="2" spans="1:38" x14ac:dyDescent="0.2">
      <c r="A2" s="172" t="s">
        <v>14</v>
      </c>
      <c r="B2" s="1" t="s">
        <v>15</v>
      </c>
      <c r="C2" s="182" t="s">
        <v>16</v>
      </c>
      <c r="D2" s="183"/>
      <c r="E2" s="183"/>
      <c r="F2" s="183"/>
      <c r="G2" s="183"/>
      <c r="H2" s="183"/>
      <c r="I2" s="184"/>
    </row>
    <row r="3" spans="1:38" x14ac:dyDescent="0.2">
      <c r="A3" s="173"/>
      <c r="B3" s="1" t="s">
        <v>15</v>
      </c>
      <c r="C3" s="196" t="s">
        <v>17</v>
      </c>
      <c r="D3" s="197"/>
      <c r="E3" s="197"/>
      <c r="F3" s="197"/>
      <c r="G3" s="197"/>
      <c r="H3" s="197"/>
      <c r="I3" s="198"/>
      <c r="J3" s="182" t="s">
        <v>18</v>
      </c>
      <c r="K3" s="183"/>
      <c r="L3" s="183"/>
      <c r="M3" s="183"/>
      <c r="N3" s="183"/>
      <c r="O3" s="183"/>
      <c r="P3" s="184"/>
    </row>
    <row r="4" spans="1:38" x14ac:dyDescent="0.2">
      <c r="A4" s="173"/>
      <c r="B4" s="1" t="s">
        <v>15</v>
      </c>
      <c r="C4" s="93" t="s">
        <v>19</v>
      </c>
      <c r="D4" s="7" t="s">
        <v>20</v>
      </c>
      <c r="E4" s="93" t="s">
        <v>77</v>
      </c>
      <c r="F4" s="7" t="s">
        <v>74</v>
      </c>
      <c r="G4" s="93" t="s">
        <v>75</v>
      </c>
      <c r="H4" s="7" t="s">
        <v>24</v>
      </c>
      <c r="I4" s="93" t="s">
        <v>76</v>
      </c>
    </row>
    <row r="5" spans="1:38" x14ac:dyDescent="0.2">
      <c r="A5" s="174"/>
      <c r="B5" s="1" t="s">
        <v>26</v>
      </c>
      <c r="C5" s="3" t="s">
        <v>50</v>
      </c>
      <c r="D5" s="4" t="s">
        <v>51</v>
      </c>
      <c r="E5" s="3" t="s">
        <v>52</v>
      </c>
      <c r="F5" s="4" t="s">
        <v>53</v>
      </c>
      <c r="G5" s="3" t="s">
        <v>54</v>
      </c>
      <c r="H5" s="4" t="s">
        <v>55</v>
      </c>
      <c r="I5" s="3" t="s">
        <v>56</v>
      </c>
      <c r="J5" s="3" t="s">
        <v>27</v>
      </c>
      <c r="K5" s="4" t="s">
        <v>28</v>
      </c>
      <c r="L5" s="3" t="s">
        <v>29</v>
      </c>
      <c r="M5" s="4" t="s">
        <v>30</v>
      </c>
      <c r="N5" s="3" t="s">
        <v>31</v>
      </c>
      <c r="O5" s="4" t="s">
        <v>32</v>
      </c>
      <c r="P5" s="3" t="s">
        <v>33</v>
      </c>
      <c r="Q5" s="3" t="s">
        <v>50</v>
      </c>
      <c r="R5" s="4" t="s">
        <v>51</v>
      </c>
      <c r="S5" s="3" t="s">
        <v>52</v>
      </c>
      <c r="T5" s="4" t="s">
        <v>53</v>
      </c>
      <c r="U5" s="3" t="s">
        <v>54</v>
      </c>
      <c r="V5" s="4" t="s">
        <v>55</v>
      </c>
      <c r="W5" s="3" t="s">
        <v>56</v>
      </c>
      <c r="X5" s="3" t="s">
        <v>27</v>
      </c>
      <c r="Y5" s="4" t="s">
        <v>28</v>
      </c>
      <c r="Z5" s="3" t="s">
        <v>29</v>
      </c>
      <c r="AA5" s="4" t="s">
        <v>30</v>
      </c>
      <c r="AB5" s="3" t="s">
        <v>31</v>
      </c>
      <c r="AC5" s="4" t="s">
        <v>32</v>
      </c>
      <c r="AD5" s="3" t="s">
        <v>33</v>
      </c>
      <c r="AE5" s="3" t="s">
        <v>27</v>
      </c>
      <c r="AF5" s="4" t="s">
        <v>28</v>
      </c>
      <c r="AG5" s="3" t="s">
        <v>29</v>
      </c>
      <c r="AH5" s="4" t="s">
        <v>30</v>
      </c>
      <c r="AI5" s="3" t="s">
        <v>31</v>
      </c>
      <c r="AJ5" s="4" t="s">
        <v>32</v>
      </c>
      <c r="AK5" s="3" t="s">
        <v>33</v>
      </c>
    </row>
    <row r="6" spans="1:38" x14ac:dyDescent="0.2">
      <c r="A6" s="9" t="s">
        <v>34</v>
      </c>
      <c r="B6" s="1" t="s">
        <v>37</v>
      </c>
      <c r="C6" s="11" t="s">
        <v>38</v>
      </c>
      <c r="D6" s="10" t="s">
        <v>38</v>
      </c>
      <c r="E6" s="11" t="s">
        <v>39</v>
      </c>
      <c r="F6" s="10" t="s">
        <v>39</v>
      </c>
      <c r="G6" s="11" t="s">
        <v>39</v>
      </c>
      <c r="H6" s="10" t="s">
        <v>39</v>
      </c>
      <c r="I6" s="11" t="s">
        <v>39</v>
      </c>
      <c r="J6" s="10" t="s">
        <v>39</v>
      </c>
      <c r="K6" s="11" t="s">
        <v>39</v>
      </c>
      <c r="L6" s="10" t="s">
        <v>39</v>
      </c>
      <c r="M6" s="11" t="s">
        <v>39</v>
      </c>
      <c r="N6" s="10" t="s">
        <v>39</v>
      </c>
      <c r="O6" s="11" t="s">
        <v>39</v>
      </c>
      <c r="P6" s="10" t="s">
        <v>39</v>
      </c>
      <c r="Q6" s="11" t="s">
        <v>39</v>
      </c>
      <c r="R6" s="10" t="s">
        <v>39</v>
      </c>
      <c r="S6" s="11" t="s">
        <v>39</v>
      </c>
      <c r="T6" s="10" t="s">
        <v>39</v>
      </c>
      <c r="U6" s="11" t="s">
        <v>39</v>
      </c>
      <c r="V6" s="10" t="s">
        <v>39</v>
      </c>
      <c r="W6" s="11" t="s">
        <v>39</v>
      </c>
      <c r="X6" s="10" t="s">
        <v>39</v>
      </c>
      <c r="Y6" s="11" t="s">
        <v>39</v>
      </c>
      <c r="Z6" s="10" t="s">
        <v>39</v>
      </c>
      <c r="AA6" s="11" t="s">
        <v>39</v>
      </c>
      <c r="AB6" s="10" t="s">
        <v>39</v>
      </c>
      <c r="AC6" s="11" t="s">
        <v>39</v>
      </c>
      <c r="AD6" s="10" t="s">
        <v>39</v>
      </c>
      <c r="AE6" s="11" t="s">
        <v>39</v>
      </c>
      <c r="AF6" s="10" t="s">
        <v>39</v>
      </c>
      <c r="AG6" s="11" t="s">
        <v>39</v>
      </c>
      <c r="AH6" s="10" t="s">
        <v>39</v>
      </c>
      <c r="AI6" s="11" t="s">
        <v>39</v>
      </c>
      <c r="AJ6" s="10" t="s">
        <v>39</v>
      </c>
      <c r="AK6" s="11" t="s">
        <v>39</v>
      </c>
      <c r="AL6" s="120" t="s">
        <v>2237</v>
      </c>
    </row>
    <row r="7" spans="1:38" x14ac:dyDescent="0.2">
      <c r="A7" s="172" t="s">
        <v>40</v>
      </c>
      <c r="B7" s="185" t="s">
        <v>468</v>
      </c>
      <c r="C7" s="167" t="s">
        <v>470</v>
      </c>
      <c r="D7" s="168"/>
      <c r="E7" s="168"/>
      <c r="F7" s="168"/>
      <c r="G7" s="168"/>
      <c r="H7" s="168"/>
      <c r="I7" s="168"/>
      <c r="J7" s="192" t="s">
        <v>478</v>
      </c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</row>
    <row r="8" spans="1:38" x14ac:dyDescent="0.2">
      <c r="A8" s="173"/>
      <c r="B8" s="186"/>
      <c r="C8" s="188" t="s">
        <v>471</v>
      </c>
      <c r="D8" s="189"/>
      <c r="E8" s="189"/>
      <c r="F8" s="189"/>
      <c r="G8" s="189"/>
      <c r="H8" s="189"/>
      <c r="I8" s="189"/>
      <c r="J8" s="192" t="s">
        <v>478</v>
      </c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</row>
    <row r="9" spans="1:38" x14ac:dyDescent="0.2">
      <c r="A9" s="173"/>
      <c r="B9" s="186"/>
      <c r="C9" s="188" t="s">
        <v>472</v>
      </c>
      <c r="D9" s="189"/>
      <c r="E9" s="189"/>
      <c r="F9" s="189"/>
      <c r="G9" s="189"/>
      <c r="H9" s="189"/>
      <c r="I9" s="189"/>
      <c r="J9" s="192" t="s">
        <v>478</v>
      </c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</row>
    <row r="10" spans="1:38" x14ac:dyDescent="0.2">
      <c r="A10" s="173"/>
      <c r="B10" s="186"/>
      <c r="C10" s="188" t="s">
        <v>473</v>
      </c>
      <c r="D10" s="189"/>
      <c r="E10" s="189"/>
      <c r="F10" s="189" t="s">
        <v>469</v>
      </c>
      <c r="G10" s="189"/>
      <c r="H10" s="189"/>
      <c r="I10" s="189"/>
      <c r="J10" s="192" t="s">
        <v>478</v>
      </c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</row>
    <row r="11" spans="1:38" x14ac:dyDescent="0.2">
      <c r="A11" s="173"/>
      <c r="B11" s="186"/>
      <c r="J11" s="188" t="s">
        <v>474</v>
      </c>
      <c r="K11" s="189"/>
      <c r="L11" s="189"/>
      <c r="M11" s="189"/>
      <c r="N11" s="189"/>
      <c r="O11" s="189"/>
      <c r="P11" s="189"/>
      <c r="Q11" s="192" t="s">
        <v>478</v>
      </c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</row>
    <row r="12" spans="1:38" x14ac:dyDescent="0.2">
      <c r="A12" s="173"/>
      <c r="B12" s="186"/>
      <c r="J12" s="188" t="s">
        <v>475</v>
      </c>
      <c r="K12" s="189"/>
      <c r="L12" s="189"/>
      <c r="M12" s="189"/>
      <c r="N12" s="189"/>
      <c r="O12" s="189"/>
      <c r="P12" s="189"/>
      <c r="Q12" s="192" t="s">
        <v>478</v>
      </c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</row>
    <row r="13" spans="1:38" x14ac:dyDescent="0.2">
      <c r="A13" s="173"/>
      <c r="B13" s="186"/>
      <c r="J13" s="188" t="s">
        <v>476</v>
      </c>
      <c r="K13" s="189"/>
      <c r="L13" s="189"/>
      <c r="M13" s="189"/>
      <c r="N13" s="189"/>
      <c r="O13" s="189"/>
      <c r="P13" s="189"/>
      <c r="Q13" s="192" t="s">
        <v>478</v>
      </c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</row>
    <row r="14" spans="1:38" ht="17.25" thickBot="1" x14ac:dyDescent="0.25">
      <c r="A14" s="173"/>
      <c r="B14" s="187"/>
      <c r="J14" s="190" t="s">
        <v>477</v>
      </c>
      <c r="K14" s="191"/>
      <c r="L14" s="191"/>
      <c r="M14" s="191"/>
      <c r="N14" s="191"/>
      <c r="O14" s="191"/>
      <c r="P14" s="191"/>
      <c r="Q14" s="192" t="s">
        <v>478</v>
      </c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</row>
    <row r="15" spans="1:38" ht="17.25" thickBot="1" x14ac:dyDescent="0.25">
      <c r="A15" s="173"/>
      <c r="B15" s="119"/>
      <c r="J15" s="176" t="s">
        <v>2251</v>
      </c>
      <c r="K15" s="177"/>
      <c r="L15" s="177"/>
      <c r="M15" s="177"/>
      <c r="N15" s="177"/>
      <c r="O15" s="177"/>
      <c r="P15" s="178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</row>
    <row r="16" spans="1:38" ht="17.25" thickBot="1" x14ac:dyDescent="0.25">
      <c r="A16" s="173"/>
      <c r="B16" s="119"/>
      <c r="E16" s="179" t="s">
        <v>2253</v>
      </c>
      <c r="F16" s="180"/>
      <c r="G16" s="180"/>
      <c r="H16" s="180"/>
      <c r="I16" s="181"/>
      <c r="J16" s="121"/>
      <c r="K16" s="121"/>
      <c r="L16" s="121"/>
      <c r="M16" s="121"/>
      <c r="N16" s="121"/>
      <c r="O16" s="121"/>
      <c r="P16" s="121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</row>
    <row r="17" spans="1:38" x14ac:dyDescent="0.2">
      <c r="A17" s="173"/>
      <c r="B17" s="1" t="s">
        <v>35</v>
      </c>
      <c r="C17" s="199" t="s">
        <v>42</v>
      </c>
      <c r="D17" s="200"/>
      <c r="E17" s="171"/>
      <c r="F17" s="171"/>
      <c r="G17" s="171"/>
      <c r="H17" s="171"/>
      <c r="I17" s="201"/>
    </row>
    <row r="18" spans="1:38" ht="17.25" thickBot="1" x14ac:dyDescent="0.25">
      <c r="A18" s="173"/>
      <c r="B18" s="1" t="s">
        <v>35</v>
      </c>
      <c r="C18" s="167" t="s">
        <v>479</v>
      </c>
      <c r="D18" s="168"/>
      <c r="E18" s="175"/>
      <c r="F18" s="175"/>
      <c r="G18" s="175"/>
      <c r="H18" s="175"/>
      <c r="I18" s="175"/>
      <c r="J18" s="170" t="s">
        <v>480</v>
      </c>
      <c r="K18" s="171"/>
      <c r="L18" s="171"/>
      <c r="M18" s="171"/>
      <c r="N18" s="171"/>
      <c r="O18" s="171"/>
      <c r="P18" s="171"/>
    </row>
    <row r="19" spans="1:38" ht="17.25" thickBot="1" x14ac:dyDescent="0.25">
      <c r="A19" s="174"/>
      <c r="B19" s="1" t="s">
        <v>43</v>
      </c>
      <c r="E19" s="147" t="s">
        <v>2252</v>
      </c>
      <c r="F19" s="148" t="s">
        <v>2252</v>
      </c>
      <c r="G19" s="148" t="s">
        <v>2252</v>
      </c>
      <c r="H19" s="148" t="s">
        <v>2252</v>
      </c>
      <c r="I19" s="149" t="s">
        <v>2252</v>
      </c>
      <c r="J19" s="146" t="s">
        <v>72</v>
      </c>
      <c r="K19" s="12" t="s">
        <v>72</v>
      </c>
      <c r="L19" s="11" t="s">
        <v>72</v>
      </c>
      <c r="M19" s="12" t="s">
        <v>72</v>
      </c>
      <c r="N19" s="11" t="s">
        <v>72</v>
      </c>
      <c r="O19" s="12" t="s">
        <v>72</v>
      </c>
      <c r="P19" s="11" t="s">
        <v>72</v>
      </c>
      <c r="Q19" s="12" t="s">
        <v>72</v>
      </c>
      <c r="R19" s="11" t="s">
        <v>72</v>
      </c>
      <c r="S19" s="12" t="s">
        <v>72</v>
      </c>
      <c r="T19" s="11" t="s">
        <v>72</v>
      </c>
      <c r="U19" s="12" t="s">
        <v>72</v>
      </c>
      <c r="V19" s="11" t="s">
        <v>72</v>
      </c>
      <c r="W19" s="12" t="s">
        <v>72</v>
      </c>
      <c r="X19" s="11" t="s">
        <v>72</v>
      </c>
      <c r="Y19" s="12" t="s">
        <v>72</v>
      </c>
      <c r="Z19" s="11" t="s">
        <v>72</v>
      </c>
      <c r="AA19" s="12" t="s">
        <v>72</v>
      </c>
      <c r="AB19" s="11" t="s">
        <v>72</v>
      </c>
      <c r="AC19" s="12" t="s">
        <v>72</v>
      </c>
      <c r="AD19" s="11" t="s">
        <v>72</v>
      </c>
      <c r="AE19" s="12" t="s">
        <v>72</v>
      </c>
      <c r="AF19" s="11" t="s">
        <v>72</v>
      </c>
      <c r="AG19" s="12" t="s">
        <v>72</v>
      </c>
      <c r="AH19" s="11" t="s">
        <v>72</v>
      </c>
      <c r="AI19" s="12" t="s">
        <v>72</v>
      </c>
      <c r="AJ19" s="11" t="s">
        <v>72</v>
      </c>
      <c r="AK19" s="12" t="s">
        <v>72</v>
      </c>
      <c r="AL19" s="120" t="s">
        <v>72</v>
      </c>
    </row>
    <row r="20" spans="1:38" x14ac:dyDescent="0.2">
      <c r="A20" s="166" t="s">
        <v>44</v>
      </c>
      <c r="B20" s="1" t="s">
        <v>41</v>
      </c>
      <c r="J20" s="167" t="s">
        <v>45</v>
      </c>
      <c r="K20" s="168"/>
      <c r="L20" s="168"/>
      <c r="M20" s="168"/>
      <c r="N20" s="168"/>
      <c r="O20" s="168"/>
      <c r="P20" s="168"/>
    </row>
    <row r="21" spans="1:38" x14ac:dyDescent="0.2">
      <c r="A21" s="166"/>
      <c r="B21" s="1" t="s">
        <v>46</v>
      </c>
      <c r="C21" s="167" t="s">
        <v>47</v>
      </c>
      <c r="D21" s="168"/>
      <c r="E21" s="168"/>
      <c r="F21" s="168"/>
      <c r="G21" s="168"/>
      <c r="H21" s="168"/>
      <c r="I21" s="168"/>
      <c r="J21" s="169" t="s">
        <v>48</v>
      </c>
      <c r="K21" s="169"/>
      <c r="L21" s="169"/>
      <c r="M21" s="169"/>
      <c r="N21" s="169"/>
      <c r="O21" s="169"/>
      <c r="P21" s="169"/>
    </row>
    <row r="22" spans="1:38" x14ac:dyDescent="0.2">
      <c r="B22" s="8"/>
    </row>
    <row r="23" spans="1:38" x14ac:dyDescent="0.2">
      <c r="B23" s="166" t="s">
        <v>392</v>
      </c>
      <c r="C23" s="166"/>
      <c r="D23" s="166"/>
      <c r="E23" s="166"/>
      <c r="F23" s="166"/>
      <c r="G23" s="166"/>
      <c r="H23" s="166"/>
    </row>
    <row r="24" spans="1:38" x14ac:dyDescent="0.2">
      <c r="B24" s="13">
        <v>1</v>
      </c>
      <c r="C24" s="205" t="s">
        <v>593</v>
      </c>
      <c r="D24" s="205"/>
      <c r="E24" s="205"/>
      <c r="F24" s="205"/>
      <c r="G24" s="205"/>
      <c r="H24" s="205"/>
    </row>
    <row r="25" spans="1:38" x14ac:dyDescent="0.2">
      <c r="B25" s="13">
        <v>2</v>
      </c>
      <c r="C25" s="205" t="s">
        <v>600</v>
      </c>
      <c r="D25" s="205"/>
      <c r="E25" s="205"/>
      <c r="F25" s="205"/>
      <c r="G25" s="205"/>
      <c r="H25" s="205"/>
    </row>
    <row r="26" spans="1:38" x14ac:dyDescent="0.2">
      <c r="B26" s="13">
        <v>3</v>
      </c>
      <c r="C26" s="205" t="s">
        <v>2117</v>
      </c>
      <c r="D26" s="205"/>
      <c r="E26" s="205"/>
      <c r="F26" s="205"/>
      <c r="G26" s="205"/>
      <c r="H26" s="205"/>
    </row>
    <row r="27" spans="1:38" x14ac:dyDescent="0.2">
      <c r="B27" s="13">
        <v>4</v>
      </c>
      <c r="C27" s="206" t="s">
        <v>2235</v>
      </c>
      <c r="D27" s="206"/>
      <c r="E27" s="206"/>
      <c r="F27" s="206"/>
      <c r="G27" s="206"/>
      <c r="H27" s="206"/>
    </row>
    <row r="28" spans="1:38" x14ac:dyDescent="0.2">
      <c r="B28" s="13">
        <v>5</v>
      </c>
      <c r="C28" s="202" t="s">
        <v>2108</v>
      </c>
      <c r="D28" s="203"/>
      <c r="E28" s="203"/>
      <c r="F28" s="203"/>
      <c r="G28" s="203"/>
      <c r="H28" s="204"/>
    </row>
    <row r="29" spans="1:38" x14ac:dyDescent="0.2">
      <c r="B29" s="13">
        <v>6</v>
      </c>
      <c r="C29" s="202" t="s">
        <v>2109</v>
      </c>
      <c r="D29" s="203"/>
      <c r="E29" s="203"/>
      <c r="F29" s="203"/>
      <c r="G29" s="203"/>
      <c r="H29" s="204"/>
    </row>
    <row r="30" spans="1:38" x14ac:dyDescent="0.2">
      <c r="B30" s="13">
        <v>7</v>
      </c>
      <c r="C30" s="202" t="s">
        <v>2110</v>
      </c>
      <c r="D30" s="203"/>
      <c r="E30" s="203"/>
      <c r="F30" s="203"/>
      <c r="G30" s="203"/>
      <c r="H30" s="204"/>
    </row>
    <row r="31" spans="1:38" x14ac:dyDescent="0.2">
      <c r="B31" s="13">
        <v>8</v>
      </c>
      <c r="C31" s="202" t="s">
        <v>2111</v>
      </c>
      <c r="D31" s="203"/>
      <c r="E31" s="203"/>
      <c r="F31" s="203"/>
      <c r="G31" s="203"/>
      <c r="H31" s="204"/>
    </row>
    <row r="32" spans="1:38" x14ac:dyDescent="0.2">
      <c r="B32" s="13">
        <v>9</v>
      </c>
      <c r="C32" s="202" t="s">
        <v>2112</v>
      </c>
      <c r="D32" s="203"/>
      <c r="E32" s="203"/>
      <c r="F32" s="203"/>
      <c r="G32" s="203"/>
      <c r="H32" s="204"/>
    </row>
    <row r="33" spans="2:8" x14ac:dyDescent="0.2">
      <c r="B33" s="13">
        <v>10</v>
      </c>
      <c r="C33" s="202" t="s">
        <v>2113</v>
      </c>
      <c r="D33" s="203"/>
      <c r="E33" s="203"/>
      <c r="F33" s="203"/>
      <c r="G33" s="203"/>
      <c r="H33" s="204"/>
    </row>
    <row r="34" spans="2:8" x14ac:dyDescent="0.2">
      <c r="B34" s="13">
        <v>11</v>
      </c>
      <c r="C34" s="202" t="s">
        <v>2114</v>
      </c>
      <c r="D34" s="203"/>
      <c r="E34" s="203"/>
      <c r="F34" s="203"/>
      <c r="G34" s="203"/>
      <c r="H34" s="204"/>
    </row>
    <row r="35" spans="2:8" x14ac:dyDescent="0.2">
      <c r="B35" s="13">
        <v>12</v>
      </c>
      <c r="C35" s="202" t="s">
        <v>2115</v>
      </c>
      <c r="D35" s="203"/>
      <c r="E35" s="203"/>
      <c r="F35" s="203"/>
      <c r="G35" s="203"/>
      <c r="H35" s="204"/>
    </row>
    <row r="36" spans="2:8" x14ac:dyDescent="0.2">
      <c r="B36" s="13">
        <v>13</v>
      </c>
      <c r="C36" s="202" t="s">
        <v>2116</v>
      </c>
      <c r="D36" s="203"/>
      <c r="E36" s="203"/>
      <c r="F36" s="203"/>
      <c r="G36" s="203"/>
      <c r="H36" s="204"/>
    </row>
    <row r="37" spans="2:8" x14ac:dyDescent="0.2">
      <c r="B37" s="13">
        <v>14</v>
      </c>
      <c r="C37" s="199" t="s">
        <v>2118</v>
      </c>
      <c r="D37" s="200"/>
      <c r="E37" s="200"/>
      <c r="F37" s="200"/>
      <c r="G37" s="200"/>
      <c r="H37" s="207"/>
    </row>
  </sheetData>
  <mergeCells count="47">
    <mergeCell ref="C37:H37"/>
    <mergeCell ref="C29:H29"/>
    <mergeCell ref="C30:H30"/>
    <mergeCell ref="C31:H31"/>
    <mergeCell ref="C32:H32"/>
    <mergeCell ref="C33:H33"/>
    <mergeCell ref="Q13:AK13"/>
    <mergeCell ref="Q14:AK14"/>
    <mergeCell ref="C34:H34"/>
    <mergeCell ref="C35:H35"/>
    <mergeCell ref="C36:H36"/>
    <mergeCell ref="C24:H24"/>
    <mergeCell ref="C26:H26"/>
    <mergeCell ref="C27:H27"/>
    <mergeCell ref="C28:H28"/>
    <mergeCell ref="B23:H23"/>
    <mergeCell ref="C25:H25"/>
    <mergeCell ref="A1:B1"/>
    <mergeCell ref="A2:A5"/>
    <mergeCell ref="C2:I2"/>
    <mergeCell ref="C3:I3"/>
    <mergeCell ref="C17:I17"/>
    <mergeCell ref="J3:P3"/>
    <mergeCell ref="B7:B14"/>
    <mergeCell ref="C8:I8"/>
    <mergeCell ref="C9:I9"/>
    <mergeCell ref="C10:I10"/>
    <mergeCell ref="J11:P11"/>
    <mergeCell ref="J12:P12"/>
    <mergeCell ref="J13:P13"/>
    <mergeCell ref="C7:I7"/>
    <mergeCell ref="J14:P14"/>
    <mergeCell ref="J7:AD7"/>
    <mergeCell ref="J8:AD8"/>
    <mergeCell ref="J9:AD9"/>
    <mergeCell ref="J10:AD10"/>
    <mergeCell ref="Q11:AK11"/>
    <mergeCell ref="Q12:AK12"/>
    <mergeCell ref="A20:A21"/>
    <mergeCell ref="J20:P20"/>
    <mergeCell ref="C21:I21"/>
    <mergeCell ref="J21:P21"/>
    <mergeCell ref="J18:P18"/>
    <mergeCell ref="A7:A19"/>
    <mergeCell ref="C18:I18"/>
    <mergeCell ref="J15:P15"/>
    <mergeCell ref="E16:I16"/>
  </mergeCells>
  <phoneticPr fontId="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5"/>
  <sheetViews>
    <sheetView workbookViewId="0">
      <selection activeCell="K21" sqref="K21"/>
    </sheetView>
  </sheetViews>
  <sheetFormatPr defaultRowHeight="14.25" x14ac:dyDescent="0.2"/>
  <sheetData>
    <row r="6" spans="1:14" ht="16.5" x14ac:dyDescent="0.35">
      <c r="A6" s="211" t="s">
        <v>2254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ht="16.5" x14ac:dyDescent="0.35">
      <c r="A7" s="77" t="s">
        <v>401</v>
      </c>
      <c r="B7" s="96" t="s">
        <v>511</v>
      </c>
      <c r="C7" s="97" t="s">
        <v>113</v>
      </c>
      <c r="D7" s="97" t="s">
        <v>412</v>
      </c>
      <c r="E7" s="99" t="s">
        <v>115</v>
      </c>
      <c r="F7" s="99" t="s">
        <v>414</v>
      </c>
      <c r="G7" s="97" t="s">
        <v>117</v>
      </c>
      <c r="H7" s="97" t="s">
        <v>416</v>
      </c>
      <c r="I7" s="99" t="s">
        <v>119</v>
      </c>
      <c r="J7" s="99" t="s">
        <v>120</v>
      </c>
      <c r="K7" s="97" t="s">
        <v>121</v>
      </c>
      <c r="L7" s="97" t="s">
        <v>122</v>
      </c>
      <c r="M7" s="98" t="s">
        <v>512</v>
      </c>
      <c r="N7" s="98" t="s">
        <v>496</v>
      </c>
    </row>
    <row r="8" spans="1:14" ht="16.5" x14ac:dyDescent="0.35">
      <c r="A8" s="35">
        <v>1</v>
      </c>
      <c r="B8" s="35">
        <v>88</v>
      </c>
      <c r="C8" s="35" t="s">
        <v>513</v>
      </c>
      <c r="D8" s="35">
        <v>1</v>
      </c>
      <c r="E8" s="35" t="s">
        <v>128</v>
      </c>
      <c r="F8" s="35">
        <v>20</v>
      </c>
      <c r="G8" s="35" t="s">
        <v>173</v>
      </c>
      <c r="H8" s="35">
        <v>3</v>
      </c>
      <c r="I8" s="35" t="s">
        <v>159</v>
      </c>
      <c r="J8" s="35">
        <v>3</v>
      </c>
      <c r="K8" s="35" t="s">
        <v>514</v>
      </c>
      <c r="L8" s="35">
        <v>3</v>
      </c>
      <c r="M8" s="35">
        <f>VLOOKUP($C8,'物品ID表8-29'!$D:$E,2,FALSE)*$D8+VLOOKUP($E8,'物品ID表8-29'!$D:$E,2,FALSE)*$F8+VLOOKUP($G8,'物品ID表8-29'!$D:$E,2,FALSE)*$H8+VLOOKUP($I8,'物品ID表8-29'!$D:$E,2,FALSE)*$J8+VLOOKUP($K8,'物品ID表8-29'!$D:$E,2,FALSE)*$L8</f>
        <v>5680</v>
      </c>
      <c r="N8" s="95">
        <f>M8/B8</f>
        <v>64.545454545454547</v>
      </c>
    </row>
    <row r="13" spans="1:14" ht="16.5" x14ac:dyDescent="0.35">
      <c r="A13" s="211" t="s">
        <v>2255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</row>
    <row r="14" spans="1:14" ht="16.5" x14ac:dyDescent="0.35">
      <c r="A14" s="77" t="s">
        <v>401</v>
      </c>
      <c r="B14" s="96" t="s">
        <v>511</v>
      </c>
      <c r="C14" s="97" t="s">
        <v>113</v>
      </c>
      <c r="D14" s="97" t="s">
        <v>114</v>
      </c>
      <c r="E14" s="99" t="s">
        <v>115</v>
      </c>
      <c r="F14" s="99" t="s">
        <v>414</v>
      </c>
      <c r="G14" s="97" t="s">
        <v>117</v>
      </c>
      <c r="H14" s="97" t="s">
        <v>416</v>
      </c>
      <c r="I14" s="99" t="s">
        <v>119</v>
      </c>
      <c r="J14" s="99" t="s">
        <v>120</v>
      </c>
      <c r="K14" s="97" t="s">
        <v>121</v>
      </c>
      <c r="L14" s="97" t="s">
        <v>122</v>
      </c>
      <c r="M14" s="98" t="s">
        <v>512</v>
      </c>
      <c r="N14" s="98" t="s">
        <v>496</v>
      </c>
    </row>
    <row r="15" spans="1:14" ht="16.5" x14ac:dyDescent="0.35">
      <c r="A15" s="35">
        <v>1</v>
      </c>
      <c r="B15" s="35">
        <v>488</v>
      </c>
      <c r="C15" s="35" t="s">
        <v>1171</v>
      </c>
      <c r="D15" s="35">
        <v>20</v>
      </c>
      <c r="E15" s="35" t="s">
        <v>2331</v>
      </c>
      <c r="F15" s="35">
        <v>20</v>
      </c>
      <c r="G15" s="35" t="s">
        <v>2256</v>
      </c>
      <c r="H15" s="35">
        <v>5</v>
      </c>
      <c r="I15" s="35" t="s">
        <v>2399</v>
      </c>
      <c r="J15" s="35">
        <v>3</v>
      </c>
      <c r="K15" s="35" t="s">
        <v>2257</v>
      </c>
      <c r="L15" s="35">
        <v>1</v>
      </c>
      <c r="M15" s="35">
        <f>VLOOKUP($C15,'物品ID表8-29'!$D:$E,2,FALSE)*$D15+VLOOKUP($E15,'物品ID表8-29'!$D:$E,2,FALSE)*$F15+VLOOKUP($G15,'物品ID表8-29'!$D:$E,2,FALSE)*$H15+VLOOKUP($I15,'物品ID表8-29'!$D:$E,2,FALSE)*$J15+VLOOKUP($K15,'物品ID表8-29'!$D:$E,2,FALSE)*$L15</f>
        <v>2380</v>
      </c>
      <c r="N15" s="95">
        <f>M15/B15</f>
        <v>4.8770491803278686</v>
      </c>
    </row>
  </sheetData>
  <mergeCells count="2">
    <mergeCell ref="A6:N6"/>
    <mergeCell ref="A13:N13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6"/>
  <sheetViews>
    <sheetView workbookViewId="0">
      <selection activeCell="J19" sqref="J19"/>
    </sheetView>
  </sheetViews>
  <sheetFormatPr defaultRowHeight="14.25" x14ac:dyDescent="0.2"/>
  <sheetData>
    <row r="6" spans="4:7" x14ac:dyDescent="0.2">
      <c r="D6" t="s">
        <v>2398</v>
      </c>
      <c r="F6">
        <v>3000</v>
      </c>
      <c r="G6">
        <v>680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workbookViewId="0">
      <selection activeCell="A4" sqref="A4:M10"/>
    </sheetView>
  </sheetViews>
  <sheetFormatPr defaultRowHeight="14.25" x14ac:dyDescent="0.2"/>
  <cols>
    <col min="1" max="1" width="5.75" bestFit="1" customWidth="1"/>
    <col min="2" max="2" width="4.75" bestFit="1" customWidth="1"/>
    <col min="3" max="3" width="8" bestFit="1" customWidth="1"/>
    <col min="4" max="4" width="5.75" bestFit="1" customWidth="1"/>
    <col min="5" max="5" width="8" bestFit="1" customWidth="1"/>
    <col min="6" max="8" width="5.75" bestFit="1" customWidth="1"/>
    <col min="9" max="9" width="11.25" bestFit="1" customWidth="1"/>
    <col min="10" max="10" width="4.75" bestFit="1" customWidth="1"/>
    <col min="11" max="11" width="11.25" bestFit="1" customWidth="1"/>
    <col min="12" max="12" width="4.75" bestFit="1" customWidth="1"/>
    <col min="13" max="13" width="10.375" bestFit="1" customWidth="1"/>
    <col min="14" max="14" width="7" bestFit="1" customWidth="1"/>
  </cols>
  <sheetData>
    <row r="2" spans="1:14" ht="16.5" x14ac:dyDescent="0.35">
      <c r="A2" s="211" t="s">
        <v>515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6.5" x14ac:dyDescent="0.35">
      <c r="A3" s="77" t="s">
        <v>401</v>
      </c>
      <c r="B3" s="96" t="s">
        <v>511</v>
      </c>
      <c r="C3" s="97" t="s">
        <v>113</v>
      </c>
      <c r="D3" s="97" t="s">
        <v>412</v>
      </c>
      <c r="E3" s="99" t="s">
        <v>115</v>
      </c>
      <c r="F3" s="99" t="s">
        <v>414</v>
      </c>
      <c r="G3" s="97" t="s">
        <v>117</v>
      </c>
      <c r="H3" s="97" t="s">
        <v>416</v>
      </c>
      <c r="I3" s="99" t="s">
        <v>516</v>
      </c>
      <c r="J3" s="99" t="s">
        <v>312</v>
      </c>
      <c r="K3" s="97" t="s">
        <v>517</v>
      </c>
      <c r="L3" s="97" t="s">
        <v>312</v>
      </c>
      <c r="M3" s="98" t="s">
        <v>512</v>
      </c>
      <c r="N3" s="98" t="s">
        <v>496</v>
      </c>
    </row>
    <row r="4" spans="1:14" ht="16.5" x14ac:dyDescent="0.35">
      <c r="A4" s="35" t="s">
        <v>0</v>
      </c>
      <c r="B4" s="35">
        <v>888</v>
      </c>
      <c r="C4" s="35" t="s">
        <v>139</v>
      </c>
      <c r="D4" s="35">
        <v>8880</v>
      </c>
      <c r="E4" s="6" t="s">
        <v>136</v>
      </c>
      <c r="F4" s="35">
        <v>10</v>
      </c>
      <c r="G4" s="35" t="s">
        <v>518</v>
      </c>
      <c r="H4" s="35"/>
      <c r="I4" s="6" t="s">
        <v>173</v>
      </c>
      <c r="J4" s="35">
        <v>3</v>
      </c>
      <c r="K4" s="6" t="s">
        <v>136</v>
      </c>
      <c r="L4" s="35">
        <v>5</v>
      </c>
      <c r="M4" s="35">
        <f>VLOOKUP($C4,[2]道具价值!$B:$D,3,FALSE)*$D4+VLOOKUP($E4,[2]道具价值!$B:$D,3,FALSE)*$F4+VLOOKUP($G4,[2]道具价值!$B:$D,3,FALSE)*$H4+VLOOKUP($I4,[2]道具价值!$B:$D,3,FALSE)*$J4+VLOOKUP($K4,[2]道具价值!$B:$D,3,FALSE)*$L4</f>
        <v>1278</v>
      </c>
      <c r="N4" s="95">
        <f>M4/B4</f>
        <v>1.4391891891891893</v>
      </c>
    </row>
    <row r="5" spans="1:14" ht="16.5" x14ac:dyDescent="0.35">
      <c r="A5" s="35" t="s">
        <v>90</v>
      </c>
      <c r="B5" s="35">
        <v>888</v>
      </c>
      <c r="C5" s="35" t="s">
        <v>139</v>
      </c>
      <c r="D5" s="35">
        <v>8880</v>
      </c>
      <c r="E5" s="6" t="s">
        <v>579</v>
      </c>
      <c r="F5" s="35">
        <v>10</v>
      </c>
      <c r="G5" s="35" t="s">
        <v>518</v>
      </c>
      <c r="H5" s="35"/>
      <c r="I5" s="35" t="s">
        <v>182</v>
      </c>
      <c r="J5" s="35">
        <v>3</v>
      </c>
      <c r="K5" s="6" t="s">
        <v>579</v>
      </c>
      <c r="L5" s="35">
        <v>5</v>
      </c>
      <c r="M5" s="35">
        <f>VLOOKUP($C5,[2]道具价值!$B:$D,3,FALSE)*$D5+VLOOKUP($E5,[2]道具价值!$B:$D,3,FALSE)*$F5+VLOOKUP($G5,[2]道具价值!$B:$D,3,FALSE)*$H5+VLOOKUP($I5,[2]道具价值!$B:$D,3,FALSE)*$J5+VLOOKUP($K5,[2]道具价值!$B:$D,3,FALSE)*$L5</f>
        <v>1278</v>
      </c>
      <c r="N5" s="95">
        <f t="shared" ref="N5:N10" si="0">M5/B5</f>
        <v>1.4391891891891893</v>
      </c>
    </row>
    <row r="6" spans="1:14" ht="16.5" x14ac:dyDescent="0.35">
      <c r="A6" s="35" t="s">
        <v>2</v>
      </c>
      <c r="B6" s="35">
        <v>888</v>
      </c>
      <c r="C6" s="35" t="s">
        <v>139</v>
      </c>
      <c r="D6" s="35">
        <v>8880</v>
      </c>
      <c r="E6" s="23" t="s">
        <v>543</v>
      </c>
      <c r="F6" s="35">
        <v>10</v>
      </c>
      <c r="G6" s="35" t="s">
        <v>518</v>
      </c>
      <c r="H6" s="35"/>
      <c r="I6" s="35" t="s">
        <v>191</v>
      </c>
      <c r="J6" s="35">
        <v>3</v>
      </c>
      <c r="K6" s="23" t="s">
        <v>543</v>
      </c>
      <c r="L6" s="35">
        <v>5</v>
      </c>
      <c r="M6" s="35">
        <f>VLOOKUP($C6,[2]道具价值!$B:$D,3,FALSE)*$D6+VLOOKUP($E6,[2]道具价值!$B:$D,3,FALSE)*$F6+VLOOKUP($G6,[2]道具价值!$B:$D,3,FALSE)*$H6+VLOOKUP($I6,[2]道具价值!$B:$D,3,FALSE)*$J6+VLOOKUP($K6,[2]道具价值!$B:$D,3,FALSE)*$L6</f>
        <v>1278</v>
      </c>
      <c r="N6" s="95">
        <f t="shared" si="0"/>
        <v>1.4391891891891893</v>
      </c>
    </row>
    <row r="7" spans="1:14" ht="16.5" x14ac:dyDescent="0.35">
      <c r="A7" s="35" t="s">
        <v>3</v>
      </c>
      <c r="B7" s="35">
        <v>888</v>
      </c>
      <c r="C7" s="35" t="s">
        <v>139</v>
      </c>
      <c r="D7" s="35">
        <v>8880</v>
      </c>
      <c r="E7" s="23" t="s">
        <v>200</v>
      </c>
      <c r="F7" s="35">
        <v>10</v>
      </c>
      <c r="G7" s="35" t="s">
        <v>518</v>
      </c>
      <c r="H7" s="35"/>
      <c r="I7" s="35" t="s">
        <v>356</v>
      </c>
      <c r="J7" s="35">
        <v>3</v>
      </c>
      <c r="K7" s="23" t="s">
        <v>200</v>
      </c>
      <c r="L7" s="35">
        <v>5</v>
      </c>
      <c r="M7" s="35">
        <f>VLOOKUP($C7,[2]道具价值!$B:$D,3,FALSE)*$D7+VLOOKUP($E7,[2]道具价值!$B:$D,3,FALSE)*$F7+VLOOKUP($G7,[2]道具价值!$B:$D,3,FALSE)*$H7+VLOOKUP($I7,[2]道具价值!$B:$D,3,FALSE)*$J7+VLOOKUP($K7,[2]道具价值!$B:$D,3,FALSE)*$L7</f>
        <v>1278</v>
      </c>
      <c r="N7" s="95">
        <f t="shared" si="0"/>
        <v>1.4391891891891893</v>
      </c>
    </row>
    <row r="8" spans="1:14" ht="16.5" x14ac:dyDescent="0.35">
      <c r="A8" s="35" t="s">
        <v>4</v>
      </c>
      <c r="B8" s="35">
        <v>888</v>
      </c>
      <c r="C8" s="35" t="s">
        <v>139</v>
      </c>
      <c r="D8" s="35">
        <v>8880</v>
      </c>
      <c r="E8" s="23" t="s">
        <v>210</v>
      </c>
      <c r="F8" s="35">
        <v>10</v>
      </c>
      <c r="G8" s="35" t="s">
        <v>518</v>
      </c>
      <c r="H8" s="35"/>
      <c r="I8" s="35" t="s">
        <v>362</v>
      </c>
      <c r="J8" s="35">
        <v>3</v>
      </c>
      <c r="K8" s="23" t="s">
        <v>210</v>
      </c>
      <c r="L8" s="35">
        <v>5</v>
      </c>
      <c r="M8" s="35">
        <f>VLOOKUP($C8,[2]道具价值!$B:$D,3,FALSE)*$D8+VLOOKUP($E8,[2]道具价值!$B:$D,3,FALSE)*$F8+VLOOKUP($G8,[2]道具价值!$B:$D,3,FALSE)*$H8+VLOOKUP($I8,[2]道具价值!$B:$D,3,FALSE)*$J8+VLOOKUP($K8,[2]道具价值!$B:$D,3,FALSE)*$L8</f>
        <v>1278</v>
      </c>
      <c r="N8" s="95">
        <f t="shared" si="0"/>
        <v>1.4391891891891893</v>
      </c>
    </row>
    <row r="9" spans="1:14" ht="16.5" x14ac:dyDescent="0.35">
      <c r="A9" s="35" t="s">
        <v>5</v>
      </c>
      <c r="B9" s="35">
        <v>888</v>
      </c>
      <c r="C9" s="35" t="s">
        <v>139</v>
      </c>
      <c r="D9" s="35">
        <v>8880</v>
      </c>
      <c r="E9" s="23" t="s">
        <v>152</v>
      </c>
      <c r="F9" s="35">
        <v>10</v>
      </c>
      <c r="G9" s="35" t="s">
        <v>518</v>
      </c>
      <c r="H9" s="35"/>
      <c r="I9" s="35" t="s">
        <v>590</v>
      </c>
      <c r="J9" s="35">
        <v>3</v>
      </c>
      <c r="K9" s="23" t="s">
        <v>152</v>
      </c>
      <c r="L9" s="35">
        <v>5</v>
      </c>
      <c r="M9" s="35">
        <f>VLOOKUP($C9,[2]道具价值!$B:$D,3,FALSE)*$D9+VLOOKUP($E9,[2]道具价值!$B:$D,3,FALSE)*$F9+VLOOKUP($G9,[2]道具价值!$B:$D,3,FALSE)*$H9+VLOOKUP($I9,[2]道具价值!$B:$D,3,FALSE)*$J9+VLOOKUP($K9,[2]道具价值!$B:$D,3,FALSE)*$L9</f>
        <v>1278</v>
      </c>
      <c r="N9" s="95">
        <f t="shared" si="0"/>
        <v>1.4391891891891893</v>
      </c>
    </row>
    <row r="10" spans="1:14" ht="16.5" x14ac:dyDescent="0.35">
      <c r="A10" s="35" t="s">
        <v>6</v>
      </c>
      <c r="B10" s="35">
        <v>888</v>
      </c>
      <c r="C10" s="35" t="s">
        <v>139</v>
      </c>
      <c r="D10" s="35">
        <v>8880</v>
      </c>
      <c r="E10" s="23" t="s">
        <v>229</v>
      </c>
      <c r="F10" s="35">
        <v>10</v>
      </c>
      <c r="G10" s="35" t="s">
        <v>518</v>
      </c>
      <c r="H10" s="35"/>
      <c r="I10" s="35" t="s">
        <v>592</v>
      </c>
      <c r="J10" s="35">
        <v>3</v>
      </c>
      <c r="K10" s="23" t="s">
        <v>229</v>
      </c>
      <c r="L10" s="35">
        <v>5</v>
      </c>
      <c r="M10" s="35">
        <f>VLOOKUP($C10,[2]道具价值!$B:$D,3,FALSE)*$D10+VLOOKUP($E10,[2]道具价值!$B:$D,3,FALSE)*$F10+VLOOKUP($G10,[2]道具价值!$B:$D,3,FALSE)*$H10+VLOOKUP($I10,[2]道具价值!$B:$D,3,FALSE)*$J10+VLOOKUP($K10,[2]道具价值!$B:$D,3,FALSE)*$L10</f>
        <v>1278</v>
      </c>
      <c r="N10" s="95">
        <f t="shared" si="0"/>
        <v>1.4391891891891893</v>
      </c>
    </row>
    <row r="11" spans="1:14" ht="16.5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95">
        <f>SUM(M4:M10)/888</f>
        <v>10.074324324324325</v>
      </c>
    </row>
  </sheetData>
  <mergeCells count="1">
    <mergeCell ref="A2:N2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4"/>
  <sheetViews>
    <sheetView topLeftCell="A13" workbookViewId="0">
      <selection activeCell="A20" sqref="A20:A25"/>
    </sheetView>
  </sheetViews>
  <sheetFormatPr defaultRowHeight="14.25" x14ac:dyDescent="0.2"/>
  <cols>
    <col min="1" max="1" width="5.75" bestFit="1" customWidth="1"/>
    <col min="2" max="2" width="4.75" bestFit="1" customWidth="1"/>
    <col min="3" max="3" width="11.375" bestFit="1" customWidth="1"/>
    <col min="4" max="6" width="5.5" bestFit="1" customWidth="1"/>
    <col min="7" max="7" width="4.75" bestFit="1" customWidth="1"/>
    <col min="8" max="8" width="9" style="101"/>
    <col min="16" max="16" width="5.5" bestFit="1" customWidth="1"/>
    <col min="17" max="17" width="11.25" bestFit="1" customWidth="1"/>
    <col min="18" max="18" width="9.25" bestFit="1" customWidth="1"/>
    <col min="19" max="19" width="7.375" bestFit="1" customWidth="1"/>
    <col min="20" max="20" width="9.25" bestFit="1" customWidth="1"/>
  </cols>
  <sheetData>
    <row r="1" spans="1:23" ht="16.5" x14ac:dyDescent="0.35">
      <c r="A1" s="18"/>
      <c r="B1" s="64" t="s">
        <v>520</v>
      </c>
      <c r="C1" s="64" t="s">
        <v>521</v>
      </c>
      <c r="D1" s="64" t="s">
        <v>522</v>
      </c>
      <c r="E1" s="64" t="s">
        <v>523</v>
      </c>
      <c r="F1" s="64" t="s">
        <v>524</v>
      </c>
      <c r="G1" s="64" t="s">
        <v>525</v>
      </c>
      <c r="H1" s="100" t="s">
        <v>538</v>
      </c>
      <c r="V1" t="s">
        <v>658</v>
      </c>
      <c r="W1" t="s">
        <v>2400</v>
      </c>
    </row>
    <row r="2" spans="1:23" ht="16.5" x14ac:dyDescent="0.35">
      <c r="A2" s="185">
        <v>8</v>
      </c>
      <c r="B2" s="35">
        <v>1</v>
      </c>
      <c r="C2" s="35" t="s">
        <v>136</v>
      </c>
      <c r="D2" s="35">
        <v>10</v>
      </c>
      <c r="E2" s="35">
        <f>VLOOKUP(C2,'物品ID表8-29'!$D:$E,2,FALSE)*D2</f>
        <v>200</v>
      </c>
      <c r="F2" s="35">
        <v>0.8</v>
      </c>
      <c r="G2" s="35">
        <f t="shared" ref="G2:G43" si="0">ROUND(E2*F2,0)</f>
        <v>160</v>
      </c>
      <c r="H2" s="13">
        <v>10</v>
      </c>
      <c r="V2" t="s">
        <v>429</v>
      </c>
      <c r="W2">
        <v>1</v>
      </c>
    </row>
    <row r="3" spans="1:23" ht="17.25" x14ac:dyDescent="0.35">
      <c r="A3" s="186"/>
      <c r="B3" s="35">
        <v>2</v>
      </c>
      <c r="C3" s="114" t="s">
        <v>510</v>
      </c>
      <c r="D3" s="35">
        <v>50</v>
      </c>
      <c r="E3" s="35">
        <f>VLOOKUP(C3,'物品ID表8-29'!$D:$E,2,FALSE)*D3</f>
        <v>1000</v>
      </c>
      <c r="F3" s="35">
        <v>0.85</v>
      </c>
      <c r="G3" s="35">
        <f t="shared" si="0"/>
        <v>850</v>
      </c>
      <c r="H3" s="13">
        <v>5</v>
      </c>
      <c r="P3" s="33" t="s">
        <v>324</v>
      </c>
      <c r="Q3" s="33" t="s">
        <v>251</v>
      </c>
      <c r="R3" s="33" t="s">
        <v>249</v>
      </c>
      <c r="S3" s="33" t="s">
        <v>250</v>
      </c>
      <c r="T3" s="34" t="s">
        <v>325</v>
      </c>
      <c r="V3" t="s">
        <v>432</v>
      </c>
      <c r="W3">
        <v>2</v>
      </c>
    </row>
    <row r="4" spans="1:23" ht="16.5" x14ac:dyDescent="0.35">
      <c r="A4" s="186"/>
      <c r="B4" s="35">
        <v>3</v>
      </c>
      <c r="C4" s="114" t="s">
        <v>540</v>
      </c>
      <c r="D4" s="35">
        <v>1</v>
      </c>
      <c r="E4" s="35">
        <f>VLOOKUP(C4,'物品ID表8-29'!$D:$E,2,FALSE)*D4</f>
        <v>20</v>
      </c>
      <c r="F4" s="35">
        <v>0.25</v>
      </c>
      <c r="G4" s="35">
        <f t="shared" si="0"/>
        <v>5</v>
      </c>
      <c r="H4" s="13">
        <v>1</v>
      </c>
      <c r="P4" s="35"/>
      <c r="Q4" s="36" t="s">
        <v>326</v>
      </c>
      <c r="R4" s="36" t="s">
        <v>327</v>
      </c>
      <c r="S4" s="36" t="s">
        <v>328</v>
      </c>
      <c r="T4" s="36" t="s">
        <v>329</v>
      </c>
      <c r="V4" t="s">
        <v>662</v>
      </c>
      <c r="W4">
        <v>3</v>
      </c>
    </row>
    <row r="5" spans="1:23" ht="17.25" x14ac:dyDescent="0.35">
      <c r="A5" s="186"/>
      <c r="B5" s="35">
        <v>4</v>
      </c>
      <c r="C5" s="114" t="s">
        <v>164</v>
      </c>
      <c r="D5" s="35">
        <v>1</v>
      </c>
      <c r="E5" s="35">
        <f>VLOOKUP(C5,'物品ID表8-29'!$D:$E,2,FALSE)*D5</f>
        <v>20</v>
      </c>
      <c r="F5" s="35">
        <v>0.25</v>
      </c>
      <c r="G5" s="35">
        <f t="shared" si="0"/>
        <v>5</v>
      </c>
      <c r="H5" s="13">
        <v>1</v>
      </c>
      <c r="P5" s="33" t="s">
        <v>330</v>
      </c>
      <c r="Q5" s="33" t="s">
        <v>147</v>
      </c>
      <c r="R5" s="33" t="s">
        <v>265</v>
      </c>
      <c r="S5" s="33" t="s">
        <v>266</v>
      </c>
      <c r="T5" s="34" t="s">
        <v>331</v>
      </c>
      <c r="V5" t="s">
        <v>665</v>
      </c>
      <c r="W5">
        <v>4</v>
      </c>
    </row>
    <row r="6" spans="1:23" ht="16.5" x14ac:dyDescent="0.35">
      <c r="A6" s="186"/>
      <c r="B6" s="35">
        <v>5</v>
      </c>
      <c r="C6" s="33" t="s">
        <v>173</v>
      </c>
      <c r="D6" s="35">
        <v>5</v>
      </c>
      <c r="E6" s="35">
        <f>VLOOKUP(C6,'物品ID表8-29'!$D:$E,2,FALSE)*D6</f>
        <v>150</v>
      </c>
      <c r="F6" s="35">
        <v>0.9</v>
      </c>
      <c r="G6" s="35">
        <f t="shared" si="0"/>
        <v>135</v>
      </c>
      <c r="H6" s="13">
        <v>1</v>
      </c>
      <c r="P6" s="35"/>
      <c r="Q6" s="36" t="s">
        <v>332</v>
      </c>
      <c r="R6" s="36" t="s">
        <v>333</v>
      </c>
      <c r="S6" s="36" t="s">
        <v>334</v>
      </c>
      <c r="T6" s="36" t="s">
        <v>335</v>
      </c>
      <c r="V6" t="s">
        <v>668</v>
      </c>
      <c r="W6">
        <v>5</v>
      </c>
    </row>
    <row r="7" spans="1:23" ht="17.25" x14ac:dyDescent="0.35">
      <c r="A7" s="187"/>
      <c r="B7" s="35">
        <v>6</v>
      </c>
      <c r="C7" s="114" t="s">
        <v>238</v>
      </c>
      <c r="D7" s="35">
        <v>5</v>
      </c>
      <c r="E7" s="35">
        <f>VLOOKUP(C7,'物品ID表8-29'!$D:$E,2,FALSE)*D7</f>
        <v>50</v>
      </c>
      <c r="F7" s="35">
        <v>0.9</v>
      </c>
      <c r="G7" s="35">
        <f t="shared" si="0"/>
        <v>45</v>
      </c>
      <c r="H7" s="13">
        <v>1</v>
      </c>
      <c r="P7" s="37" t="s">
        <v>336</v>
      </c>
      <c r="Q7" s="37" t="s">
        <v>173</v>
      </c>
      <c r="R7" s="37" t="s">
        <v>136</v>
      </c>
      <c r="S7" s="37" t="s">
        <v>337</v>
      </c>
      <c r="T7" s="38" t="s">
        <v>338</v>
      </c>
      <c r="V7" t="s">
        <v>428</v>
      </c>
      <c r="W7">
        <v>6</v>
      </c>
    </row>
    <row r="8" spans="1:23" ht="16.5" x14ac:dyDescent="0.35">
      <c r="A8" s="185">
        <v>9</v>
      </c>
      <c r="B8" s="35">
        <v>1</v>
      </c>
      <c r="C8" s="114" t="s">
        <v>509</v>
      </c>
      <c r="D8" s="35">
        <v>10</v>
      </c>
      <c r="E8" s="35">
        <f>VLOOKUP(C8,'物品ID表8-29'!$D:$E,2,FALSE)*D8</f>
        <v>200</v>
      </c>
      <c r="F8" s="35">
        <v>0.8</v>
      </c>
      <c r="G8" s="35">
        <f t="shared" si="0"/>
        <v>160</v>
      </c>
      <c r="H8" s="13">
        <v>10</v>
      </c>
      <c r="P8" s="35">
        <v>1</v>
      </c>
      <c r="Q8" s="36" t="s">
        <v>339</v>
      </c>
      <c r="R8" s="36" t="s">
        <v>340</v>
      </c>
      <c r="S8" s="36" t="s">
        <v>341</v>
      </c>
      <c r="T8" s="36" t="s">
        <v>342</v>
      </c>
      <c r="V8" t="s">
        <v>673</v>
      </c>
      <c r="W8">
        <v>7</v>
      </c>
    </row>
    <row r="9" spans="1:23" ht="17.25" x14ac:dyDescent="0.35">
      <c r="A9" s="186"/>
      <c r="B9" s="35">
        <v>2</v>
      </c>
      <c r="C9" s="114" t="s">
        <v>509</v>
      </c>
      <c r="D9" s="35">
        <v>50</v>
      </c>
      <c r="E9" s="35">
        <f>VLOOKUP(C9,'物品ID表8-29'!$D:$E,2,FALSE)*D9</f>
        <v>1000</v>
      </c>
      <c r="F9" s="35">
        <v>0.85</v>
      </c>
      <c r="G9" s="35">
        <f t="shared" si="0"/>
        <v>850</v>
      </c>
      <c r="H9" s="13">
        <v>5</v>
      </c>
      <c r="P9" s="39" t="s">
        <v>343</v>
      </c>
      <c r="Q9" s="39" t="s">
        <v>182</v>
      </c>
      <c r="R9" s="39" t="s">
        <v>141</v>
      </c>
      <c r="S9" s="39" t="s">
        <v>344</v>
      </c>
      <c r="T9" s="40" t="s">
        <v>188</v>
      </c>
      <c r="V9" t="s">
        <v>676</v>
      </c>
      <c r="W9">
        <v>8</v>
      </c>
    </row>
    <row r="10" spans="1:23" ht="16.5" x14ac:dyDescent="0.35">
      <c r="A10" s="186"/>
      <c r="B10" s="35">
        <v>3</v>
      </c>
      <c r="C10" s="114" t="s">
        <v>540</v>
      </c>
      <c r="D10" s="35">
        <v>1</v>
      </c>
      <c r="E10" s="35">
        <f>VLOOKUP(C10,'物品ID表8-29'!$D:$E,2,FALSE)*D10</f>
        <v>20</v>
      </c>
      <c r="F10" s="35">
        <v>0.25</v>
      </c>
      <c r="G10" s="35">
        <f t="shared" si="0"/>
        <v>5</v>
      </c>
      <c r="H10" s="13">
        <v>1</v>
      </c>
      <c r="P10" s="35">
        <v>2</v>
      </c>
      <c r="Q10" s="36" t="s">
        <v>345</v>
      </c>
      <c r="R10" s="36" t="s">
        <v>346</v>
      </c>
      <c r="S10" s="36" t="s">
        <v>347</v>
      </c>
      <c r="T10" s="36" t="s">
        <v>348</v>
      </c>
      <c r="V10" t="s">
        <v>534</v>
      </c>
      <c r="W10">
        <v>9</v>
      </c>
    </row>
    <row r="11" spans="1:23" ht="17.25" x14ac:dyDescent="0.35">
      <c r="A11" s="186"/>
      <c r="B11" s="35">
        <v>4</v>
      </c>
      <c r="C11" s="114" t="s">
        <v>302</v>
      </c>
      <c r="D11" s="35">
        <v>1</v>
      </c>
      <c r="E11" s="35">
        <f>VLOOKUP(C11,'物品ID表8-29'!$D:$E,2,FALSE)*D11</f>
        <v>30</v>
      </c>
      <c r="F11" s="35">
        <v>0.25</v>
      </c>
      <c r="G11" s="35">
        <f t="shared" si="0"/>
        <v>8</v>
      </c>
      <c r="H11" s="13">
        <v>1</v>
      </c>
      <c r="P11" s="37" t="s">
        <v>349</v>
      </c>
      <c r="Q11" s="37" t="s">
        <v>191</v>
      </c>
      <c r="R11" s="37" t="s">
        <v>145</v>
      </c>
      <c r="S11" s="37" t="s">
        <v>350</v>
      </c>
      <c r="T11" s="38" t="s">
        <v>197</v>
      </c>
      <c r="V11" t="s">
        <v>681</v>
      </c>
      <c r="W11">
        <v>10</v>
      </c>
    </row>
    <row r="12" spans="1:23" ht="16.5" x14ac:dyDescent="0.35">
      <c r="A12" s="186"/>
      <c r="B12" s="35">
        <v>5</v>
      </c>
      <c r="C12" s="33" t="s">
        <v>182</v>
      </c>
      <c r="D12" s="35">
        <v>5</v>
      </c>
      <c r="E12" s="35">
        <f>VLOOKUP(C12,'物品ID表8-29'!$D:$E,2,FALSE)*D12</f>
        <v>150</v>
      </c>
      <c r="F12" s="35">
        <v>0.9</v>
      </c>
      <c r="G12" s="35">
        <f t="shared" si="0"/>
        <v>135</v>
      </c>
      <c r="H12" s="13">
        <v>1</v>
      </c>
      <c r="P12" s="35">
        <v>3</v>
      </c>
      <c r="Q12" s="36" t="s">
        <v>351</v>
      </c>
      <c r="R12" s="36" t="s">
        <v>352</v>
      </c>
      <c r="S12" s="36" t="s">
        <v>353</v>
      </c>
      <c r="T12" s="36" t="s">
        <v>354</v>
      </c>
      <c r="V12" t="s">
        <v>2127</v>
      </c>
      <c r="W12">
        <v>100000</v>
      </c>
    </row>
    <row r="13" spans="1:23" ht="17.25" x14ac:dyDescent="0.35">
      <c r="A13" s="187"/>
      <c r="B13" s="35">
        <v>6</v>
      </c>
      <c r="C13" s="114" t="s">
        <v>238</v>
      </c>
      <c r="D13" s="35">
        <v>5</v>
      </c>
      <c r="E13" s="35">
        <f>VLOOKUP(C13,'物品ID表8-29'!$D:$E,2,FALSE)*D13</f>
        <v>50</v>
      </c>
      <c r="F13" s="35">
        <v>0.9</v>
      </c>
      <c r="G13" s="35">
        <f t="shared" si="0"/>
        <v>45</v>
      </c>
      <c r="H13" s="13">
        <v>1</v>
      </c>
      <c r="P13" s="39" t="s">
        <v>355</v>
      </c>
      <c r="Q13" s="39" t="s">
        <v>356</v>
      </c>
      <c r="R13" s="39" t="s">
        <v>149</v>
      </c>
      <c r="S13" s="39" t="s">
        <v>204</v>
      </c>
      <c r="T13" s="40" t="s">
        <v>207</v>
      </c>
      <c r="V13" t="s">
        <v>569</v>
      </c>
      <c r="W13">
        <v>110051</v>
      </c>
    </row>
    <row r="14" spans="1:23" ht="16.5" x14ac:dyDescent="0.35">
      <c r="A14" s="185">
        <v>10</v>
      </c>
      <c r="B14" s="35">
        <v>1</v>
      </c>
      <c r="C14" s="114" t="s">
        <v>443</v>
      </c>
      <c r="D14" s="35">
        <v>10</v>
      </c>
      <c r="E14" s="35">
        <f>VLOOKUP(C14,'物品ID表8-29'!$D:$E,2,FALSE)*D14</f>
        <v>200</v>
      </c>
      <c r="F14" s="35">
        <v>0.8</v>
      </c>
      <c r="G14" s="35">
        <f t="shared" si="0"/>
        <v>160</v>
      </c>
      <c r="H14" s="13">
        <v>10</v>
      </c>
      <c r="P14" s="35">
        <v>4</v>
      </c>
      <c r="Q14" s="36" t="s">
        <v>357</v>
      </c>
      <c r="R14" s="36" t="s">
        <v>358</v>
      </c>
      <c r="S14" s="36" t="s">
        <v>359</v>
      </c>
      <c r="T14" s="36" t="s">
        <v>360</v>
      </c>
      <c r="V14" t="s">
        <v>685</v>
      </c>
      <c r="W14">
        <v>110052</v>
      </c>
    </row>
    <row r="15" spans="1:23" ht="17.25" x14ac:dyDescent="0.35">
      <c r="A15" s="186"/>
      <c r="B15" s="35">
        <v>2</v>
      </c>
      <c r="C15" s="114" t="s">
        <v>443</v>
      </c>
      <c r="D15" s="35">
        <v>50</v>
      </c>
      <c r="E15" s="35">
        <f>VLOOKUP(C15,'物品ID表8-29'!$D:$E,2,FALSE)*D15</f>
        <v>1000</v>
      </c>
      <c r="F15" s="35">
        <v>0.85</v>
      </c>
      <c r="G15" s="35">
        <f t="shared" si="0"/>
        <v>850</v>
      </c>
      <c r="H15" s="13">
        <v>5</v>
      </c>
      <c r="P15" s="37" t="s">
        <v>361</v>
      </c>
      <c r="Q15" s="37" t="s">
        <v>362</v>
      </c>
      <c r="R15" s="37" t="s">
        <v>363</v>
      </c>
      <c r="S15" s="37" t="s">
        <v>214</v>
      </c>
      <c r="T15" s="38" t="s">
        <v>217</v>
      </c>
      <c r="V15" t="s">
        <v>686</v>
      </c>
      <c r="W15">
        <v>110053</v>
      </c>
    </row>
    <row r="16" spans="1:23" ht="16.5" x14ac:dyDescent="0.35">
      <c r="A16" s="186"/>
      <c r="B16" s="35">
        <v>3</v>
      </c>
      <c r="C16" s="114" t="s">
        <v>646</v>
      </c>
      <c r="D16" s="35">
        <v>1</v>
      </c>
      <c r="E16" s="35">
        <f>VLOOKUP(C16,'物品ID表8-29'!$D:$E,2,FALSE)*D16</f>
        <v>30</v>
      </c>
      <c r="F16" s="35">
        <v>0.25</v>
      </c>
      <c r="G16" s="35">
        <f t="shared" si="0"/>
        <v>8</v>
      </c>
      <c r="H16" s="13">
        <v>1</v>
      </c>
      <c r="P16" s="35">
        <v>5</v>
      </c>
      <c r="Q16" s="36" t="s">
        <v>364</v>
      </c>
      <c r="R16" s="36" t="s">
        <v>365</v>
      </c>
      <c r="S16" s="36" t="s">
        <v>366</v>
      </c>
      <c r="T16" s="36" t="s">
        <v>367</v>
      </c>
      <c r="V16" t="s">
        <v>563</v>
      </c>
      <c r="W16">
        <v>110054</v>
      </c>
    </row>
    <row r="17" spans="1:23" ht="17.25" x14ac:dyDescent="0.35">
      <c r="A17" s="186"/>
      <c r="B17" s="35">
        <v>4</v>
      </c>
      <c r="C17" s="114" t="s">
        <v>531</v>
      </c>
      <c r="D17" s="35">
        <v>1</v>
      </c>
      <c r="E17" s="35">
        <f>VLOOKUP(C17,'物品ID表8-29'!$D:$E,2,FALSE)*D17</f>
        <v>40</v>
      </c>
      <c r="F17" s="35">
        <v>0.25</v>
      </c>
      <c r="G17" s="35">
        <f t="shared" si="0"/>
        <v>10</v>
      </c>
      <c r="H17" s="13">
        <v>1</v>
      </c>
      <c r="P17" s="39" t="s">
        <v>368</v>
      </c>
      <c r="Q17" s="39" t="s">
        <v>220</v>
      </c>
      <c r="R17" s="39" t="s">
        <v>369</v>
      </c>
      <c r="S17" s="39" t="s">
        <v>370</v>
      </c>
      <c r="T17" s="40" t="s">
        <v>226</v>
      </c>
      <c r="V17" t="s">
        <v>687</v>
      </c>
      <c r="W17">
        <v>110055</v>
      </c>
    </row>
    <row r="18" spans="1:23" ht="16.5" x14ac:dyDescent="0.35">
      <c r="A18" s="186"/>
      <c r="B18" s="35">
        <v>5</v>
      </c>
      <c r="C18" s="33" t="s">
        <v>191</v>
      </c>
      <c r="D18" s="35">
        <v>5</v>
      </c>
      <c r="E18" s="35">
        <f>VLOOKUP(C18,'物品ID表8-29'!$D:$E,2,FALSE)*D18</f>
        <v>150</v>
      </c>
      <c r="F18" s="35">
        <v>0.9</v>
      </c>
      <c r="G18" s="35">
        <f t="shared" si="0"/>
        <v>135</v>
      </c>
      <c r="H18" s="13">
        <v>1</v>
      </c>
      <c r="P18" s="35">
        <v>6</v>
      </c>
      <c r="Q18" s="36" t="s">
        <v>371</v>
      </c>
      <c r="R18" s="36" t="s">
        <v>372</v>
      </c>
      <c r="S18" s="36" t="s">
        <v>373</v>
      </c>
      <c r="T18" s="36" t="s">
        <v>374</v>
      </c>
      <c r="V18" t="s">
        <v>688</v>
      </c>
      <c r="W18">
        <v>110056</v>
      </c>
    </row>
    <row r="19" spans="1:23" ht="17.25" x14ac:dyDescent="0.35">
      <c r="A19" s="187"/>
      <c r="B19" s="35">
        <v>6</v>
      </c>
      <c r="C19" s="114" t="s">
        <v>238</v>
      </c>
      <c r="D19" s="35">
        <v>5</v>
      </c>
      <c r="E19" s="35">
        <f>VLOOKUP(C19,'物品ID表8-29'!$D:$E,2,FALSE)*D19</f>
        <v>50</v>
      </c>
      <c r="F19" s="35">
        <v>0.9</v>
      </c>
      <c r="G19" s="35">
        <f t="shared" si="0"/>
        <v>45</v>
      </c>
      <c r="H19" s="13">
        <v>1</v>
      </c>
      <c r="P19" s="37" t="s">
        <v>375</v>
      </c>
      <c r="Q19" s="37" t="s">
        <v>376</v>
      </c>
      <c r="R19" s="37" t="s">
        <v>229</v>
      </c>
      <c r="S19" s="37" t="s">
        <v>233</v>
      </c>
      <c r="T19" s="38" t="s">
        <v>236</v>
      </c>
      <c r="V19" t="s">
        <v>689</v>
      </c>
      <c r="W19">
        <v>110057</v>
      </c>
    </row>
    <row r="20" spans="1:23" ht="16.5" x14ac:dyDescent="0.35">
      <c r="A20" s="185">
        <v>11</v>
      </c>
      <c r="B20" s="35">
        <v>1</v>
      </c>
      <c r="C20" s="114" t="s">
        <v>200</v>
      </c>
      <c r="D20" s="35">
        <v>10</v>
      </c>
      <c r="E20" s="35">
        <f>VLOOKUP(C20,'物品ID表8-29'!$D:$E,2,FALSE)*D20</f>
        <v>200</v>
      </c>
      <c r="F20" s="35">
        <v>0.8</v>
      </c>
      <c r="G20" s="35">
        <f t="shared" si="0"/>
        <v>160</v>
      </c>
      <c r="H20" s="13">
        <v>10</v>
      </c>
      <c r="P20" s="35">
        <v>7</v>
      </c>
      <c r="Q20" s="36" t="s">
        <v>377</v>
      </c>
      <c r="R20" s="36" t="s">
        <v>378</v>
      </c>
      <c r="S20" s="36" t="s">
        <v>379</v>
      </c>
      <c r="T20" s="36" t="s">
        <v>380</v>
      </c>
      <c r="V20" t="s">
        <v>690</v>
      </c>
      <c r="W20">
        <v>110058</v>
      </c>
    </row>
    <row r="21" spans="1:23" ht="16.5" x14ac:dyDescent="0.35">
      <c r="A21" s="186"/>
      <c r="B21" s="35">
        <v>2</v>
      </c>
      <c r="C21" s="114" t="s">
        <v>200</v>
      </c>
      <c r="D21" s="35">
        <v>50</v>
      </c>
      <c r="E21" s="35">
        <f>VLOOKUP(C21,'物品ID表8-29'!$D:$E,2,FALSE)*D21</f>
        <v>1000</v>
      </c>
      <c r="F21" s="35">
        <v>0.85</v>
      </c>
      <c r="G21" s="35">
        <f t="shared" si="0"/>
        <v>850</v>
      </c>
      <c r="H21" s="13">
        <v>5</v>
      </c>
      <c r="V21" t="s">
        <v>2283</v>
      </c>
      <c r="W21">
        <v>110059</v>
      </c>
    </row>
    <row r="22" spans="1:23" ht="16.5" x14ac:dyDescent="0.35">
      <c r="A22" s="186"/>
      <c r="B22" s="35">
        <v>3</v>
      </c>
      <c r="C22" s="114" t="s">
        <v>532</v>
      </c>
      <c r="D22" s="35">
        <v>1</v>
      </c>
      <c r="E22" s="35">
        <f>VLOOKUP(C22,'物品ID表8-29'!$D:$E,2,FALSE)*D22</f>
        <v>40</v>
      </c>
      <c r="F22" s="35">
        <v>0.25</v>
      </c>
      <c r="G22" s="35">
        <f t="shared" si="0"/>
        <v>10</v>
      </c>
      <c r="H22" s="13">
        <v>1</v>
      </c>
      <c r="V22" t="s">
        <v>2285</v>
      </c>
      <c r="W22">
        <v>120000</v>
      </c>
    </row>
    <row r="23" spans="1:23" ht="16.5" x14ac:dyDescent="0.35">
      <c r="A23" s="186"/>
      <c r="B23" s="35">
        <v>4</v>
      </c>
      <c r="C23" s="114" t="s">
        <v>164</v>
      </c>
      <c r="D23" s="35">
        <v>1</v>
      </c>
      <c r="E23" s="35">
        <f>VLOOKUP(C23,'物品ID表8-29'!$D:$E,2,FALSE)*D23</f>
        <v>20</v>
      </c>
      <c r="F23" s="35">
        <v>0.25</v>
      </c>
      <c r="G23" s="35">
        <f t="shared" si="0"/>
        <v>5</v>
      </c>
      <c r="H23" s="13">
        <v>1</v>
      </c>
      <c r="V23" t="s">
        <v>2286</v>
      </c>
      <c r="W23">
        <v>120001</v>
      </c>
    </row>
    <row r="24" spans="1:23" ht="16.5" x14ac:dyDescent="0.35">
      <c r="A24" s="186"/>
      <c r="B24" s="35">
        <v>5</v>
      </c>
      <c r="C24" s="33" t="s">
        <v>356</v>
      </c>
      <c r="D24" s="35">
        <v>5</v>
      </c>
      <c r="E24" s="35">
        <f>VLOOKUP(C24,'物品ID表8-29'!$D:$E,2,FALSE)*D24</f>
        <v>150</v>
      </c>
      <c r="F24" s="35">
        <v>0.9</v>
      </c>
      <c r="G24" s="35">
        <f t="shared" si="0"/>
        <v>135</v>
      </c>
      <c r="H24" s="13">
        <v>1</v>
      </c>
      <c r="V24" t="s">
        <v>529</v>
      </c>
      <c r="W24">
        <v>125001</v>
      </c>
    </row>
    <row r="25" spans="1:23" ht="16.5" x14ac:dyDescent="0.35">
      <c r="A25" s="187"/>
      <c r="B25" s="35">
        <v>6</v>
      </c>
      <c r="C25" s="114" t="s">
        <v>238</v>
      </c>
      <c r="D25" s="35">
        <v>5</v>
      </c>
      <c r="E25" s="35">
        <f>VLOOKUP(C25,'物品ID表8-29'!$D:$E,2,FALSE)*D25</f>
        <v>50</v>
      </c>
      <c r="F25" s="35">
        <v>0.9</v>
      </c>
      <c r="G25" s="35">
        <f t="shared" si="0"/>
        <v>45</v>
      </c>
      <c r="H25" s="13">
        <v>1</v>
      </c>
      <c r="V25" t="s">
        <v>526</v>
      </c>
      <c r="W25">
        <v>125002</v>
      </c>
    </row>
    <row r="26" spans="1:23" ht="16.5" x14ac:dyDescent="0.35">
      <c r="A26" s="185">
        <v>12</v>
      </c>
      <c r="B26" s="35">
        <v>1</v>
      </c>
      <c r="C26" s="114" t="s">
        <v>363</v>
      </c>
      <c r="D26" s="35">
        <v>10</v>
      </c>
      <c r="E26" s="35">
        <f>VLOOKUP(C26,'物品ID表8-29'!$D:$E,2,FALSE)*D26</f>
        <v>200</v>
      </c>
      <c r="F26" s="35">
        <v>0.8</v>
      </c>
      <c r="G26" s="35">
        <f t="shared" si="0"/>
        <v>160</v>
      </c>
      <c r="H26" s="13">
        <v>10</v>
      </c>
      <c r="V26" t="s">
        <v>697</v>
      </c>
      <c r="W26">
        <v>125003</v>
      </c>
    </row>
    <row r="27" spans="1:23" ht="16.5" x14ac:dyDescent="0.35">
      <c r="A27" s="186"/>
      <c r="B27" s="35">
        <v>2</v>
      </c>
      <c r="C27" s="114" t="s">
        <v>363</v>
      </c>
      <c r="D27" s="35">
        <v>50</v>
      </c>
      <c r="E27" s="35">
        <f>VLOOKUP(C27,'物品ID表8-29'!$D:$E,2,FALSE)*D27</f>
        <v>1000</v>
      </c>
      <c r="F27" s="35">
        <v>0.85</v>
      </c>
      <c r="G27" s="35">
        <f t="shared" si="0"/>
        <v>850</v>
      </c>
      <c r="H27" s="13">
        <v>5</v>
      </c>
      <c r="V27" t="s">
        <v>645</v>
      </c>
      <c r="W27">
        <v>125004</v>
      </c>
    </row>
    <row r="28" spans="1:23" ht="16.5" x14ac:dyDescent="0.35">
      <c r="A28" s="186"/>
      <c r="B28" s="35">
        <v>3</v>
      </c>
      <c r="C28" s="114" t="s">
        <v>646</v>
      </c>
      <c r="D28" s="35">
        <v>1</v>
      </c>
      <c r="E28" s="35">
        <f>VLOOKUP(C28,'物品ID表8-29'!$D:$E,2,FALSE)*D28</f>
        <v>30</v>
      </c>
      <c r="F28" s="35">
        <v>0.25</v>
      </c>
      <c r="G28" s="35">
        <f t="shared" si="0"/>
        <v>8</v>
      </c>
      <c r="H28" s="13">
        <v>1</v>
      </c>
      <c r="V28" t="s">
        <v>700</v>
      </c>
      <c r="W28">
        <v>125005</v>
      </c>
    </row>
    <row r="29" spans="1:23" ht="16.5" x14ac:dyDescent="0.35">
      <c r="A29" s="186"/>
      <c r="B29" s="35">
        <v>4</v>
      </c>
      <c r="C29" s="114" t="s">
        <v>302</v>
      </c>
      <c r="D29" s="35">
        <v>1</v>
      </c>
      <c r="E29" s="35">
        <f>VLOOKUP(C29,'物品ID表8-29'!$D:$E,2,FALSE)*D29</f>
        <v>30</v>
      </c>
      <c r="F29" s="35">
        <v>0.25</v>
      </c>
      <c r="G29" s="35">
        <f t="shared" si="0"/>
        <v>8</v>
      </c>
      <c r="H29" s="13">
        <v>1</v>
      </c>
      <c r="V29" t="s">
        <v>702</v>
      </c>
      <c r="W29">
        <v>125006</v>
      </c>
    </row>
    <row r="30" spans="1:23" ht="16.5" x14ac:dyDescent="0.35">
      <c r="A30" s="186"/>
      <c r="B30" s="35">
        <v>5</v>
      </c>
      <c r="C30" s="33" t="s">
        <v>362</v>
      </c>
      <c r="D30" s="35">
        <v>5</v>
      </c>
      <c r="E30" s="35">
        <f>VLOOKUP(C30,'物品ID表8-29'!$D:$E,2,FALSE)*D30</f>
        <v>150</v>
      </c>
      <c r="F30" s="35">
        <v>0.9</v>
      </c>
      <c r="G30" s="35">
        <f t="shared" si="0"/>
        <v>135</v>
      </c>
      <c r="H30" s="13">
        <v>1</v>
      </c>
      <c r="V30" t="s">
        <v>704</v>
      </c>
      <c r="W30">
        <v>125007</v>
      </c>
    </row>
    <row r="31" spans="1:23" ht="16.5" x14ac:dyDescent="0.35">
      <c r="A31" s="187"/>
      <c r="B31" s="35">
        <v>6</v>
      </c>
      <c r="C31" s="114" t="s">
        <v>238</v>
      </c>
      <c r="D31" s="35">
        <v>5</v>
      </c>
      <c r="E31" s="35">
        <f>VLOOKUP(C31,'物品ID表8-29'!$D:$E,2,FALSE)*D31</f>
        <v>50</v>
      </c>
      <c r="F31" s="35">
        <v>0.9</v>
      </c>
      <c r="G31" s="35">
        <f t="shared" si="0"/>
        <v>45</v>
      </c>
      <c r="H31" s="13">
        <v>1</v>
      </c>
      <c r="V31" t="s">
        <v>706</v>
      </c>
      <c r="W31">
        <v>125008</v>
      </c>
    </row>
    <row r="32" spans="1:23" ht="16.5" x14ac:dyDescent="0.35">
      <c r="A32" s="185">
        <v>13</v>
      </c>
      <c r="B32" s="35">
        <v>1</v>
      </c>
      <c r="C32" s="114" t="s">
        <v>152</v>
      </c>
      <c r="D32" s="35">
        <v>10</v>
      </c>
      <c r="E32" s="35">
        <f>VLOOKUP(C32,'物品ID表8-29'!$D:$E,2,FALSE)*D32</f>
        <v>200</v>
      </c>
      <c r="F32" s="35">
        <v>0.8</v>
      </c>
      <c r="G32" s="35">
        <f t="shared" si="0"/>
        <v>160</v>
      </c>
      <c r="H32" s="13">
        <v>10</v>
      </c>
      <c r="V32" t="s">
        <v>708</v>
      </c>
      <c r="W32">
        <v>125009</v>
      </c>
    </row>
    <row r="33" spans="1:23" ht="16.5" x14ac:dyDescent="0.35">
      <c r="A33" s="186"/>
      <c r="B33" s="35">
        <v>2</v>
      </c>
      <c r="C33" s="114" t="s">
        <v>152</v>
      </c>
      <c r="D33" s="35">
        <v>50</v>
      </c>
      <c r="E33" s="35">
        <f>VLOOKUP(C33,'物品ID表8-29'!$D:$E,2,FALSE)*D33</f>
        <v>1000</v>
      </c>
      <c r="F33" s="35">
        <v>0.85</v>
      </c>
      <c r="G33" s="35">
        <f t="shared" si="0"/>
        <v>850</v>
      </c>
      <c r="H33" s="13">
        <v>5</v>
      </c>
      <c r="V33" t="s">
        <v>710</v>
      </c>
      <c r="W33">
        <v>125010</v>
      </c>
    </row>
    <row r="34" spans="1:23" ht="16.5" x14ac:dyDescent="0.35">
      <c r="A34" s="186"/>
      <c r="B34" s="35">
        <v>3</v>
      </c>
      <c r="C34" s="114" t="s">
        <v>540</v>
      </c>
      <c r="D34" s="35">
        <v>1</v>
      </c>
      <c r="E34" s="35">
        <f>VLOOKUP(C34,'物品ID表8-29'!$D:$E,2,FALSE)*D34</f>
        <v>20</v>
      </c>
      <c r="F34" s="35">
        <v>0.25</v>
      </c>
      <c r="G34" s="35">
        <f t="shared" si="0"/>
        <v>5</v>
      </c>
      <c r="H34" s="13">
        <v>1</v>
      </c>
      <c r="V34" t="s">
        <v>712</v>
      </c>
      <c r="W34">
        <v>125011</v>
      </c>
    </row>
    <row r="35" spans="1:23" ht="16.5" x14ac:dyDescent="0.35">
      <c r="A35" s="186"/>
      <c r="B35" s="35">
        <v>4</v>
      </c>
      <c r="C35" s="114" t="s">
        <v>164</v>
      </c>
      <c r="D35" s="35">
        <v>1</v>
      </c>
      <c r="E35" s="35">
        <f>VLOOKUP(C35,'物品ID表8-29'!$D:$E,2,FALSE)*D35</f>
        <v>20</v>
      </c>
      <c r="F35" s="35">
        <v>0.25</v>
      </c>
      <c r="G35" s="35">
        <f t="shared" si="0"/>
        <v>5</v>
      </c>
      <c r="H35" s="13">
        <v>1</v>
      </c>
      <c r="V35" t="s">
        <v>647</v>
      </c>
      <c r="W35">
        <v>125012</v>
      </c>
    </row>
    <row r="36" spans="1:23" ht="16.5" x14ac:dyDescent="0.35">
      <c r="A36" s="186"/>
      <c r="B36" s="35">
        <v>5</v>
      </c>
      <c r="C36" s="33" t="s">
        <v>220</v>
      </c>
      <c r="D36" s="35">
        <v>5</v>
      </c>
      <c r="E36" s="35">
        <f>VLOOKUP(C36,'物品ID表8-29'!$D:$E,2,FALSE)*D36</f>
        <v>150</v>
      </c>
      <c r="F36" s="35">
        <v>0.9</v>
      </c>
      <c r="G36" s="35">
        <f t="shared" si="0"/>
        <v>135</v>
      </c>
      <c r="H36" s="13">
        <v>1</v>
      </c>
      <c r="V36" t="s">
        <v>715</v>
      </c>
      <c r="W36">
        <v>125013</v>
      </c>
    </row>
    <row r="37" spans="1:23" ht="16.5" x14ac:dyDescent="0.35">
      <c r="A37" s="187"/>
      <c r="B37" s="35">
        <v>6</v>
      </c>
      <c r="C37" s="114" t="s">
        <v>238</v>
      </c>
      <c r="D37" s="35">
        <v>5</v>
      </c>
      <c r="E37" s="35">
        <f>VLOOKUP(C37,'物品ID表8-29'!$D:$E,2,FALSE)*D37</f>
        <v>50</v>
      </c>
      <c r="F37" s="35">
        <v>0.9</v>
      </c>
      <c r="G37" s="35">
        <f t="shared" si="0"/>
        <v>45</v>
      </c>
      <c r="H37" s="13">
        <v>1</v>
      </c>
      <c r="V37" t="s">
        <v>717</v>
      </c>
      <c r="W37">
        <v>125014</v>
      </c>
    </row>
    <row r="38" spans="1:23" ht="16.5" x14ac:dyDescent="0.35">
      <c r="A38" s="185">
        <v>14</v>
      </c>
      <c r="B38" s="35">
        <v>1</v>
      </c>
      <c r="C38" s="23" t="s">
        <v>229</v>
      </c>
      <c r="D38" s="35">
        <v>10</v>
      </c>
      <c r="E38" s="35">
        <f>VLOOKUP(C38,'物品ID表8-29'!$D:$E,2,FALSE)*D38</f>
        <v>200</v>
      </c>
      <c r="F38" s="35">
        <v>0.8</v>
      </c>
      <c r="G38" s="35">
        <f t="shared" si="0"/>
        <v>160</v>
      </c>
      <c r="H38" s="13">
        <v>10</v>
      </c>
      <c r="V38" t="s">
        <v>719</v>
      </c>
      <c r="W38">
        <v>125015</v>
      </c>
    </row>
    <row r="39" spans="1:23" ht="16.5" x14ac:dyDescent="0.35">
      <c r="A39" s="186"/>
      <c r="B39" s="35">
        <v>2</v>
      </c>
      <c r="C39" s="23" t="s">
        <v>229</v>
      </c>
      <c r="D39" s="35">
        <v>50</v>
      </c>
      <c r="E39" s="35">
        <f>VLOOKUP(C39,'物品ID表8-29'!$D:$E,2,FALSE)*D39</f>
        <v>1000</v>
      </c>
      <c r="F39" s="35">
        <v>0.85</v>
      </c>
      <c r="G39" s="35">
        <f t="shared" si="0"/>
        <v>850</v>
      </c>
      <c r="H39" s="13">
        <v>5</v>
      </c>
      <c r="V39" t="s">
        <v>721</v>
      </c>
      <c r="W39">
        <v>125016</v>
      </c>
    </row>
    <row r="40" spans="1:23" ht="16.5" x14ac:dyDescent="0.35">
      <c r="A40" s="186"/>
      <c r="B40" s="35">
        <v>3</v>
      </c>
      <c r="C40" s="114" t="s">
        <v>540</v>
      </c>
      <c r="D40" s="35">
        <v>1</v>
      </c>
      <c r="E40" s="35">
        <f>VLOOKUP(C40,'物品ID表8-29'!$D:$E,2,FALSE)*D40</f>
        <v>20</v>
      </c>
      <c r="F40" s="35">
        <v>0.25</v>
      </c>
      <c r="G40" s="35">
        <f t="shared" si="0"/>
        <v>5</v>
      </c>
      <c r="H40" s="13">
        <v>1</v>
      </c>
      <c r="V40" t="s">
        <v>723</v>
      </c>
      <c r="W40">
        <v>125017</v>
      </c>
    </row>
    <row r="41" spans="1:23" ht="16.5" x14ac:dyDescent="0.35">
      <c r="A41" s="186"/>
      <c r="B41" s="35">
        <v>4</v>
      </c>
      <c r="C41" s="114" t="s">
        <v>164</v>
      </c>
      <c r="D41" s="35">
        <v>1</v>
      </c>
      <c r="E41" s="35">
        <f>VLOOKUP(C41,'物品ID表8-29'!$D:$E,2,FALSE)*D41</f>
        <v>20</v>
      </c>
      <c r="F41" s="35">
        <v>0.25</v>
      </c>
      <c r="G41" s="35">
        <f t="shared" si="0"/>
        <v>5</v>
      </c>
      <c r="H41" s="13">
        <v>1</v>
      </c>
      <c r="V41" t="s">
        <v>726</v>
      </c>
      <c r="W41">
        <v>125018</v>
      </c>
    </row>
    <row r="42" spans="1:23" ht="16.5" x14ac:dyDescent="0.35">
      <c r="A42" s="186"/>
      <c r="B42" s="35">
        <v>5</v>
      </c>
      <c r="C42" s="33" t="s">
        <v>376</v>
      </c>
      <c r="D42" s="35">
        <v>5</v>
      </c>
      <c r="E42" s="35">
        <f>VLOOKUP(C42,'物品ID表8-29'!$D:$E,2,FALSE)*D42</f>
        <v>150</v>
      </c>
      <c r="F42" s="35">
        <v>0.9</v>
      </c>
      <c r="G42" s="35">
        <f t="shared" si="0"/>
        <v>135</v>
      </c>
      <c r="H42" s="13">
        <v>1</v>
      </c>
      <c r="V42" t="s">
        <v>728</v>
      </c>
      <c r="W42">
        <v>125019</v>
      </c>
    </row>
    <row r="43" spans="1:23" ht="16.5" x14ac:dyDescent="0.35">
      <c r="A43" s="187"/>
      <c r="B43" s="35">
        <v>6</v>
      </c>
      <c r="C43" s="114" t="s">
        <v>238</v>
      </c>
      <c r="D43" s="35">
        <v>5</v>
      </c>
      <c r="E43" s="35">
        <f>VLOOKUP(C43,'物品ID表8-29'!$D:$E,2,FALSE)*D43</f>
        <v>50</v>
      </c>
      <c r="F43" s="35">
        <v>0.9</v>
      </c>
      <c r="G43" s="35">
        <f t="shared" si="0"/>
        <v>45</v>
      </c>
      <c r="H43" s="13">
        <v>1</v>
      </c>
      <c r="V43" t="s">
        <v>730</v>
      </c>
      <c r="W43">
        <v>125020</v>
      </c>
    </row>
    <row r="44" spans="1:23" ht="16.5" x14ac:dyDescent="0.35">
      <c r="A44" s="185">
        <v>36</v>
      </c>
      <c r="B44" s="35">
        <v>1</v>
      </c>
      <c r="C44" s="23" t="s">
        <v>2244</v>
      </c>
      <c r="D44" s="35">
        <v>20</v>
      </c>
      <c r="E44" s="35">
        <f>VLOOKUP(C44,'物品ID表8-29'!$D:$E,2,FALSE)*D44</f>
        <v>200</v>
      </c>
      <c r="F44" s="35">
        <v>0.8</v>
      </c>
      <c r="G44" s="35">
        <f t="shared" ref="G44:G45" si="1">ROUND(E44*F44,0)</f>
        <v>160</v>
      </c>
      <c r="H44" s="13">
        <v>10</v>
      </c>
      <c r="V44" t="s">
        <v>733</v>
      </c>
      <c r="W44">
        <v>125021</v>
      </c>
    </row>
    <row r="45" spans="1:23" ht="16.5" x14ac:dyDescent="0.35">
      <c r="A45" s="186"/>
      <c r="B45" s="35">
        <v>2</v>
      </c>
      <c r="C45" s="23" t="s">
        <v>147</v>
      </c>
      <c r="D45" s="35">
        <v>20</v>
      </c>
      <c r="E45" s="35">
        <f>VLOOKUP(C45,'物品ID表8-29'!$D:$E,2,FALSE)*D45</f>
        <v>200</v>
      </c>
      <c r="F45" s="35">
        <v>0.8</v>
      </c>
      <c r="G45" s="35">
        <f t="shared" si="1"/>
        <v>160</v>
      </c>
      <c r="H45" s="13">
        <v>10</v>
      </c>
      <c r="V45" t="s">
        <v>736</v>
      </c>
      <c r="W45">
        <v>125022</v>
      </c>
    </row>
    <row r="46" spans="1:23" ht="16.5" x14ac:dyDescent="0.35">
      <c r="A46" s="186"/>
      <c r="B46" s="35">
        <v>3</v>
      </c>
      <c r="C46" s="114" t="s">
        <v>438</v>
      </c>
      <c r="D46" s="35">
        <v>1</v>
      </c>
      <c r="E46" s="35">
        <f>VLOOKUP(C46,'物品ID表8-29'!$D:$E,2,FALSE)*D46</f>
        <v>20</v>
      </c>
      <c r="F46" s="35">
        <v>0.25</v>
      </c>
      <c r="G46" s="35">
        <f t="shared" ref="G46" si="2">ROUND(E46*F46,0)</f>
        <v>5</v>
      </c>
      <c r="H46" s="13">
        <v>1</v>
      </c>
      <c r="V46" t="s">
        <v>723</v>
      </c>
      <c r="W46">
        <v>125023</v>
      </c>
    </row>
    <row r="47" spans="1:23" ht="16.5" x14ac:dyDescent="0.35">
      <c r="A47" s="186"/>
      <c r="B47" s="35">
        <v>4</v>
      </c>
      <c r="C47" s="114" t="s">
        <v>2245</v>
      </c>
      <c r="D47" s="35">
        <v>10</v>
      </c>
      <c r="E47" s="35">
        <f>VLOOKUP(C47,'物品ID表8-29'!$D:$E,2,FALSE)*D47</f>
        <v>200</v>
      </c>
      <c r="F47" s="35">
        <v>0.8</v>
      </c>
      <c r="G47" s="35">
        <f t="shared" ref="G47:G79" si="3">ROUND(E47*F47,0)</f>
        <v>160</v>
      </c>
      <c r="H47" s="13">
        <v>10</v>
      </c>
      <c r="V47" t="s">
        <v>726</v>
      </c>
      <c r="W47">
        <v>125024</v>
      </c>
    </row>
    <row r="48" spans="1:23" ht="16.5" x14ac:dyDescent="0.35">
      <c r="A48" s="186"/>
      <c r="B48" s="35">
        <v>5</v>
      </c>
      <c r="C48" s="114" t="s">
        <v>2246</v>
      </c>
      <c r="D48" s="35">
        <v>10</v>
      </c>
      <c r="E48" s="35">
        <f>VLOOKUP(C48,'物品ID表8-29'!$D:$E,2,FALSE)*D48</f>
        <v>200</v>
      </c>
      <c r="F48" s="35">
        <v>0.8</v>
      </c>
      <c r="G48" s="35">
        <f t="shared" si="3"/>
        <v>160</v>
      </c>
      <c r="H48" s="13">
        <v>10</v>
      </c>
      <c r="V48" t="s">
        <v>2138</v>
      </c>
      <c r="W48">
        <v>125025</v>
      </c>
    </row>
    <row r="49" spans="1:23" ht="17.25" thickBot="1" x14ac:dyDescent="0.4">
      <c r="A49" s="186"/>
      <c r="B49" s="128">
        <v>6</v>
      </c>
      <c r="C49" s="129" t="s">
        <v>2247</v>
      </c>
      <c r="D49" s="128">
        <v>5</v>
      </c>
      <c r="E49" s="128">
        <f>VLOOKUP(C49,'物品ID表8-29'!$D:$E,2,FALSE)*D49</f>
        <v>50</v>
      </c>
      <c r="F49" s="128">
        <v>0.9</v>
      </c>
      <c r="G49" s="128">
        <f t="shared" si="3"/>
        <v>45</v>
      </c>
      <c r="H49" s="130">
        <v>1</v>
      </c>
      <c r="V49" t="s">
        <v>738</v>
      </c>
      <c r="W49">
        <v>130006</v>
      </c>
    </row>
    <row r="50" spans="1:23" ht="16.5" x14ac:dyDescent="0.35">
      <c r="A50" s="216">
        <v>3</v>
      </c>
      <c r="B50" s="133">
        <v>1</v>
      </c>
      <c r="C50" s="134" t="s">
        <v>443</v>
      </c>
      <c r="D50" s="133">
        <v>10</v>
      </c>
      <c r="E50" s="133">
        <f>VLOOKUP(C50,'物品ID表8-29'!$D:$E,2,FALSE)*D50</f>
        <v>200</v>
      </c>
      <c r="F50" s="133">
        <v>0.8</v>
      </c>
      <c r="G50" s="133">
        <f t="shared" si="3"/>
        <v>160</v>
      </c>
      <c r="H50" s="135">
        <v>5</v>
      </c>
      <c r="I50" s="136">
        <v>655004</v>
      </c>
      <c r="J50" s="137">
        <v>10</v>
      </c>
      <c r="V50" t="s">
        <v>740</v>
      </c>
      <c r="W50">
        <v>130007</v>
      </c>
    </row>
    <row r="51" spans="1:23" ht="16.5" x14ac:dyDescent="0.35">
      <c r="A51" s="217"/>
      <c r="B51" s="35">
        <v>2</v>
      </c>
      <c r="C51" s="114" t="s">
        <v>2260</v>
      </c>
      <c r="D51" s="35">
        <v>10</v>
      </c>
      <c r="E51" s="35">
        <f>VLOOKUP(C51,'物品ID表8-29'!$D:$E,2,FALSE)*D51</f>
        <v>300</v>
      </c>
      <c r="F51" s="35">
        <v>0.5</v>
      </c>
      <c r="G51" s="35">
        <f t="shared" si="3"/>
        <v>150</v>
      </c>
      <c r="H51" s="13">
        <v>1</v>
      </c>
      <c r="I51" s="138">
        <v>170047</v>
      </c>
      <c r="J51" s="139">
        <v>10</v>
      </c>
      <c r="V51" t="s">
        <v>743</v>
      </c>
      <c r="W51">
        <v>130008</v>
      </c>
    </row>
    <row r="52" spans="1:23" ht="16.5" x14ac:dyDescent="0.35">
      <c r="A52" s="217"/>
      <c r="B52" s="35">
        <v>3</v>
      </c>
      <c r="C52" s="114" t="s">
        <v>800</v>
      </c>
      <c r="D52" s="35">
        <v>1</v>
      </c>
      <c r="E52" s="35">
        <f>VLOOKUP(C52,'物品ID表8-29'!$D:$E,2,FALSE)*D52</f>
        <v>70</v>
      </c>
      <c r="F52" s="35">
        <v>0.8</v>
      </c>
      <c r="G52" s="35">
        <f t="shared" ref="G52:G53" si="4">ROUND(E52*F52,0)</f>
        <v>56</v>
      </c>
      <c r="H52" s="13">
        <v>1</v>
      </c>
      <c r="I52" s="138">
        <v>130224</v>
      </c>
      <c r="J52" s="139">
        <v>1</v>
      </c>
      <c r="N52" s="93" t="s">
        <v>77</v>
      </c>
      <c r="O52" s="7" t="s">
        <v>74</v>
      </c>
      <c r="P52" s="93" t="s">
        <v>75</v>
      </c>
      <c r="Q52" s="7" t="s">
        <v>24</v>
      </c>
      <c r="R52" s="93" t="s">
        <v>76</v>
      </c>
      <c r="V52" t="s">
        <v>745</v>
      </c>
      <c r="W52">
        <v>130009</v>
      </c>
    </row>
    <row r="53" spans="1:23" ht="16.5" x14ac:dyDescent="0.35">
      <c r="A53" s="217"/>
      <c r="B53" s="35">
        <v>4</v>
      </c>
      <c r="C53" s="114" t="s">
        <v>1188</v>
      </c>
      <c r="D53" s="35">
        <v>1</v>
      </c>
      <c r="E53" s="35">
        <f>VLOOKUP(C53,'物品ID表8-29'!$D:$E,2,FALSE)*D53</f>
        <v>182</v>
      </c>
      <c r="F53" s="35">
        <v>0.3</v>
      </c>
      <c r="G53" s="35">
        <f t="shared" si="4"/>
        <v>55</v>
      </c>
      <c r="H53" s="13">
        <v>1</v>
      </c>
      <c r="I53" s="138">
        <v>650017</v>
      </c>
      <c r="J53" s="139">
        <v>1</v>
      </c>
      <c r="N53" s="3" t="s">
        <v>52</v>
      </c>
      <c r="O53" s="4" t="s">
        <v>53</v>
      </c>
      <c r="P53" s="3" t="s">
        <v>54</v>
      </c>
      <c r="Q53" s="4" t="s">
        <v>55</v>
      </c>
      <c r="R53" s="3" t="s">
        <v>56</v>
      </c>
      <c r="V53" t="s">
        <v>2142</v>
      </c>
      <c r="W53">
        <v>130010</v>
      </c>
    </row>
    <row r="54" spans="1:23" ht="16.5" x14ac:dyDescent="0.35">
      <c r="A54" s="217"/>
      <c r="B54" s="35">
        <v>5</v>
      </c>
      <c r="C54" s="33" t="s">
        <v>191</v>
      </c>
      <c r="D54" s="35">
        <v>3</v>
      </c>
      <c r="E54" s="35">
        <f>VLOOKUP(C54,'物品ID表8-29'!$D:$E,2,FALSE)*D54</f>
        <v>90</v>
      </c>
      <c r="F54" s="35">
        <v>0.9</v>
      </c>
      <c r="G54" s="35">
        <f t="shared" si="3"/>
        <v>81</v>
      </c>
      <c r="H54" s="13">
        <v>1</v>
      </c>
      <c r="I54" s="138">
        <v>500118</v>
      </c>
      <c r="J54" s="139">
        <v>3</v>
      </c>
      <c r="V54" t="s">
        <v>748</v>
      </c>
      <c r="W54">
        <v>130011</v>
      </c>
    </row>
    <row r="55" spans="1:23" ht="17.25" thickBot="1" x14ac:dyDescent="0.4">
      <c r="A55" s="218"/>
      <c r="B55" s="140">
        <v>6</v>
      </c>
      <c r="C55" s="141" t="s">
        <v>238</v>
      </c>
      <c r="D55" s="140">
        <v>3</v>
      </c>
      <c r="E55" s="140">
        <f>VLOOKUP(C55,'物品ID表8-29'!$D:$E,2,FALSE)*D55</f>
        <v>30</v>
      </c>
      <c r="F55" s="140">
        <v>0.9</v>
      </c>
      <c r="G55" s="140">
        <f t="shared" si="3"/>
        <v>27</v>
      </c>
      <c r="H55" s="142">
        <v>1</v>
      </c>
      <c r="I55" s="143">
        <v>160000</v>
      </c>
      <c r="J55" s="144">
        <v>3</v>
      </c>
      <c r="V55" t="s">
        <v>750</v>
      </c>
      <c r="W55">
        <v>130012</v>
      </c>
    </row>
    <row r="56" spans="1:23" ht="16.5" x14ac:dyDescent="0.35">
      <c r="A56" s="216">
        <v>4</v>
      </c>
      <c r="B56" s="133">
        <v>1</v>
      </c>
      <c r="C56" s="134" t="s">
        <v>200</v>
      </c>
      <c r="D56" s="133">
        <v>10</v>
      </c>
      <c r="E56" s="133">
        <f>VLOOKUP(C56,'物品ID表8-29'!$D:$E,2,FALSE)*D56</f>
        <v>200</v>
      </c>
      <c r="F56" s="133">
        <v>0.8</v>
      </c>
      <c r="G56" s="133">
        <f t="shared" si="3"/>
        <v>160</v>
      </c>
      <c r="H56" s="135">
        <v>5</v>
      </c>
      <c r="I56" s="136">
        <v>655009</v>
      </c>
      <c r="J56" s="137">
        <v>10</v>
      </c>
      <c r="V56" t="s">
        <v>753</v>
      </c>
      <c r="W56">
        <v>130013</v>
      </c>
    </row>
    <row r="57" spans="1:23" ht="16.5" x14ac:dyDescent="0.35">
      <c r="A57" s="217"/>
      <c r="B57" s="35">
        <v>2</v>
      </c>
      <c r="C57" s="114" t="s">
        <v>2259</v>
      </c>
      <c r="D57" s="35">
        <v>10</v>
      </c>
      <c r="E57" s="35">
        <f>VLOOKUP(C57,'物品ID表8-29'!$D:$E,2,FALSE)*D57</f>
        <v>300</v>
      </c>
      <c r="F57" s="35">
        <v>0.5</v>
      </c>
      <c r="G57" s="35">
        <f t="shared" ref="G57:G59" si="5">ROUND(E57*F57,0)</f>
        <v>150</v>
      </c>
      <c r="H57" s="13">
        <v>1</v>
      </c>
      <c r="I57" s="138">
        <v>170036</v>
      </c>
      <c r="J57" s="139">
        <v>10</v>
      </c>
      <c r="V57" t="s">
        <v>754</v>
      </c>
      <c r="W57">
        <v>130014</v>
      </c>
    </row>
    <row r="58" spans="1:23" ht="16.5" x14ac:dyDescent="0.35">
      <c r="A58" s="217"/>
      <c r="B58" s="35">
        <v>3</v>
      </c>
      <c r="C58" s="114" t="s">
        <v>2261</v>
      </c>
      <c r="D58" s="35">
        <v>1</v>
      </c>
      <c r="E58" s="35">
        <f>VLOOKUP(C58,'物品ID表8-29'!$D:$E,2,FALSE)*D58</f>
        <v>70</v>
      </c>
      <c r="F58" s="35">
        <v>0.8</v>
      </c>
      <c r="G58" s="35">
        <f t="shared" si="5"/>
        <v>56</v>
      </c>
      <c r="H58" s="13">
        <v>1</v>
      </c>
      <c r="I58" s="138">
        <v>130224</v>
      </c>
      <c r="J58" s="139">
        <v>1</v>
      </c>
      <c r="V58" t="s">
        <v>2143</v>
      </c>
      <c r="W58">
        <v>130015</v>
      </c>
    </row>
    <row r="59" spans="1:23" ht="16.5" x14ac:dyDescent="0.35">
      <c r="A59" s="217"/>
      <c r="B59" s="35">
        <v>4</v>
      </c>
      <c r="C59" s="114" t="s">
        <v>1232</v>
      </c>
      <c r="D59" s="35">
        <v>1</v>
      </c>
      <c r="E59" s="35">
        <f>VLOOKUP(C59,'物品ID表8-29'!$D:$E,2,FALSE)*D59</f>
        <v>182</v>
      </c>
      <c r="F59" s="35">
        <v>0.3</v>
      </c>
      <c r="G59" s="35">
        <f t="shared" si="5"/>
        <v>55</v>
      </c>
      <c r="H59" s="13">
        <v>1</v>
      </c>
      <c r="I59" s="138">
        <v>650077</v>
      </c>
      <c r="J59" s="139">
        <v>1</v>
      </c>
      <c r="V59" t="s">
        <v>2144</v>
      </c>
      <c r="W59">
        <v>130016</v>
      </c>
    </row>
    <row r="60" spans="1:23" ht="16.5" x14ac:dyDescent="0.35">
      <c r="A60" s="217"/>
      <c r="B60" s="35">
        <v>5</v>
      </c>
      <c r="C60" s="33" t="s">
        <v>356</v>
      </c>
      <c r="D60" s="35">
        <v>3</v>
      </c>
      <c r="E60" s="35">
        <f>VLOOKUP(C60,'物品ID表8-29'!$D:$E,2,FALSE)*D60</f>
        <v>90</v>
      </c>
      <c r="F60" s="35">
        <v>0.9</v>
      </c>
      <c r="G60" s="35">
        <f t="shared" si="3"/>
        <v>81</v>
      </c>
      <c r="H60" s="13">
        <v>1</v>
      </c>
      <c r="I60" s="138">
        <v>500116</v>
      </c>
      <c r="J60" s="139">
        <v>3</v>
      </c>
      <c r="V60" t="s">
        <v>2145</v>
      </c>
      <c r="W60">
        <v>130017</v>
      </c>
    </row>
    <row r="61" spans="1:23" ht="17.25" thickBot="1" x14ac:dyDescent="0.4">
      <c r="A61" s="218"/>
      <c r="B61" s="140">
        <v>6</v>
      </c>
      <c r="C61" s="141" t="s">
        <v>238</v>
      </c>
      <c r="D61" s="140">
        <v>3</v>
      </c>
      <c r="E61" s="140">
        <f>VLOOKUP(C61,'物品ID表8-29'!$D:$E,2,FALSE)*D61</f>
        <v>30</v>
      </c>
      <c r="F61" s="140">
        <v>0.9</v>
      </c>
      <c r="G61" s="140">
        <f t="shared" si="3"/>
        <v>27</v>
      </c>
      <c r="H61" s="142">
        <v>1</v>
      </c>
      <c r="I61" s="143">
        <v>160000</v>
      </c>
      <c r="J61" s="144">
        <v>3</v>
      </c>
      <c r="V61" t="s">
        <v>755</v>
      </c>
      <c r="W61">
        <v>130025</v>
      </c>
    </row>
    <row r="62" spans="1:23" ht="16.5" x14ac:dyDescent="0.35">
      <c r="A62" s="216">
        <v>5</v>
      </c>
      <c r="B62" s="133">
        <v>1</v>
      </c>
      <c r="C62" s="134" t="s">
        <v>363</v>
      </c>
      <c r="D62" s="133">
        <v>10</v>
      </c>
      <c r="E62" s="133">
        <f>VLOOKUP(C62,'物品ID表8-29'!$D:$E,2,FALSE)*D62</f>
        <v>200</v>
      </c>
      <c r="F62" s="133">
        <v>0.8</v>
      </c>
      <c r="G62" s="133">
        <f t="shared" si="3"/>
        <v>160</v>
      </c>
      <c r="H62" s="135">
        <v>5</v>
      </c>
      <c r="I62" s="136">
        <v>655010</v>
      </c>
      <c r="J62" s="137">
        <v>10</v>
      </c>
      <c r="V62" t="s">
        <v>757</v>
      </c>
      <c r="W62">
        <v>130028</v>
      </c>
    </row>
    <row r="63" spans="1:23" ht="16.5" x14ac:dyDescent="0.35">
      <c r="A63" s="217"/>
      <c r="B63" s="35">
        <v>2</v>
      </c>
      <c r="C63" s="114" t="s">
        <v>2262</v>
      </c>
      <c r="D63" s="35">
        <v>20</v>
      </c>
      <c r="E63" s="35">
        <f>VLOOKUP(C63,'物品ID表8-29'!$D:$E,2,FALSE)*D63</f>
        <v>600</v>
      </c>
      <c r="F63" s="35">
        <v>0.5</v>
      </c>
      <c r="G63" s="35">
        <f t="shared" ref="G63:G65" si="6">ROUND(E63*F63,0)</f>
        <v>300</v>
      </c>
      <c r="H63" s="13">
        <v>1</v>
      </c>
      <c r="I63" s="138">
        <v>170038</v>
      </c>
      <c r="J63" s="139">
        <v>20</v>
      </c>
      <c r="V63" t="s">
        <v>527</v>
      </c>
      <c r="W63">
        <v>130029</v>
      </c>
    </row>
    <row r="64" spans="1:23" ht="16.5" x14ac:dyDescent="0.35">
      <c r="A64" s="217"/>
      <c r="B64" s="35">
        <v>3</v>
      </c>
      <c r="C64" s="114" t="s">
        <v>2261</v>
      </c>
      <c r="D64" s="35">
        <v>1</v>
      </c>
      <c r="E64" s="35">
        <f>VLOOKUP(C64,'物品ID表8-29'!$D:$E,2,FALSE)*D64</f>
        <v>70</v>
      </c>
      <c r="F64" s="35">
        <v>0.8</v>
      </c>
      <c r="G64" s="35">
        <f t="shared" si="6"/>
        <v>56</v>
      </c>
      <c r="H64" s="13">
        <v>1</v>
      </c>
      <c r="I64" s="138">
        <v>130224</v>
      </c>
      <c r="J64" s="139">
        <v>1</v>
      </c>
      <c r="V64" t="s">
        <v>530</v>
      </c>
      <c r="W64">
        <v>130030</v>
      </c>
    </row>
    <row r="65" spans="1:23" ht="16.5" x14ac:dyDescent="0.35">
      <c r="A65" s="217"/>
      <c r="B65" s="35">
        <v>4</v>
      </c>
      <c r="C65" s="114" t="s">
        <v>1211</v>
      </c>
      <c r="D65" s="35">
        <v>1</v>
      </c>
      <c r="E65" s="35">
        <f>VLOOKUP(C65,'物品ID表8-29'!$D:$E,2,FALSE)*D65</f>
        <v>256</v>
      </c>
      <c r="F65" s="35">
        <v>0.3</v>
      </c>
      <c r="G65" s="35">
        <f t="shared" si="6"/>
        <v>77</v>
      </c>
      <c r="H65" s="13">
        <v>1</v>
      </c>
      <c r="I65" s="138">
        <v>650048</v>
      </c>
      <c r="J65" s="139">
        <v>1</v>
      </c>
      <c r="V65" t="s">
        <v>533</v>
      </c>
      <c r="W65">
        <v>130031</v>
      </c>
    </row>
    <row r="66" spans="1:23" ht="16.5" x14ac:dyDescent="0.35">
      <c r="A66" s="217"/>
      <c r="B66" s="35">
        <v>5</v>
      </c>
      <c r="C66" s="33" t="s">
        <v>362</v>
      </c>
      <c r="D66" s="35">
        <v>3</v>
      </c>
      <c r="E66" s="35">
        <f>VLOOKUP(C66,'物品ID表8-29'!$D:$E,2,FALSE)*D66</f>
        <v>90</v>
      </c>
      <c r="F66" s="35">
        <v>0.9</v>
      </c>
      <c r="G66" s="35">
        <f t="shared" si="3"/>
        <v>81</v>
      </c>
      <c r="H66" s="13">
        <v>1</v>
      </c>
      <c r="I66" s="138">
        <v>500117</v>
      </c>
      <c r="J66" s="139">
        <v>3</v>
      </c>
      <c r="V66" t="s">
        <v>535</v>
      </c>
      <c r="W66">
        <v>130032</v>
      </c>
    </row>
    <row r="67" spans="1:23" ht="17.25" thickBot="1" x14ac:dyDescent="0.4">
      <c r="A67" s="218"/>
      <c r="B67" s="140">
        <v>6</v>
      </c>
      <c r="C67" s="141" t="s">
        <v>238</v>
      </c>
      <c r="D67" s="140">
        <v>3</v>
      </c>
      <c r="E67" s="140">
        <f>VLOOKUP(C67,'物品ID表8-29'!$D:$E,2,FALSE)*D67</f>
        <v>30</v>
      </c>
      <c r="F67" s="140">
        <v>0.9</v>
      </c>
      <c r="G67" s="140">
        <f t="shared" si="3"/>
        <v>27</v>
      </c>
      <c r="H67" s="142">
        <v>1</v>
      </c>
      <c r="I67" s="143">
        <v>160000</v>
      </c>
      <c r="J67" s="144">
        <v>3</v>
      </c>
      <c r="V67" t="s">
        <v>761</v>
      </c>
      <c r="W67">
        <v>130033</v>
      </c>
    </row>
    <row r="68" spans="1:23" ht="16.5" x14ac:dyDescent="0.35">
      <c r="A68" s="216">
        <v>6</v>
      </c>
      <c r="B68" s="133">
        <v>1</v>
      </c>
      <c r="C68" s="134" t="s">
        <v>152</v>
      </c>
      <c r="D68" s="133">
        <v>10</v>
      </c>
      <c r="E68" s="133">
        <f>VLOOKUP(C68,'物品ID表8-29'!$D:$E,2,FALSE)*D68</f>
        <v>200</v>
      </c>
      <c r="F68" s="133">
        <v>0.8</v>
      </c>
      <c r="G68" s="133">
        <f t="shared" si="3"/>
        <v>160</v>
      </c>
      <c r="H68" s="135">
        <v>5</v>
      </c>
      <c r="I68" s="136">
        <v>655003</v>
      </c>
      <c r="J68" s="137">
        <v>10</v>
      </c>
      <c r="V68" t="s">
        <v>763</v>
      </c>
      <c r="W68">
        <v>130044</v>
      </c>
    </row>
    <row r="69" spans="1:23" ht="16.5" x14ac:dyDescent="0.35">
      <c r="A69" s="217"/>
      <c r="B69" s="35">
        <v>2</v>
      </c>
      <c r="C69" s="114" t="s">
        <v>2262</v>
      </c>
      <c r="D69" s="35">
        <v>20</v>
      </c>
      <c r="E69" s="35">
        <f>VLOOKUP(C69,'物品ID表8-29'!$D:$E,2,FALSE)*D69</f>
        <v>600</v>
      </c>
      <c r="F69" s="35">
        <v>0.5</v>
      </c>
      <c r="G69" s="35">
        <f t="shared" si="3"/>
        <v>300</v>
      </c>
      <c r="H69" s="13">
        <v>1</v>
      </c>
      <c r="I69" s="138">
        <v>170038</v>
      </c>
      <c r="J69" s="139">
        <v>20</v>
      </c>
      <c r="V69" t="s">
        <v>499</v>
      </c>
      <c r="W69">
        <v>130045</v>
      </c>
    </row>
    <row r="70" spans="1:23" ht="16.5" x14ac:dyDescent="0.35">
      <c r="A70" s="217"/>
      <c r="B70" s="35">
        <v>3</v>
      </c>
      <c r="C70" s="114" t="s">
        <v>2261</v>
      </c>
      <c r="D70" s="35">
        <v>1</v>
      </c>
      <c r="E70" s="35">
        <f>VLOOKUP(C70,'物品ID表8-29'!$D:$E,2,FALSE)*D70</f>
        <v>70</v>
      </c>
      <c r="F70" s="35">
        <v>0.8</v>
      </c>
      <c r="G70" s="35">
        <f t="shared" si="3"/>
        <v>56</v>
      </c>
      <c r="H70" s="13">
        <v>1</v>
      </c>
      <c r="I70" s="138">
        <v>130224</v>
      </c>
      <c r="J70" s="139">
        <v>1</v>
      </c>
      <c r="V70" t="s">
        <v>764</v>
      </c>
      <c r="W70">
        <v>130046</v>
      </c>
    </row>
    <row r="71" spans="1:23" ht="16.5" x14ac:dyDescent="0.35">
      <c r="A71" s="217"/>
      <c r="B71" s="35">
        <v>4</v>
      </c>
      <c r="C71" s="114" t="s">
        <v>2396</v>
      </c>
      <c r="D71" s="35">
        <v>1</v>
      </c>
      <c r="E71" s="35">
        <f>VLOOKUP(C71,'物品ID表8-29'!$D:$E,2,FALSE)*D71</f>
        <v>256</v>
      </c>
      <c r="F71" s="35">
        <v>0.3</v>
      </c>
      <c r="G71" s="35">
        <f t="shared" si="3"/>
        <v>77</v>
      </c>
      <c r="H71" s="13">
        <v>1</v>
      </c>
      <c r="I71" s="138">
        <v>650108</v>
      </c>
      <c r="J71" s="139">
        <v>1</v>
      </c>
      <c r="V71" t="s">
        <v>765</v>
      </c>
      <c r="W71">
        <v>130055</v>
      </c>
    </row>
    <row r="72" spans="1:23" ht="16.5" x14ac:dyDescent="0.35">
      <c r="A72" s="217"/>
      <c r="B72" s="35">
        <v>5</v>
      </c>
      <c r="C72" s="33" t="s">
        <v>220</v>
      </c>
      <c r="D72" s="35">
        <v>3</v>
      </c>
      <c r="E72" s="35">
        <f>VLOOKUP(C72,'物品ID表8-29'!$D:$E,2,FALSE)*D72</f>
        <v>90</v>
      </c>
      <c r="F72" s="35">
        <v>0.9</v>
      </c>
      <c r="G72" s="35">
        <f t="shared" si="3"/>
        <v>81</v>
      </c>
      <c r="H72" s="13">
        <v>1</v>
      </c>
      <c r="I72" s="138">
        <v>500119</v>
      </c>
      <c r="J72" s="139">
        <v>3</v>
      </c>
      <c r="V72" t="s">
        <v>767</v>
      </c>
      <c r="W72">
        <v>130080</v>
      </c>
    </row>
    <row r="73" spans="1:23" ht="17.25" thickBot="1" x14ac:dyDescent="0.4">
      <c r="A73" s="218"/>
      <c r="B73" s="140">
        <v>6</v>
      </c>
      <c r="C73" s="141" t="s">
        <v>238</v>
      </c>
      <c r="D73" s="140">
        <v>3</v>
      </c>
      <c r="E73" s="140">
        <f>VLOOKUP(C73,'物品ID表8-29'!$D:$E,2,FALSE)*D73</f>
        <v>30</v>
      </c>
      <c r="F73" s="140">
        <v>0.9</v>
      </c>
      <c r="G73" s="140">
        <f t="shared" si="3"/>
        <v>27</v>
      </c>
      <c r="H73" s="142">
        <v>1</v>
      </c>
      <c r="I73" s="143">
        <v>160000</v>
      </c>
      <c r="J73" s="144">
        <v>3</v>
      </c>
      <c r="V73" t="s">
        <v>769</v>
      </c>
      <c r="W73">
        <v>130081</v>
      </c>
    </row>
    <row r="74" spans="1:23" ht="16.5" x14ac:dyDescent="0.35">
      <c r="A74" s="186">
        <v>7</v>
      </c>
      <c r="B74" s="131">
        <v>1</v>
      </c>
      <c r="C74" s="145" t="s">
        <v>229</v>
      </c>
      <c r="D74" s="131">
        <v>10</v>
      </c>
      <c r="E74" s="131">
        <f>VLOOKUP(C74,'物品ID表8-29'!$D:$E,2,FALSE)*D74</f>
        <v>200</v>
      </c>
      <c r="F74" s="131">
        <v>0.8</v>
      </c>
      <c r="G74" s="131">
        <f t="shared" si="3"/>
        <v>160</v>
      </c>
      <c r="H74" s="132">
        <v>5</v>
      </c>
      <c r="I74">
        <v>655007</v>
      </c>
      <c r="J74">
        <v>10</v>
      </c>
      <c r="V74" t="s">
        <v>770</v>
      </c>
      <c r="W74">
        <v>130082</v>
      </c>
    </row>
    <row r="75" spans="1:23" ht="16.5" x14ac:dyDescent="0.35">
      <c r="A75" s="186"/>
      <c r="B75" s="35">
        <v>2</v>
      </c>
      <c r="C75" s="23" t="s">
        <v>2264</v>
      </c>
      <c r="D75" s="35">
        <v>20</v>
      </c>
      <c r="E75" s="35">
        <f>VLOOKUP(C75,'物品ID表8-29'!$D:$E,2,FALSE)*D75</f>
        <v>600</v>
      </c>
      <c r="F75" s="35">
        <v>0.5</v>
      </c>
      <c r="G75" s="35">
        <f t="shared" si="3"/>
        <v>300</v>
      </c>
      <c r="H75" s="13">
        <v>1</v>
      </c>
      <c r="I75">
        <v>170055</v>
      </c>
      <c r="J75">
        <v>20</v>
      </c>
      <c r="V75" t="s">
        <v>771</v>
      </c>
      <c r="W75">
        <v>130083</v>
      </c>
    </row>
    <row r="76" spans="1:23" ht="16.5" x14ac:dyDescent="0.35">
      <c r="A76" s="186"/>
      <c r="B76" s="35">
        <v>3</v>
      </c>
      <c r="C76" s="114" t="s">
        <v>2261</v>
      </c>
      <c r="D76" s="35">
        <v>1</v>
      </c>
      <c r="E76" s="35">
        <f>VLOOKUP(C76,'物品ID表8-29'!$D:$E,2,FALSE)*D76</f>
        <v>70</v>
      </c>
      <c r="F76" s="35">
        <v>0.8</v>
      </c>
      <c r="G76" s="35">
        <f t="shared" si="3"/>
        <v>56</v>
      </c>
      <c r="H76" s="13">
        <v>1</v>
      </c>
      <c r="I76">
        <v>130224</v>
      </c>
      <c r="J76">
        <v>1</v>
      </c>
      <c r="V76" t="s">
        <v>772</v>
      </c>
      <c r="W76">
        <v>130084</v>
      </c>
    </row>
    <row r="77" spans="1:23" ht="16.5" x14ac:dyDescent="0.35">
      <c r="A77" s="186"/>
      <c r="B77" s="35">
        <v>4</v>
      </c>
      <c r="C77" s="114" t="s">
        <v>2397</v>
      </c>
      <c r="D77" s="35">
        <v>1</v>
      </c>
      <c r="E77" s="35">
        <f>VLOOKUP(C77,'物品ID表8-29'!$D:$E,2,FALSE)*D77</f>
        <v>256</v>
      </c>
      <c r="F77" s="35">
        <v>0.3</v>
      </c>
      <c r="G77" s="35">
        <f t="shared" ref="G77" si="7">ROUND(E77*F77,0)</f>
        <v>77</v>
      </c>
      <c r="H77" s="13">
        <v>1</v>
      </c>
      <c r="I77">
        <v>650093</v>
      </c>
      <c r="J77">
        <v>1</v>
      </c>
      <c r="V77" t="s">
        <v>773</v>
      </c>
      <c r="W77">
        <v>130085</v>
      </c>
    </row>
    <row r="78" spans="1:23" ht="16.5" x14ac:dyDescent="0.35">
      <c r="A78" s="186"/>
      <c r="B78" s="35">
        <v>5</v>
      </c>
      <c r="C78" s="33" t="s">
        <v>376</v>
      </c>
      <c r="D78" s="35">
        <v>3</v>
      </c>
      <c r="E78" s="35">
        <f>VLOOKUP(C78,'物品ID表8-29'!$D:$E,2,FALSE)*D78</f>
        <v>90</v>
      </c>
      <c r="F78" s="35">
        <v>0.9</v>
      </c>
      <c r="G78" s="35">
        <f t="shared" si="3"/>
        <v>81</v>
      </c>
      <c r="H78" s="13">
        <v>1</v>
      </c>
      <c r="I78">
        <v>500120</v>
      </c>
      <c r="J78">
        <v>3</v>
      </c>
      <c r="V78" t="s">
        <v>775</v>
      </c>
      <c r="W78">
        <v>130086</v>
      </c>
    </row>
    <row r="79" spans="1:23" ht="16.5" x14ac:dyDescent="0.35">
      <c r="A79" s="187"/>
      <c r="B79" s="35">
        <v>6</v>
      </c>
      <c r="C79" s="114" t="s">
        <v>238</v>
      </c>
      <c r="D79" s="35">
        <v>3</v>
      </c>
      <c r="E79" s="35">
        <f>VLOOKUP(C79,'物品ID表8-29'!$D:$E,2,FALSE)*D79</f>
        <v>30</v>
      </c>
      <c r="F79" s="35">
        <v>0.9</v>
      </c>
      <c r="G79" s="35">
        <f t="shared" si="3"/>
        <v>27</v>
      </c>
      <c r="H79" s="13">
        <v>1</v>
      </c>
      <c r="I79">
        <v>160000</v>
      </c>
      <c r="J79">
        <v>3</v>
      </c>
      <c r="V79" t="s">
        <v>776</v>
      </c>
      <c r="W79">
        <v>130087</v>
      </c>
    </row>
    <row r="80" spans="1:23" x14ac:dyDescent="0.2">
      <c r="V80" t="s">
        <v>777</v>
      </c>
      <c r="W80">
        <v>130088</v>
      </c>
    </row>
    <row r="81" spans="22:23" x14ac:dyDescent="0.2">
      <c r="V81" t="s">
        <v>778</v>
      </c>
      <c r="W81">
        <v>130089</v>
      </c>
    </row>
    <row r="82" spans="22:23" x14ac:dyDescent="0.2">
      <c r="V82" t="s">
        <v>779</v>
      </c>
      <c r="W82">
        <v>130090</v>
      </c>
    </row>
    <row r="83" spans="22:23" x14ac:dyDescent="0.2">
      <c r="V83" t="s">
        <v>780</v>
      </c>
      <c r="W83">
        <v>130091</v>
      </c>
    </row>
    <row r="84" spans="22:23" x14ac:dyDescent="0.2">
      <c r="V84" t="s">
        <v>781</v>
      </c>
      <c r="W84">
        <v>130092</v>
      </c>
    </row>
    <row r="85" spans="22:23" x14ac:dyDescent="0.2">
      <c r="V85" t="s">
        <v>782</v>
      </c>
      <c r="W85">
        <v>130093</v>
      </c>
    </row>
    <row r="86" spans="22:23" x14ac:dyDescent="0.2">
      <c r="V86" t="s">
        <v>783</v>
      </c>
      <c r="W86">
        <v>130094</v>
      </c>
    </row>
    <row r="87" spans="22:23" x14ac:dyDescent="0.2">
      <c r="V87" t="s">
        <v>784</v>
      </c>
      <c r="W87">
        <v>130095</v>
      </c>
    </row>
    <row r="88" spans="22:23" x14ac:dyDescent="0.2">
      <c r="V88" t="s">
        <v>785</v>
      </c>
      <c r="W88">
        <v>130096</v>
      </c>
    </row>
    <row r="89" spans="22:23" x14ac:dyDescent="0.2">
      <c r="V89" t="s">
        <v>786</v>
      </c>
      <c r="W89">
        <v>130097</v>
      </c>
    </row>
    <row r="90" spans="22:23" x14ac:dyDescent="0.2">
      <c r="V90" t="s">
        <v>787</v>
      </c>
      <c r="W90">
        <v>130098</v>
      </c>
    </row>
    <row r="91" spans="22:23" x14ac:dyDescent="0.2">
      <c r="V91" t="s">
        <v>788</v>
      </c>
      <c r="W91">
        <v>130099</v>
      </c>
    </row>
    <row r="92" spans="22:23" x14ac:dyDescent="0.2">
      <c r="V92" t="s">
        <v>789</v>
      </c>
      <c r="W92">
        <v>130100</v>
      </c>
    </row>
    <row r="93" spans="22:23" x14ac:dyDescent="0.2">
      <c r="V93" t="s">
        <v>790</v>
      </c>
      <c r="W93">
        <v>130101</v>
      </c>
    </row>
    <row r="94" spans="22:23" x14ac:dyDescent="0.2">
      <c r="V94" t="s">
        <v>791</v>
      </c>
      <c r="W94">
        <v>130102</v>
      </c>
    </row>
    <row r="95" spans="22:23" x14ac:dyDescent="0.2">
      <c r="V95" t="s">
        <v>792</v>
      </c>
      <c r="W95">
        <v>130103</v>
      </c>
    </row>
    <row r="96" spans="22:23" x14ac:dyDescent="0.2">
      <c r="V96" t="s">
        <v>793</v>
      </c>
      <c r="W96">
        <v>130104</v>
      </c>
    </row>
    <row r="97" spans="22:23" x14ac:dyDescent="0.2">
      <c r="V97" t="s">
        <v>794</v>
      </c>
      <c r="W97">
        <v>130216</v>
      </c>
    </row>
    <row r="98" spans="22:23" x14ac:dyDescent="0.2">
      <c r="V98" t="s">
        <v>796</v>
      </c>
      <c r="W98">
        <v>130217</v>
      </c>
    </row>
    <row r="99" spans="22:23" x14ac:dyDescent="0.2">
      <c r="V99" t="s">
        <v>2147</v>
      </c>
      <c r="W99">
        <v>130218</v>
      </c>
    </row>
    <row r="100" spans="22:23" x14ac:dyDescent="0.2">
      <c r="V100" t="s">
        <v>2149</v>
      </c>
      <c r="W100">
        <v>130219</v>
      </c>
    </row>
    <row r="101" spans="22:23" x14ac:dyDescent="0.2">
      <c r="V101" t="s">
        <v>2150</v>
      </c>
      <c r="W101">
        <v>130220</v>
      </c>
    </row>
    <row r="102" spans="22:23" x14ac:dyDescent="0.2">
      <c r="V102" t="s">
        <v>2151</v>
      </c>
      <c r="W102">
        <v>130221</v>
      </c>
    </row>
    <row r="103" spans="22:23" x14ac:dyDescent="0.2">
      <c r="V103" t="s">
        <v>499</v>
      </c>
      <c r="W103">
        <v>130222</v>
      </c>
    </row>
    <row r="104" spans="22:23" x14ac:dyDescent="0.2">
      <c r="V104" t="s">
        <v>499</v>
      </c>
      <c r="W104">
        <v>130223</v>
      </c>
    </row>
    <row r="105" spans="22:23" x14ac:dyDescent="0.2">
      <c r="V105" t="s">
        <v>800</v>
      </c>
      <c r="W105">
        <v>130224</v>
      </c>
    </row>
    <row r="106" spans="22:23" x14ac:dyDescent="0.2">
      <c r="V106" t="s">
        <v>802</v>
      </c>
      <c r="W106">
        <v>130225</v>
      </c>
    </row>
    <row r="107" spans="22:23" x14ac:dyDescent="0.2">
      <c r="V107" t="s">
        <v>527</v>
      </c>
      <c r="W107">
        <v>130226</v>
      </c>
    </row>
    <row r="108" spans="22:23" x14ac:dyDescent="0.2">
      <c r="V108" t="s">
        <v>530</v>
      </c>
      <c r="W108">
        <v>130227</v>
      </c>
    </row>
    <row r="109" spans="22:23" x14ac:dyDescent="0.2">
      <c r="V109" t="s">
        <v>533</v>
      </c>
      <c r="W109">
        <v>130228</v>
      </c>
    </row>
    <row r="110" spans="22:23" x14ac:dyDescent="0.2">
      <c r="V110" t="s">
        <v>535</v>
      </c>
      <c r="W110">
        <v>130229</v>
      </c>
    </row>
    <row r="111" spans="22:23" x14ac:dyDescent="0.2">
      <c r="V111" t="s">
        <v>803</v>
      </c>
      <c r="W111">
        <v>130300</v>
      </c>
    </row>
    <row r="112" spans="22:23" x14ac:dyDescent="0.2">
      <c r="V112" t="s">
        <v>805</v>
      </c>
      <c r="W112">
        <v>130301</v>
      </c>
    </row>
    <row r="113" spans="22:23" x14ac:dyDescent="0.2">
      <c r="V113" t="s">
        <v>806</v>
      </c>
      <c r="W113">
        <v>130302</v>
      </c>
    </row>
    <row r="114" spans="22:23" x14ac:dyDescent="0.2">
      <c r="V114" t="s">
        <v>807</v>
      </c>
      <c r="W114">
        <v>130303</v>
      </c>
    </row>
    <row r="115" spans="22:23" x14ac:dyDescent="0.2">
      <c r="V115" t="s">
        <v>808</v>
      </c>
      <c r="W115">
        <v>130304</v>
      </c>
    </row>
    <row r="116" spans="22:23" x14ac:dyDescent="0.2">
      <c r="V116" t="s">
        <v>809</v>
      </c>
      <c r="W116">
        <v>130305</v>
      </c>
    </row>
    <row r="117" spans="22:23" x14ac:dyDescent="0.2">
      <c r="V117" t="s">
        <v>810</v>
      </c>
      <c r="W117">
        <v>130306</v>
      </c>
    </row>
    <row r="118" spans="22:23" x14ac:dyDescent="0.2">
      <c r="V118" t="s">
        <v>2322</v>
      </c>
      <c r="W118">
        <v>130307</v>
      </c>
    </row>
    <row r="119" spans="22:23" x14ac:dyDescent="0.2">
      <c r="V119" t="s">
        <v>811</v>
      </c>
      <c r="W119">
        <v>130400</v>
      </c>
    </row>
    <row r="120" spans="22:23" x14ac:dyDescent="0.2">
      <c r="V120" t="s">
        <v>812</v>
      </c>
      <c r="W120">
        <v>130401</v>
      </c>
    </row>
    <row r="121" spans="22:23" x14ac:dyDescent="0.2">
      <c r="V121" t="s">
        <v>814</v>
      </c>
      <c r="W121">
        <v>130500</v>
      </c>
    </row>
    <row r="122" spans="22:23" x14ac:dyDescent="0.2">
      <c r="V122" t="s">
        <v>816</v>
      </c>
      <c r="W122">
        <v>130501</v>
      </c>
    </row>
    <row r="123" spans="22:23" x14ac:dyDescent="0.2">
      <c r="V123" t="s">
        <v>818</v>
      </c>
      <c r="W123">
        <v>130502</v>
      </c>
    </row>
    <row r="124" spans="22:23" x14ac:dyDescent="0.2">
      <c r="V124" t="s">
        <v>820</v>
      </c>
      <c r="W124">
        <v>130503</v>
      </c>
    </row>
    <row r="125" spans="22:23" x14ac:dyDescent="0.2">
      <c r="V125" t="s">
        <v>822</v>
      </c>
      <c r="W125">
        <v>130504</v>
      </c>
    </row>
    <row r="126" spans="22:23" x14ac:dyDescent="0.2">
      <c r="V126" t="s">
        <v>824</v>
      </c>
      <c r="W126">
        <v>130505</v>
      </c>
    </row>
    <row r="127" spans="22:23" x14ac:dyDescent="0.2">
      <c r="V127" t="s">
        <v>825</v>
      </c>
      <c r="W127">
        <v>130506</v>
      </c>
    </row>
    <row r="128" spans="22:23" x14ac:dyDescent="0.2">
      <c r="V128" t="s">
        <v>826</v>
      </c>
      <c r="W128">
        <v>130507</v>
      </c>
    </row>
    <row r="129" spans="22:23" x14ac:dyDescent="0.2">
      <c r="V129" t="s">
        <v>827</v>
      </c>
      <c r="W129">
        <v>130508</v>
      </c>
    </row>
    <row r="130" spans="22:23" x14ac:dyDescent="0.2">
      <c r="V130" t="s">
        <v>828</v>
      </c>
      <c r="W130">
        <v>130509</v>
      </c>
    </row>
    <row r="131" spans="22:23" x14ac:dyDescent="0.2">
      <c r="V131" t="s">
        <v>829</v>
      </c>
      <c r="W131">
        <v>130510</v>
      </c>
    </row>
    <row r="132" spans="22:23" x14ac:dyDescent="0.2">
      <c r="V132" t="s">
        <v>830</v>
      </c>
      <c r="W132">
        <v>130511</v>
      </c>
    </row>
    <row r="133" spans="22:23" x14ac:dyDescent="0.2">
      <c r="V133" t="s">
        <v>831</v>
      </c>
      <c r="W133">
        <v>130512</v>
      </c>
    </row>
    <row r="134" spans="22:23" x14ac:dyDescent="0.2">
      <c r="V134" t="s">
        <v>832</v>
      </c>
      <c r="W134">
        <v>130513</v>
      </c>
    </row>
    <row r="135" spans="22:23" x14ac:dyDescent="0.2">
      <c r="V135" t="s">
        <v>833</v>
      </c>
      <c r="W135">
        <v>130514</v>
      </c>
    </row>
    <row r="136" spans="22:23" x14ac:dyDescent="0.2">
      <c r="V136" t="s">
        <v>834</v>
      </c>
      <c r="W136">
        <v>130515</v>
      </c>
    </row>
    <row r="137" spans="22:23" x14ac:dyDescent="0.2">
      <c r="V137" t="s">
        <v>835</v>
      </c>
      <c r="W137">
        <v>130516</v>
      </c>
    </row>
    <row r="138" spans="22:23" x14ac:dyDescent="0.2">
      <c r="V138" t="s">
        <v>836</v>
      </c>
      <c r="W138">
        <v>130517</v>
      </c>
    </row>
    <row r="139" spans="22:23" x14ac:dyDescent="0.2">
      <c r="V139" t="s">
        <v>837</v>
      </c>
      <c r="W139">
        <v>130518</v>
      </c>
    </row>
    <row r="140" spans="22:23" x14ac:dyDescent="0.2">
      <c r="V140" t="s">
        <v>838</v>
      </c>
      <c r="W140">
        <v>130519</v>
      </c>
    </row>
    <row r="141" spans="22:23" x14ac:dyDescent="0.2">
      <c r="V141" t="s">
        <v>839</v>
      </c>
      <c r="W141">
        <v>130520</v>
      </c>
    </row>
    <row r="142" spans="22:23" x14ac:dyDescent="0.2">
      <c r="V142" t="s">
        <v>840</v>
      </c>
      <c r="W142">
        <v>130521</v>
      </c>
    </row>
    <row r="143" spans="22:23" x14ac:dyDescent="0.2">
      <c r="V143" t="s">
        <v>841</v>
      </c>
      <c r="W143">
        <v>130522</v>
      </c>
    </row>
    <row r="144" spans="22:23" x14ac:dyDescent="0.2">
      <c r="V144" t="s">
        <v>842</v>
      </c>
      <c r="W144">
        <v>130523</v>
      </c>
    </row>
    <row r="145" spans="22:23" x14ac:dyDescent="0.2">
      <c r="V145" t="s">
        <v>843</v>
      </c>
      <c r="W145">
        <v>130524</v>
      </c>
    </row>
    <row r="146" spans="22:23" x14ac:dyDescent="0.2">
      <c r="V146" t="s">
        <v>844</v>
      </c>
      <c r="W146">
        <v>130525</v>
      </c>
    </row>
    <row r="147" spans="22:23" x14ac:dyDescent="0.2">
      <c r="V147" t="s">
        <v>845</v>
      </c>
      <c r="W147">
        <v>130526</v>
      </c>
    </row>
    <row r="148" spans="22:23" x14ac:dyDescent="0.2">
      <c r="V148" t="s">
        <v>846</v>
      </c>
      <c r="W148">
        <v>130527</v>
      </c>
    </row>
    <row r="149" spans="22:23" x14ac:dyDescent="0.2">
      <c r="V149" t="s">
        <v>847</v>
      </c>
      <c r="W149">
        <v>130528</v>
      </c>
    </row>
    <row r="150" spans="22:23" x14ac:dyDescent="0.2">
      <c r="V150" t="s">
        <v>848</v>
      </c>
      <c r="W150">
        <v>130529</v>
      </c>
    </row>
    <row r="151" spans="22:23" x14ac:dyDescent="0.2">
      <c r="V151" t="s">
        <v>849</v>
      </c>
      <c r="W151">
        <v>130530</v>
      </c>
    </row>
    <row r="152" spans="22:23" x14ac:dyDescent="0.2">
      <c r="V152" t="s">
        <v>850</v>
      </c>
      <c r="W152">
        <v>130531</v>
      </c>
    </row>
    <row r="153" spans="22:23" x14ac:dyDescent="0.2">
      <c r="V153" t="s">
        <v>851</v>
      </c>
      <c r="W153">
        <v>130532</v>
      </c>
    </row>
    <row r="154" spans="22:23" x14ac:dyDescent="0.2">
      <c r="V154" t="s">
        <v>852</v>
      </c>
      <c r="W154">
        <v>130533</v>
      </c>
    </row>
    <row r="155" spans="22:23" x14ac:dyDescent="0.2">
      <c r="V155" t="s">
        <v>853</v>
      </c>
      <c r="W155">
        <v>130534</v>
      </c>
    </row>
    <row r="156" spans="22:23" x14ac:dyDescent="0.2">
      <c r="V156" t="s">
        <v>854</v>
      </c>
      <c r="W156">
        <v>130535</v>
      </c>
    </row>
    <row r="157" spans="22:23" x14ac:dyDescent="0.2">
      <c r="V157" t="s">
        <v>855</v>
      </c>
      <c r="W157">
        <v>130536</v>
      </c>
    </row>
    <row r="158" spans="22:23" x14ac:dyDescent="0.2">
      <c r="V158" t="s">
        <v>856</v>
      </c>
      <c r="W158">
        <v>130537</v>
      </c>
    </row>
    <row r="159" spans="22:23" x14ac:dyDescent="0.2">
      <c r="V159" t="s">
        <v>857</v>
      </c>
      <c r="W159">
        <v>130402</v>
      </c>
    </row>
    <row r="160" spans="22:23" x14ac:dyDescent="0.2">
      <c r="V160" t="s">
        <v>859</v>
      </c>
      <c r="W160">
        <v>130403</v>
      </c>
    </row>
    <row r="161" spans="22:23" x14ac:dyDescent="0.2">
      <c r="V161" t="s">
        <v>861</v>
      </c>
      <c r="W161">
        <v>141001</v>
      </c>
    </row>
    <row r="162" spans="22:23" x14ac:dyDescent="0.2">
      <c r="V162" t="s">
        <v>862</v>
      </c>
      <c r="W162">
        <v>141002</v>
      </c>
    </row>
    <row r="163" spans="22:23" x14ac:dyDescent="0.2">
      <c r="V163" t="s">
        <v>544</v>
      </c>
      <c r="W163">
        <v>141003</v>
      </c>
    </row>
    <row r="164" spans="22:23" x14ac:dyDescent="0.2">
      <c r="V164" t="s">
        <v>865</v>
      </c>
      <c r="W164">
        <v>141004</v>
      </c>
    </row>
    <row r="165" spans="22:23" x14ac:dyDescent="0.2">
      <c r="V165" t="s">
        <v>867</v>
      </c>
      <c r="W165">
        <v>141005</v>
      </c>
    </row>
    <row r="166" spans="22:23" x14ac:dyDescent="0.2">
      <c r="V166" t="s">
        <v>869</v>
      </c>
      <c r="W166">
        <v>141006</v>
      </c>
    </row>
    <row r="167" spans="22:23" x14ac:dyDescent="0.2">
      <c r="V167" t="s">
        <v>870</v>
      </c>
      <c r="W167">
        <v>141007</v>
      </c>
    </row>
    <row r="168" spans="22:23" x14ac:dyDescent="0.2">
      <c r="V168" t="s">
        <v>871</v>
      </c>
      <c r="W168">
        <v>141008</v>
      </c>
    </row>
    <row r="169" spans="22:23" x14ac:dyDescent="0.2">
      <c r="V169" t="s">
        <v>872</v>
      </c>
      <c r="W169">
        <v>141009</v>
      </c>
    </row>
    <row r="170" spans="22:23" x14ac:dyDescent="0.2">
      <c r="V170" t="s">
        <v>873</v>
      </c>
      <c r="W170">
        <v>141010</v>
      </c>
    </row>
    <row r="171" spans="22:23" x14ac:dyDescent="0.2">
      <c r="V171" t="s">
        <v>874</v>
      </c>
      <c r="W171">
        <v>142001</v>
      </c>
    </row>
    <row r="172" spans="22:23" x14ac:dyDescent="0.2">
      <c r="V172" t="s">
        <v>875</v>
      </c>
      <c r="W172">
        <v>142002</v>
      </c>
    </row>
    <row r="173" spans="22:23" x14ac:dyDescent="0.2">
      <c r="V173" t="s">
        <v>876</v>
      </c>
      <c r="W173">
        <v>142003</v>
      </c>
    </row>
    <row r="174" spans="22:23" x14ac:dyDescent="0.2">
      <c r="V174" t="s">
        <v>877</v>
      </c>
      <c r="W174">
        <v>142004</v>
      </c>
    </row>
    <row r="175" spans="22:23" x14ac:dyDescent="0.2">
      <c r="V175" t="s">
        <v>878</v>
      </c>
      <c r="W175">
        <v>142005</v>
      </c>
    </row>
    <row r="176" spans="22:23" x14ac:dyDescent="0.2">
      <c r="V176" t="s">
        <v>879</v>
      </c>
      <c r="W176">
        <v>142006</v>
      </c>
    </row>
    <row r="177" spans="22:23" x14ac:dyDescent="0.2">
      <c r="V177" t="s">
        <v>880</v>
      </c>
      <c r="W177">
        <v>142007</v>
      </c>
    </row>
    <row r="178" spans="22:23" x14ac:dyDescent="0.2">
      <c r="V178" t="s">
        <v>881</v>
      </c>
      <c r="W178">
        <v>142008</v>
      </c>
    </row>
    <row r="179" spans="22:23" x14ac:dyDescent="0.2">
      <c r="V179" t="s">
        <v>882</v>
      </c>
      <c r="W179">
        <v>142009</v>
      </c>
    </row>
    <row r="180" spans="22:23" x14ac:dyDescent="0.2">
      <c r="V180" t="s">
        <v>883</v>
      </c>
      <c r="W180">
        <v>142010</v>
      </c>
    </row>
    <row r="181" spans="22:23" x14ac:dyDescent="0.2">
      <c r="V181" t="s">
        <v>884</v>
      </c>
      <c r="W181">
        <v>143001</v>
      </c>
    </row>
    <row r="182" spans="22:23" x14ac:dyDescent="0.2">
      <c r="V182" t="s">
        <v>885</v>
      </c>
      <c r="W182">
        <v>143002</v>
      </c>
    </row>
    <row r="183" spans="22:23" x14ac:dyDescent="0.2">
      <c r="V183" t="s">
        <v>886</v>
      </c>
      <c r="W183">
        <v>143003</v>
      </c>
    </row>
    <row r="184" spans="22:23" x14ac:dyDescent="0.2">
      <c r="V184" t="s">
        <v>887</v>
      </c>
      <c r="W184">
        <v>143004</v>
      </c>
    </row>
    <row r="185" spans="22:23" x14ac:dyDescent="0.2">
      <c r="V185" t="s">
        <v>888</v>
      </c>
      <c r="W185">
        <v>143005</v>
      </c>
    </row>
    <row r="186" spans="22:23" x14ac:dyDescent="0.2">
      <c r="V186" t="s">
        <v>889</v>
      </c>
      <c r="W186">
        <v>143006</v>
      </c>
    </row>
    <row r="187" spans="22:23" x14ac:dyDescent="0.2">
      <c r="V187" t="s">
        <v>890</v>
      </c>
      <c r="W187">
        <v>143007</v>
      </c>
    </row>
    <row r="188" spans="22:23" x14ac:dyDescent="0.2">
      <c r="V188" t="s">
        <v>891</v>
      </c>
      <c r="W188">
        <v>143008</v>
      </c>
    </row>
    <row r="189" spans="22:23" x14ac:dyDescent="0.2">
      <c r="V189" t="s">
        <v>892</v>
      </c>
      <c r="W189">
        <v>143009</v>
      </c>
    </row>
    <row r="190" spans="22:23" x14ac:dyDescent="0.2">
      <c r="V190" t="s">
        <v>893</v>
      </c>
      <c r="W190">
        <v>143010</v>
      </c>
    </row>
    <row r="191" spans="22:23" x14ac:dyDescent="0.2">
      <c r="V191" t="s">
        <v>894</v>
      </c>
      <c r="W191">
        <v>146001</v>
      </c>
    </row>
    <row r="192" spans="22:23" x14ac:dyDescent="0.2">
      <c r="V192" t="s">
        <v>447</v>
      </c>
      <c r="W192">
        <v>146002</v>
      </c>
    </row>
    <row r="193" spans="22:23" x14ac:dyDescent="0.2">
      <c r="V193" t="s">
        <v>895</v>
      </c>
      <c r="W193">
        <v>146003</v>
      </c>
    </row>
    <row r="194" spans="22:23" x14ac:dyDescent="0.2">
      <c r="V194" t="s">
        <v>896</v>
      </c>
      <c r="W194">
        <v>146004</v>
      </c>
    </row>
    <row r="195" spans="22:23" x14ac:dyDescent="0.2">
      <c r="V195" t="s">
        <v>897</v>
      </c>
      <c r="W195">
        <v>146005</v>
      </c>
    </row>
    <row r="196" spans="22:23" x14ac:dyDescent="0.2">
      <c r="V196" t="s">
        <v>898</v>
      </c>
      <c r="W196">
        <v>146006</v>
      </c>
    </row>
    <row r="197" spans="22:23" x14ac:dyDescent="0.2">
      <c r="V197" t="s">
        <v>899</v>
      </c>
      <c r="W197">
        <v>146007</v>
      </c>
    </row>
    <row r="198" spans="22:23" x14ac:dyDescent="0.2">
      <c r="V198" t="s">
        <v>900</v>
      </c>
      <c r="W198">
        <v>146008</v>
      </c>
    </row>
    <row r="199" spans="22:23" x14ac:dyDescent="0.2">
      <c r="V199" t="s">
        <v>901</v>
      </c>
      <c r="W199">
        <v>146009</v>
      </c>
    </row>
    <row r="200" spans="22:23" x14ac:dyDescent="0.2">
      <c r="V200" t="s">
        <v>902</v>
      </c>
      <c r="W200">
        <v>146010</v>
      </c>
    </row>
    <row r="201" spans="22:23" x14ac:dyDescent="0.2">
      <c r="V201" t="s">
        <v>903</v>
      </c>
      <c r="W201">
        <v>147001</v>
      </c>
    </row>
    <row r="202" spans="22:23" x14ac:dyDescent="0.2">
      <c r="V202" t="s">
        <v>545</v>
      </c>
      <c r="W202">
        <v>147002</v>
      </c>
    </row>
    <row r="203" spans="22:23" x14ac:dyDescent="0.2">
      <c r="V203" t="s">
        <v>904</v>
      </c>
      <c r="W203">
        <v>147003</v>
      </c>
    </row>
    <row r="204" spans="22:23" x14ac:dyDescent="0.2">
      <c r="V204" t="s">
        <v>905</v>
      </c>
      <c r="W204">
        <v>147004</v>
      </c>
    </row>
    <row r="205" spans="22:23" x14ac:dyDescent="0.2">
      <c r="V205" t="s">
        <v>906</v>
      </c>
      <c r="W205">
        <v>147005</v>
      </c>
    </row>
    <row r="206" spans="22:23" x14ac:dyDescent="0.2">
      <c r="V206" t="s">
        <v>907</v>
      </c>
      <c r="W206">
        <v>147006</v>
      </c>
    </row>
    <row r="207" spans="22:23" x14ac:dyDescent="0.2">
      <c r="V207" t="s">
        <v>908</v>
      </c>
      <c r="W207">
        <v>147007</v>
      </c>
    </row>
    <row r="208" spans="22:23" x14ac:dyDescent="0.2">
      <c r="V208" t="s">
        <v>909</v>
      </c>
      <c r="W208">
        <v>147008</v>
      </c>
    </row>
    <row r="209" spans="22:23" x14ac:dyDescent="0.2">
      <c r="V209" t="s">
        <v>910</v>
      </c>
      <c r="W209">
        <v>147009</v>
      </c>
    </row>
    <row r="210" spans="22:23" x14ac:dyDescent="0.2">
      <c r="V210" t="s">
        <v>911</v>
      </c>
      <c r="W210">
        <v>147010</v>
      </c>
    </row>
    <row r="211" spans="22:23" x14ac:dyDescent="0.2">
      <c r="V211" t="s">
        <v>528</v>
      </c>
      <c r="W211">
        <v>145001</v>
      </c>
    </row>
    <row r="212" spans="22:23" x14ac:dyDescent="0.2">
      <c r="V212" t="s">
        <v>914</v>
      </c>
      <c r="W212">
        <v>145002</v>
      </c>
    </row>
    <row r="213" spans="22:23" x14ac:dyDescent="0.2">
      <c r="V213" t="s">
        <v>916</v>
      </c>
      <c r="W213">
        <v>145003</v>
      </c>
    </row>
    <row r="214" spans="22:23" x14ac:dyDescent="0.2">
      <c r="V214" t="s">
        <v>919</v>
      </c>
      <c r="W214">
        <v>145004</v>
      </c>
    </row>
    <row r="215" spans="22:23" x14ac:dyDescent="0.2">
      <c r="V215" t="s">
        <v>922</v>
      </c>
      <c r="W215">
        <v>145005</v>
      </c>
    </row>
    <row r="216" spans="22:23" x14ac:dyDescent="0.2">
      <c r="V216" t="s">
        <v>925</v>
      </c>
      <c r="W216">
        <v>145006</v>
      </c>
    </row>
    <row r="217" spans="22:23" x14ac:dyDescent="0.2">
      <c r="V217" t="s">
        <v>928</v>
      </c>
      <c r="W217">
        <v>148000</v>
      </c>
    </row>
    <row r="218" spans="22:23" x14ac:dyDescent="0.2">
      <c r="V218" t="s">
        <v>928</v>
      </c>
      <c r="W218">
        <v>148001</v>
      </c>
    </row>
    <row r="219" spans="22:23" x14ac:dyDescent="0.2">
      <c r="V219" t="s">
        <v>928</v>
      </c>
      <c r="W219">
        <v>148002</v>
      </c>
    </row>
    <row r="220" spans="22:23" x14ac:dyDescent="0.2">
      <c r="V220" t="s">
        <v>928</v>
      </c>
      <c r="W220">
        <v>148003</v>
      </c>
    </row>
    <row r="221" spans="22:23" x14ac:dyDescent="0.2">
      <c r="V221" t="s">
        <v>932</v>
      </c>
      <c r="W221">
        <v>148004</v>
      </c>
    </row>
    <row r="222" spans="22:23" x14ac:dyDescent="0.2">
      <c r="V222" t="s">
        <v>932</v>
      </c>
      <c r="W222">
        <v>148005</v>
      </c>
    </row>
    <row r="223" spans="22:23" x14ac:dyDescent="0.2">
      <c r="V223" t="s">
        <v>932</v>
      </c>
      <c r="W223">
        <v>148006</v>
      </c>
    </row>
    <row r="224" spans="22:23" x14ac:dyDescent="0.2">
      <c r="V224" t="s">
        <v>932</v>
      </c>
      <c r="W224">
        <v>148007</v>
      </c>
    </row>
    <row r="225" spans="22:23" x14ac:dyDescent="0.2">
      <c r="V225" t="s">
        <v>933</v>
      </c>
      <c r="W225">
        <v>148008</v>
      </c>
    </row>
    <row r="226" spans="22:23" x14ac:dyDescent="0.2">
      <c r="V226" t="s">
        <v>933</v>
      </c>
      <c r="W226">
        <v>148009</v>
      </c>
    </row>
    <row r="227" spans="22:23" x14ac:dyDescent="0.2">
      <c r="V227" t="s">
        <v>933</v>
      </c>
      <c r="W227">
        <v>148010</v>
      </c>
    </row>
    <row r="228" spans="22:23" x14ac:dyDescent="0.2">
      <c r="V228" t="s">
        <v>933</v>
      </c>
      <c r="W228">
        <v>148011</v>
      </c>
    </row>
    <row r="229" spans="22:23" x14ac:dyDescent="0.2">
      <c r="V229" t="s">
        <v>934</v>
      </c>
      <c r="W229">
        <v>148012</v>
      </c>
    </row>
    <row r="230" spans="22:23" x14ac:dyDescent="0.2">
      <c r="V230" t="s">
        <v>934</v>
      </c>
      <c r="W230">
        <v>148013</v>
      </c>
    </row>
    <row r="231" spans="22:23" x14ac:dyDescent="0.2">
      <c r="V231" t="s">
        <v>934</v>
      </c>
      <c r="W231">
        <v>148014</v>
      </c>
    </row>
    <row r="232" spans="22:23" x14ac:dyDescent="0.2">
      <c r="V232" t="s">
        <v>934</v>
      </c>
      <c r="W232">
        <v>148015</v>
      </c>
    </row>
    <row r="233" spans="22:23" x14ac:dyDescent="0.2">
      <c r="V233" t="s">
        <v>935</v>
      </c>
      <c r="W233">
        <v>148016</v>
      </c>
    </row>
    <row r="234" spans="22:23" x14ac:dyDescent="0.2">
      <c r="V234" t="s">
        <v>935</v>
      </c>
      <c r="W234">
        <v>148017</v>
      </c>
    </row>
    <row r="235" spans="22:23" x14ac:dyDescent="0.2">
      <c r="V235" t="s">
        <v>935</v>
      </c>
      <c r="W235">
        <v>148018</v>
      </c>
    </row>
    <row r="236" spans="22:23" x14ac:dyDescent="0.2">
      <c r="V236" t="s">
        <v>935</v>
      </c>
      <c r="W236">
        <v>148019</v>
      </c>
    </row>
    <row r="237" spans="22:23" x14ac:dyDescent="0.2">
      <c r="V237" t="s">
        <v>936</v>
      </c>
      <c r="W237">
        <v>148020</v>
      </c>
    </row>
    <row r="238" spans="22:23" x14ac:dyDescent="0.2">
      <c r="V238" t="s">
        <v>936</v>
      </c>
      <c r="W238">
        <v>148021</v>
      </c>
    </row>
    <row r="239" spans="22:23" x14ac:dyDescent="0.2">
      <c r="V239" t="s">
        <v>936</v>
      </c>
      <c r="W239">
        <v>148022</v>
      </c>
    </row>
    <row r="240" spans="22:23" x14ac:dyDescent="0.2">
      <c r="V240" t="s">
        <v>936</v>
      </c>
      <c r="W240">
        <v>148023</v>
      </c>
    </row>
    <row r="241" spans="22:23" x14ac:dyDescent="0.2">
      <c r="V241" t="s">
        <v>937</v>
      </c>
      <c r="W241">
        <v>148024</v>
      </c>
    </row>
    <row r="242" spans="22:23" x14ac:dyDescent="0.2">
      <c r="V242" t="s">
        <v>937</v>
      </c>
      <c r="W242">
        <v>148025</v>
      </c>
    </row>
    <row r="243" spans="22:23" x14ac:dyDescent="0.2">
      <c r="V243" t="s">
        <v>937</v>
      </c>
      <c r="W243">
        <v>148026</v>
      </c>
    </row>
    <row r="244" spans="22:23" x14ac:dyDescent="0.2">
      <c r="V244" t="s">
        <v>937</v>
      </c>
      <c r="W244">
        <v>148027</v>
      </c>
    </row>
    <row r="245" spans="22:23" x14ac:dyDescent="0.2">
      <c r="V245" t="s">
        <v>938</v>
      </c>
      <c r="W245">
        <v>148028</v>
      </c>
    </row>
    <row r="246" spans="22:23" x14ac:dyDescent="0.2">
      <c r="V246" t="s">
        <v>938</v>
      </c>
      <c r="W246">
        <v>148029</v>
      </c>
    </row>
    <row r="247" spans="22:23" x14ac:dyDescent="0.2">
      <c r="V247" t="s">
        <v>938</v>
      </c>
      <c r="W247">
        <v>148030</v>
      </c>
    </row>
    <row r="248" spans="22:23" x14ac:dyDescent="0.2">
      <c r="V248" t="s">
        <v>938</v>
      </c>
      <c r="W248">
        <v>148031</v>
      </c>
    </row>
    <row r="249" spans="22:23" x14ac:dyDescent="0.2">
      <c r="V249" t="s">
        <v>939</v>
      </c>
      <c r="W249">
        <v>148032</v>
      </c>
    </row>
    <row r="250" spans="22:23" x14ac:dyDescent="0.2">
      <c r="V250" t="s">
        <v>939</v>
      </c>
      <c r="W250">
        <v>148033</v>
      </c>
    </row>
    <row r="251" spans="22:23" x14ac:dyDescent="0.2">
      <c r="V251" t="s">
        <v>939</v>
      </c>
      <c r="W251">
        <v>148034</v>
      </c>
    </row>
    <row r="252" spans="22:23" x14ac:dyDescent="0.2">
      <c r="V252" t="s">
        <v>939</v>
      </c>
      <c r="W252">
        <v>148035</v>
      </c>
    </row>
    <row r="253" spans="22:23" x14ac:dyDescent="0.2">
      <c r="V253" t="s">
        <v>940</v>
      </c>
      <c r="W253">
        <v>148036</v>
      </c>
    </row>
    <row r="254" spans="22:23" x14ac:dyDescent="0.2">
      <c r="V254" t="s">
        <v>940</v>
      </c>
      <c r="W254">
        <v>148037</v>
      </c>
    </row>
    <row r="255" spans="22:23" x14ac:dyDescent="0.2">
      <c r="V255" t="s">
        <v>940</v>
      </c>
      <c r="W255">
        <v>148038</v>
      </c>
    </row>
    <row r="256" spans="22:23" x14ac:dyDescent="0.2">
      <c r="V256" t="s">
        <v>940</v>
      </c>
      <c r="W256">
        <v>148039</v>
      </c>
    </row>
    <row r="257" spans="22:23" x14ac:dyDescent="0.2">
      <c r="V257" t="s">
        <v>941</v>
      </c>
      <c r="W257">
        <v>148040</v>
      </c>
    </row>
    <row r="258" spans="22:23" x14ac:dyDescent="0.2">
      <c r="V258" t="s">
        <v>941</v>
      </c>
      <c r="W258">
        <v>148041</v>
      </c>
    </row>
    <row r="259" spans="22:23" x14ac:dyDescent="0.2">
      <c r="V259" t="s">
        <v>941</v>
      </c>
      <c r="W259">
        <v>148042</v>
      </c>
    </row>
    <row r="260" spans="22:23" x14ac:dyDescent="0.2">
      <c r="V260" t="s">
        <v>941</v>
      </c>
      <c r="W260">
        <v>148043</v>
      </c>
    </row>
    <row r="261" spans="22:23" x14ac:dyDescent="0.2">
      <c r="V261" t="s">
        <v>942</v>
      </c>
      <c r="W261">
        <v>148044</v>
      </c>
    </row>
    <row r="262" spans="22:23" x14ac:dyDescent="0.2">
      <c r="V262" t="s">
        <v>942</v>
      </c>
      <c r="W262">
        <v>148045</v>
      </c>
    </row>
    <row r="263" spans="22:23" x14ac:dyDescent="0.2">
      <c r="V263" t="s">
        <v>942</v>
      </c>
      <c r="W263">
        <v>148046</v>
      </c>
    </row>
    <row r="264" spans="22:23" x14ac:dyDescent="0.2">
      <c r="V264" t="s">
        <v>942</v>
      </c>
      <c r="W264">
        <v>148047</v>
      </c>
    </row>
    <row r="265" spans="22:23" x14ac:dyDescent="0.2">
      <c r="V265" t="s">
        <v>943</v>
      </c>
      <c r="W265">
        <v>150000</v>
      </c>
    </row>
    <row r="266" spans="22:23" x14ac:dyDescent="0.2">
      <c r="V266" t="s">
        <v>945</v>
      </c>
      <c r="W266">
        <v>150001</v>
      </c>
    </row>
    <row r="267" spans="22:23" x14ac:dyDescent="0.2">
      <c r="V267" t="s">
        <v>947</v>
      </c>
      <c r="W267">
        <v>150002</v>
      </c>
    </row>
    <row r="268" spans="22:23" x14ac:dyDescent="0.2">
      <c r="V268" t="s">
        <v>949</v>
      </c>
      <c r="W268">
        <v>150006</v>
      </c>
    </row>
    <row r="269" spans="22:23" x14ac:dyDescent="0.2">
      <c r="V269" t="s">
        <v>952</v>
      </c>
      <c r="W269">
        <v>150009</v>
      </c>
    </row>
    <row r="270" spans="22:23" x14ac:dyDescent="0.2">
      <c r="V270" t="s">
        <v>955</v>
      </c>
      <c r="W270">
        <v>150010</v>
      </c>
    </row>
    <row r="271" spans="22:23" x14ac:dyDescent="0.2">
      <c r="V271" t="s">
        <v>959</v>
      </c>
      <c r="W271">
        <v>150011</v>
      </c>
    </row>
    <row r="272" spans="22:23" x14ac:dyDescent="0.2">
      <c r="V272" t="s">
        <v>959</v>
      </c>
      <c r="W272">
        <v>150012</v>
      </c>
    </row>
    <row r="273" spans="22:23" x14ac:dyDescent="0.2">
      <c r="V273" t="s">
        <v>965</v>
      </c>
      <c r="W273">
        <v>150013</v>
      </c>
    </row>
    <row r="274" spans="22:23" x14ac:dyDescent="0.2">
      <c r="V274" t="s">
        <v>968</v>
      </c>
      <c r="W274">
        <v>150014</v>
      </c>
    </row>
    <row r="275" spans="22:23" x14ac:dyDescent="0.2">
      <c r="V275" t="s">
        <v>970</v>
      </c>
      <c r="W275">
        <v>150016</v>
      </c>
    </row>
    <row r="276" spans="22:23" x14ac:dyDescent="0.2">
      <c r="V276" t="s">
        <v>973</v>
      </c>
      <c r="W276">
        <v>150017</v>
      </c>
    </row>
    <row r="277" spans="22:23" x14ac:dyDescent="0.2">
      <c r="V277" t="s">
        <v>975</v>
      </c>
      <c r="W277">
        <v>150018</v>
      </c>
    </row>
    <row r="278" spans="22:23" x14ac:dyDescent="0.2">
      <c r="V278" t="s">
        <v>978</v>
      </c>
      <c r="W278">
        <v>150019</v>
      </c>
    </row>
    <row r="279" spans="22:23" x14ac:dyDescent="0.2">
      <c r="V279" t="s">
        <v>980</v>
      </c>
      <c r="W279">
        <v>150020</v>
      </c>
    </row>
    <row r="280" spans="22:23" x14ac:dyDescent="0.2">
      <c r="V280" t="s">
        <v>982</v>
      </c>
      <c r="W280">
        <v>150021</v>
      </c>
    </row>
    <row r="281" spans="22:23" x14ac:dyDescent="0.2">
      <c r="V281" t="s">
        <v>984</v>
      </c>
      <c r="W281">
        <v>150022</v>
      </c>
    </row>
    <row r="282" spans="22:23" x14ac:dyDescent="0.2">
      <c r="V282" t="s">
        <v>986</v>
      </c>
      <c r="W282">
        <v>150023</v>
      </c>
    </row>
    <row r="283" spans="22:23" x14ac:dyDescent="0.2">
      <c r="V283" t="s">
        <v>989</v>
      </c>
      <c r="W283">
        <v>150024</v>
      </c>
    </row>
    <row r="284" spans="22:23" x14ac:dyDescent="0.2">
      <c r="V284" t="s">
        <v>990</v>
      </c>
      <c r="W284">
        <v>150025</v>
      </c>
    </row>
    <row r="285" spans="22:23" x14ac:dyDescent="0.2">
      <c r="V285" t="s">
        <v>993</v>
      </c>
      <c r="W285">
        <v>150107</v>
      </c>
    </row>
    <row r="286" spans="22:23" x14ac:dyDescent="0.2">
      <c r="V286" t="s">
        <v>995</v>
      </c>
      <c r="W286">
        <v>150108</v>
      </c>
    </row>
    <row r="287" spans="22:23" x14ac:dyDescent="0.2">
      <c r="V287" t="s">
        <v>998</v>
      </c>
      <c r="W287">
        <v>150109</v>
      </c>
    </row>
    <row r="288" spans="22:23" x14ac:dyDescent="0.2">
      <c r="V288" t="s">
        <v>1001</v>
      </c>
      <c r="W288">
        <v>150110</v>
      </c>
    </row>
    <row r="289" spans="22:23" x14ac:dyDescent="0.2">
      <c r="V289" t="s">
        <v>1004</v>
      </c>
      <c r="W289">
        <v>150111</v>
      </c>
    </row>
    <row r="290" spans="22:23" x14ac:dyDescent="0.2">
      <c r="V290" t="s">
        <v>2164</v>
      </c>
      <c r="W290">
        <v>150900</v>
      </c>
    </row>
    <row r="291" spans="22:23" x14ac:dyDescent="0.2">
      <c r="V291" t="s">
        <v>2167</v>
      </c>
      <c r="W291">
        <v>150901</v>
      </c>
    </row>
    <row r="292" spans="22:23" x14ac:dyDescent="0.2">
      <c r="V292" t="s">
        <v>2169</v>
      </c>
      <c r="W292">
        <v>150903</v>
      </c>
    </row>
    <row r="293" spans="22:23" x14ac:dyDescent="0.2">
      <c r="V293" t="s">
        <v>2172</v>
      </c>
      <c r="W293">
        <v>150904</v>
      </c>
    </row>
    <row r="294" spans="22:23" x14ac:dyDescent="0.2">
      <c r="V294" t="s">
        <v>2175</v>
      </c>
      <c r="W294">
        <v>150905</v>
      </c>
    </row>
    <row r="295" spans="22:23" x14ac:dyDescent="0.2">
      <c r="V295" t="s">
        <v>2169</v>
      </c>
      <c r="W295">
        <v>150906</v>
      </c>
    </row>
    <row r="296" spans="22:23" x14ac:dyDescent="0.2">
      <c r="V296" t="s">
        <v>2172</v>
      </c>
      <c r="W296">
        <v>150907</v>
      </c>
    </row>
    <row r="297" spans="22:23" x14ac:dyDescent="0.2">
      <c r="V297" t="s">
        <v>2175</v>
      </c>
      <c r="W297">
        <v>150908</v>
      </c>
    </row>
    <row r="298" spans="22:23" x14ac:dyDescent="0.2">
      <c r="V298" t="s">
        <v>157</v>
      </c>
      <c r="W298">
        <v>160000</v>
      </c>
    </row>
    <row r="299" spans="22:23" x14ac:dyDescent="0.2">
      <c r="V299" t="s">
        <v>1009</v>
      </c>
      <c r="W299">
        <v>170025</v>
      </c>
    </row>
    <row r="300" spans="22:23" x14ac:dyDescent="0.2">
      <c r="V300" t="s">
        <v>1013</v>
      </c>
      <c r="W300">
        <v>170033</v>
      </c>
    </row>
    <row r="301" spans="22:23" x14ac:dyDescent="0.2">
      <c r="V301" t="s">
        <v>1016</v>
      </c>
      <c r="W301">
        <v>170034</v>
      </c>
    </row>
    <row r="302" spans="22:23" x14ac:dyDescent="0.2">
      <c r="V302" t="s">
        <v>1018</v>
      </c>
      <c r="W302">
        <v>170035</v>
      </c>
    </row>
    <row r="303" spans="22:23" x14ac:dyDescent="0.2">
      <c r="V303" t="s">
        <v>241</v>
      </c>
      <c r="W303">
        <v>170036</v>
      </c>
    </row>
    <row r="304" spans="22:23" x14ac:dyDescent="0.2">
      <c r="V304" t="s">
        <v>1020</v>
      </c>
      <c r="W304">
        <v>170037</v>
      </c>
    </row>
    <row r="305" spans="22:23" x14ac:dyDescent="0.2">
      <c r="V305" t="s">
        <v>1022</v>
      </c>
      <c r="W305">
        <v>170038</v>
      </c>
    </row>
    <row r="306" spans="22:23" x14ac:dyDescent="0.2">
      <c r="V306" t="s">
        <v>1023</v>
      </c>
      <c r="W306">
        <v>170039</v>
      </c>
    </row>
    <row r="307" spans="22:23" x14ac:dyDescent="0.2">
      <c r="V307" t="s">
        <v>1025</v>
      </c>
      <c r="W307">
        <v>170040</v>
      </c>
    </row>
    <row r="308" spans="22:23" x14ac:dyDescent="0.2">
      <c r="V308" t="s">
        <v>1027</v>
      </c>
      <c r="W308">
        <v>170041</v>
      </c>
    </row>
    <row r="309" spans="22:23" x14ac:dyDescent="0.2">
      <c r="V309" t="s">
        <v>1029</v>
      </c>
      <c r="W309">
        <v>170042</v>
      </c>
    </row>
    <row r="310" spans="22:23" x14ac:dyDescent="0.2">
      <c r="V310" t="s">
        <v>1030</v>
      </c>
      <c r="W310">
        <v>170043</v>
      </c>
    </row>
    <row r="311" spans="22:23" x14ac:dyDescent="0.2">
      <c r="V311" t="s">
        <v>1031</v>
      </c>
      <c r="W311">
        <v>170044</v>
      </c>
    </row>
    <row r="312" spans="22:23" x14ac:dyDescent="0.2">
      <c r="V312" t="s">
        <v>1033</v>
      </c>
      <c r="W312">
        <v>170045</v>
      </c>
    </row>
    <row r="313" spans="22:23" x14ac:dyDescent="0.2">
      <c r="V313" t="s">
        <v>1034</v>
      </c>
      <c r="W313">
        <v>170046</v>
      </c>
    </row>
    <row r="314" spans="22:23" x14ac:dyDescent="0.2">
      <c r="V314" t="s">
        <v>1035</v>
      </c>
      <c r="W314">
        <v>170047</v>
      </c>
    </row>
    <row r="315" spans="22:23" x14ac:dyDescent="0.2">
      <c r="V315" t="s">
        <v>1036</v>
      </c>
      <c r="W315">
        <v>170048</v>
      </c>
    </row>
    <row r="316" spans="22:23" x14ac:dyDescent="0.2">
      <c r="V316" t="s">
        <v>1037</v>
      </c>
      <c r="W316">
        <v>170049</v>
      </c>
    </row>
    <row r="317" spans="22:23" x14ac:dyDescent="0.2">
      <c r="V317" t="s">
        <v>1039</v>
      </c>
      <c r="W317">
        <v>170050</v>
      </c>
    </row>
    <row r="318" spans="22:23" x14ac:dyDescent="0.2">
      <c r="V318" t="s">
        <v>1040</v>
      </c>
      <c r="W318">
        <v>170051</v>
      </c>
    </row>
    <row r="319" spans="22:23" x14ac:dyDescent="0.2">
      <c r="V319" t="s">
        <v>274</v>
      </c>
      <c r="W319">
        <v>170052</v>
      </c>
    </row>
    <row r="320" spans="22:23" x14ac:dyDescent="0.2">
      <c r="V320" t="s">
        <v>603</v>
      </c>
      <c r="W320">
        <v>170053</v>
      </c>
    </row>
    <row r="321" spans="22:23" x14ac:dyDescent="0.2">
      <c r="V321" t="s">
        <v>1043</v>
      </c>
      <c r="W321">
        <v>170054</v>
      </c>
    </row>
    <row r="322" spans="22:23" x14ac:dyDescent="0.2">
      <c r="V322" t="s">
        <v>2263</v>
      </c>
      <c r="W322">
        <v>170055</v>
      </c>
    </row>
    <row r="323" spans="22:23" x14ac:dyDescent="0.2">
      <c r="V323" t="s">
        <v>1044</v>
      </c>
      <c r="W323">
        <v>300000</v>
      </c>
    </row>
    <row r="324" spans="22:23" x14ac:dyDescent="0.2">
      <c r="V324" t="s">
        <v>1046</v>
      </c>
      <c r="W324">
        <v>300001</v>
      </c>
    </row>
    <row r="325" spans="22:23" x14ac:dyDescent="0.2">
      <c r="V325" t="s">
        <v>1047</v>
      </c>
      <c r="W325">
        <v>300002</v>
      </c>
    </row>
    <row r="326" spans="22:23" x14ac:dyDescent="0.2">
      <c r="V326" t="s">
        <v>1048</v>
      </c>
      <c r="W326">
        <v>300003</v>
      </c>
    </row>
    <row r="327" spans="22:23" x14ac:dyDescent="0.2">
      <c r="V327" t="s">
        <v>1050</v>
      </c>
      <c r="W327">
        <v>300004</v>
      </c>
    </row>
    <row r="328" spans="22:23" x14ac:dyDescent="0.2">
      <c r="V328" t="s">
        <v>1051</v>
      </c>
      <c r="W328">
        <v>300005</v>
      </c>
    </row>
    <row r="329" spans="22:23" x14ac:dyDescent="0.2">
      <c r="V329" t="s">
        <v>1052</v>
      </c>
      <c r="W329">
        <v>300006</v>
      </c>
    </row>
    <row r="330" spans="22:23" x14ac:dyDescent="0.2">
      <c r="V330" t="s">
        <v>1053</v>
      </c>
      <c r="W330">
        <v>300007</v>
      </c>
    </row>
    <row r="331" spans="22:23" x14ac:dyDescent="0.2">
      <c r="V331" t="s">
        <v>1054</v>
      </c>
      <c r="W331">
        <v>300008</v>
      </c>
    </row>
    <row r="332" spans="22:23" x14ac:dyDescent="0.2">
      <c r="V332" t="s">
        <v>1055</v>
      </c>
      <c r="W332">
        <v>300009</v>
      </c>
    </row>
    <row r="333" spans="22:23" x14ac:dyDescent="0.2">
      <c r="V333" t="s">
        <v>1056</v>
      </c>
      <c r="W333">
        <v>300010</v>
      </c>
    </row>
    <row r="334" spans="22:23" x14ac:dyDescent="0.2">
      <c r="V334" t="s">
        <v>596</v>
      </c>
      <c r="W334">
        <v>300011</v>
      </c>
    </row>
    <row r="335" spans="22:23" x14ac:dyDescent="0.2">
      <c r="V335" t="s">
        <v>1057</v>
      </c>
      <c r="W335">
        <v>300012</v>
      </c>
    </row>
    <row r="336" spans="22:23" x14ac:dyDescent="0.2">
      <c r="V336" t="s">
        <v>1058</v>
      </c>
      <c r="W336">
        <v>300013</v>
      </c>
    </row>
    <row r="337" spans="22:23" x14ac:dyDescent="0.2">
      <c r="V337" t="s">
        <v>1059</v>
      </c>
      <c r="W337">
        <v>300014</v>
      </c>
    </row>
    <row r="338" spans="22:23" x14ac:dyDescent="0.2">
      <c r="V338" t="s">
        <v>1060</v>
      </c>
      <c r="W338">
        <v>300015</v>
      </c>
    </row>
    <row r="339" spans="22:23" x14ac:dyDescent="0.2">
      <c r="V339" t="s">
        <v>1061</v>
      </c>
      <c r="W339">
        <v>300016</v>
      </c>
    </row>
    <row r="340" spans="22:23" x14ac:dyDescent="0.2">
      <c r="V340" t="s">
        <v>1062</v>
      </c>
      <c r="W340">
        <v>300017</v>
      </c>
    </row>
    <row r="341" spans="22:23" x14ac:dyDescent="0.2">
      <c r="V341" t="s">
        <v>1063</v>
      </c>
      <c r="W341">
        <v>300018</v>
      </c>
    </row>
    <row r="342" spans="22:23" x14ac:dyDescent="0.2">
      <c r="V342" t="s">
        <v>1064</v>
      </c>
      <c r="W342">
        <v>300019</v>
      </c>
    </row>
    <row r="343" spans="22:23" x14ac:dyDescent="0.2">
      <c r="V343" t="s">
        <v>1065</v>
      </c>
      <c r="W343">
        <v>300020</v>
      </c>
    </row>
    <row r="344" spans="22:23" x14ac:dyDescent="0.2">
      <c r="V344" t="s">
        <v>1060</v>
      </c>
      <c r="W344">
        <v>300021</v>
      </c>
    </row>
    <row r="345" spans="22:23" x14ac:dyDescent="0.2">
      <c r="V345" t="s">
        <v>1061</v>
      </c>
      <c r="W345">
        <v>300022</v>
      </c>
    </row>
    <row r="346" spans="22:23" x14ac:dyDescent="0.2">
      <c r="V346" t="s">
        <v>1065</v>
      </c>
      <c r="W346">
        <v>300023</v>
      </c>
    </row>
    <row r="347" spans="22:23" x14ac:dyDescent="0.2">
      <c r="V347" t="s">
        <v>1066</v>
      </c>
      <c r="W347">
        <v>300024</v>
      </c>
    </row>
    <row r="348" spans="22:23" x14ac:dyDescent="0.2">
      <c r="V348" t="s">
        <v>1067</v>
      </c>
      <c r="W348">
        <v>300025</v>
      </c>
    </row>
    <row r="349" spans="22:23" x14ac:dyDescent="0.2">
      <c r="V349" t="s">
        <v>1063</v>
      </c>
      <c r="W349">
        <v>300026</v>
      </c>
    </row>
    <row r="350" spans="22:23" x14ac:dyDescent="0.2">
      <c r="V350" t="s">
        <v>2360</v>
      </c>
      <c r="W350">
        <v>300027</v>
      </c>
    </row>
    <row r="351" spans="22:23" x14ac:dyDescent="0.2">
      <c r="V351" t="e">
        <v>#N/A</v>
      </c>
    </row>
    <row r="352" spans="22:23" x14ac:dyDescent="0.2">
      <c r="V352" t="s">
        <v>1070</v>
      </c>
      <c r="W352">
        <v>510001</v>
      </c>
    </row>
    <row r="353" spans="22:23" x14ac:dyDescent="0.2">
      <c r="V353" t="s">
        <v>1074</v>
      </c>
      <c r="W353">
        <v>510002</v>
      </c>
    </row>
    <row r="354" spans="22:23" x14ac:dyDescent="0.2">
      <c r="V354" t="s">
        <v>1076</v>
      </c>
      <c r="W354">
        <v>510003</v>
      </c>
    </row>
    <row r="355" spans="22:23" x14ac:dyDescent="0.2">
      <c r="V355" t="s">
        <v>1078</v>
      </c>
      <c r="W355">
        <v>510005</v>
      </c>
    </row>
    <row r="356" spans="22:23" x14ac:dyDescent="0.2">
      <c r="V356" t="s">
        <v>1080</v>
      </c>
      <c r="W356">
        <v>510009</v>
      </c>
    </row>
    <row r="357" spans="22:23" x14ac:dyDescent="0.2">
      <c r="V357" t="s">
        <v>1081</v>
      </c>
      <c r="W357">
        <v>510010</v>
      </c>
    </row>
    <row r="358" spans="22:23" x14ac:dyDescent="0.2">
      <c r="V358" t="s">
        <v>1083</v>
      </c>
      <c r="W358">
        <v>510011</v>
      </c>
    </row>
    <row r="359" spans="22:23" x14ac:dyDescent="0.2">
      <c r="V359" t="s">
        <v>1086</v>
      </c>
      <c r="W359">
        <v>510012</v>
      </c>
    </row>
    <row r="360" spans="22:23" x14ac:dyDescent="0.2">
      <c r="V360" t="s">
        <v>1088</v>
      </c>
      <c r="W360">
        <v>510013</v>
      </c>
    </row>
    <row r="361" spans="22:23" x14ac:dyDescent="0.2">
      <c r="V361" t="s">
        <v>1089</v>
      </c>
      <c r="W361">
        <v>510014</v>
      </c>
    </row>
    <row r="362" spans="22:23" x14ac:dyDescent="0.2">
      <c r="V362" t="s">
        <v>1091</v>
      </c>
      <c r="W362">
        <v>510015</v>
      </c>
    </row>
    <row r="363" spans="22:23" x14ac:dyDescent="0.2">
      <c r="V363" t="s">
        <v>1093</v>
      </c>
      <c r="W363">
        <v>510016</v>
      </c>
    </row>
    <row r="364" spans="22:23" x14ac:dyDescent="0.2">
      <c r="V364" t="s">
        <v>1095</v>
      </c>
      <c r="W364">
        <v>520001</v>
      </c>
    </row>
    <row r="365" spans="22:23" x14ac:dyDescent="0.2">
      <c r="V365" t="s">
        <v>1097</v>
      </c>
      <c r="W365">
        <v>520002</v>
      </c>
    </row>
    <row r="366" spans="22:23" x14ac:dyDescent="0.2">
      <c r="V366" t="s">
        <v>1098</v>
      </c>
      <c r="W366">
        <v>520003</v>
      </c>
    </row>
    <row r="367" spans="22:23" x14ac:dyDescent="0.2">
      <c r="V367" t="s">
        <v>1100</v>
      </c>
      <c r="W367">
        <v>520004</v>
      </c>
    </row>
    <row r="368" spans="22:23" x14ac:dyDescent="0.2">
      <c r="V368" t="s">
        <v>1101</v>
      </c>
      <c r="W368">
        <v>520005</v>
      </c>
    </row>
    <row r="369" spans="22:23" x14ac:dyDescent="0.2">
      <c r="V369" t="s">
        <v>1103</v>
      </c>
      <c r="W369">
        <v>520006</v>
      </c>
    </row>
    <row r="370" spans="22:23" x14ac:dyDescent="0.2">
      <c r="V370" t="s">
        <v>1105</v>
      </c>
      <c r="W370">
        <v>520007</v>
      </c>
    </row>
    <row r="371" spans="22:23" x14ac:dyDescent="0.2">
      <c r="V371" t="s">
        <v>1107</v>
      </c>
      <c r="W371">
        <v>520008</v>
      </c>
    </row>
    <row r="372" spans="22:23" x14ac:dyDescent="0.2">
      <c r="V372" t="s">
        <v>1109</v>
      </c>
      <c r="W372">
        <v>520009</v>
      </c>
    </row>
    <row r="373" spans="22:23" x14ac:dyDescent="0.2">
      <c r="V373" t="s">
        <v>1111</v>
      </c>
      <c r="W373">
        <v>510076</v>
      </c>
    </row>
    <row r="374" spans="22:23" x14ac:dyDescent="0.2">
      <c r="V374" t="s">
        <v>1115</v>
      </c>
      <c r="W374">
        <v>510077</v>
      </c>
    </row>
    <row r="375" spans="22:23" x14ac:dyDescent="0.2">
      <c r="V375" t="s">
        <v>1117</v>
      </c>
      <c r="W375">
        <v>510078</v>
      </c>
    </row>
    <row r="376" spans="22:23" x14ac:dyDescent="0.2">
      <c r="V376" t="s">
        <v>1119</v>
      </c>
      <c r="W376">
        <v>600000</v>
      </c>
    </row>
    <row r="377" spans="22:23" x14ac:dyDescent="0.2">
      <c r="V377" t="s">
        <v>1121</v>
      </c>
      <c r="W377">
        <v>600001</v>
      </c>
    </row>
    <row r="378" spans="22:23" x14ac:dyDescent="0.2">
      <c r="V378" t="s">
        <v>1123</v>
      </c>
      <c r="W378">
        <v>600002</v>
      </c>
    </row>
    <row r="379" spans="22:23" x14ac:dyDescent="0.2">
      <c r="V379" t="s">
        <v>1125</v>
      </c>
      <c r="W379">
        <v>600003</v>
      </c>
    </row>
    <row r="380" spans="22:23" x14ac:dyDescent="0.2">
      <c r="V380" t="s">
        <v>1127</v>
      </c>
      <c r="W380">
        <v>600004</v>
      </c>
    </row>
    <row r="381" spans="22:23" x14ac:dyDescent="0.2">
      <c r="V381" t="s">
        <v>1125</v>
      </c>
      <c r="W381">
        <v>600005</v>
      </c>
    </row>
    <row r="382" spans="22:23" x14ac:dyDescent="0.2">
      <c r="V382" t="s">
        <v>1130</v>
      </c>
      <c r="W382">
        <v>610001</v>
      </c>
    </row>
    <row r="383" spans="22:23" x14ac:dyDescent="0.2">
      <c r="V383" t="s">
        <v>1132</v>
      </c>
      <c r="W383">
        <v>610002</v>
      </c>
    </row>
    <row r="384" spans="22:23" x14ac:dyDescent="0.2">
      <c r="V384" t="s">
        <v>1134</v>
      </c>
      <c r="W384">
        <v>610003</v>
      </c>
    </row>
    <row r="385" spans="22:23" x14ac:dyDescent="0.2">
      <c r="V385" t="s">
        <v>1136</v>
      </c>
      <c r="W385">
        <v>610004</v>
      </c>
    </row>
    <row r="386" spans="22:23" x14ac:dyDescent="0.2">
      <c r="V386" t="s">
        <v>1138</v>
      </c>
      <c r="W386">
        <v>610005</v>
      </c>
    </row>
    <row r="387" spans="22:23" x14ac:dyDescent="0.2">
      <c r="V387" t="s">
        <v>1130</v>
      </c>
      <c r="W387">
        <v>610011</v>
      </c>
    </row>
    <row r="388" spans="22:23" x14ac:dyDescent="0.2">
      <c r="V388" t="s">
        <v>1132</v>
      </c>
      <c r="W388">
        <v>610012</v>
      </c>
    </row>
    <row r="389" spans="22:23" x14ac:dyDescent="0.2">
      <c r="V389" t="s">
        <v>1134</v>
      </c>
      <c r="W389">
        <v>610013</v>
      </c>
    </row>
    <row r="390" spans="22:23" x14ac:dyDescent="0.2">
      <c r="V390" t="s">
        <v>1136</v>
      </c>
      <c r="W390">
        <v>610014</v>
      </c>
    </row>
    <row r="391" spans="22:23" x14ac:dyDescent="0.2">
      <c r="V391" t="s">
        <v>1138</v>
      </c>
      <c r="W391">
        <v>610015</v>
      </c>
    </row>
    <row r="392" spans="22:23" x14ac:dyDescent="0.2">
      <c r="V392" t="s">
        <v>1130</v>
      </c>
      <c r="W392">
        <v>610021</v>
      </c>
    </row>
    <row r="393" spans="22:23" x14ac:dyDescent="0.2">
      <c r="V393" t="s">
        <v>1132</v>
      </c>
      <c r="W393">
        <v>610022</v>
      </c>
    </row>
    <row r="394" spans="22:23" x14ac:dyDescent="0.2">
      <c r="V394" t="s">
        <v>1134</v>
      </c>
      <c r="W394">
        <v>610023</v>
      </c>
    </row>
    <row r="395" spans="22:23" x14ac:dyDescent="0.2">
      <c r="V395" t="s">
        <v>1136</v>
      </c>
      <c r="W395">
        <v>610024</v>
      </c>
    </row>
    <row r="396" spans="22:23" x14ac:dyDescent="0.2">
      <c r="V396" t="s">
        <v>1138</v>
      </c>
      <c r="W396">
        <v>610025</v>
      </c>
    </row>
    <row r="397" spans="22:23" x14ac:dyDescent="0.2">
      <c r="V397" t="s">
        <v>1130</v>
      </c>
      <c r="W397">
        <v>611001</v>
      </c>
    </row>
    <row r="398" spans="22:23" x14ac:dyDescent="0.2">
      <c r="V398" t="s">
        <v>1132</v>
      </c>
      <c r="W398">
        <v>611002</v>
      </c>
    </row>
    <row r="399" spans="22:23" x14ac:dyDescent="0.2">
      <c r="V399" t="s">
        <v>1134</v>
      </c>
      <c r="W399">
        <v>611003</v>
      </c>
    </row>
    <row r="400" spans="22:23" x14ac:dyDescent="0.2">
      <c r="V400" t="s">
        <v>1136</v>
      </c>
      <c r="W400">
        <v>611004</v>
      </c>
    </row>
    <row r="401" spans="22:23" x14ac:dyDescent="0.2">
      <c r="V401" t="s">
        <v>1138</v>
      </c>
      <c r="W401">
        <v>611005</v>
      </c>
    </row>
    <row r="402" spans="22:23" x14ac:dyDescent="0.2">
      <c r="V402" t="s">
        <v>1143</v>
      </c>
      <c r="W402">
        <v>611006</v>
      </c>
    </row>
    <row r="403" spans="22:23" x14ac:dyDescent="0.2">
      <c r="V403" t="s">
        <v>1145</v>
      </c>
      <c r="W403">
        <v>611007</v>
      </c>
    </row>
    <row r="404" spans="22:23" x14ac:dyDescent="0.2">
      <c r="V404" t="s">
        <v>1130</v>
      </c>
      <c r="W404">
        <v>611011</v>
      </c>
    </row>
    <row r="405" spans="22:23" x14ac:dyDescent="0.2">
      <c r="V405" t="s">
        <v>1132</v>
      </c>
      <c r="W405">
        <v>611012</v>
      </c>
    </row>
    <row r="406" spans="22:23" x14ac:dyDescent="0.2">
      <c r="V406" t="s">
        <v>1134</v>
      </c>
      <c r="W406">
        <v>611013</v>
      </c>
    </row>
    <row r="407" spans="22:23" x14ac:dyDescent="0.2">
      <c r="V407" t="s">
        <v>1136</v>
      </c>
      <c r="W407">
        <v>611014</v>
      </c>
    </row>
    <row r="408" spans="22:23" x14ac:dyDescent="0.2">
      <c r="V408" t="s">
        <v>1138</v>
      </c>
      <c r="W408">
        <v>611015</v>
      </c>
    </row>
    <row r="409" spans="22:23" x14ac:dyDescent="0.2">
      <c r="V409" t="s">
        <v>1143</v>
      </c>
      <c r="W409">
        <v>611016</v>
      </c>
    </row>
    <row r="410" spans="22:23" x14ac:dyDescent="0.2">
      <c r="V410" t="s">
        <v>1145</v>
      </c>
      <c r="W410">
        <v>611017</v>
      </c>
    </row>
    <row r="411" spans="22:23" x14ac:dyDescent="0.2">
      <c r="V411" t="s">
        <v>1130</v>
      </c>
      <c r="W411">
        <v>611021</v>
      </c>
    </row>
    <row r="412" spans="22:23" x14ac:dyDescent="0.2">
      <c r="V412" t="s">
        <v>1132</v>
      </c>
      <c r="W412">
        <v>611022</v>
      </c>
    </row>
    <row r="413" spans="22:23" x14ac:dyDescent="0.2">
      <c r="V413" t="s">
        <v>1134</v>
      </c>
      <c r="W413">
        <v>611023</v>
      </c>
    </row>
    <row r="414" spans="22:23" x14ac:dyDescent="0.2">
      <c r="V414" t="s">
        <v>1136</v>
      </c>
      <c r="W414">
        <v>611024</v>
      </c>
    </row>
    <row r="415" spans="22:23" x14ac:dyDescent="0.2">
      <c r="V415" t="s">
        <v>1138</v>
      </c>
      <c r="W415">
        <v>611025</v>
      </c>
    </row>
    <row r="416" spans="22:23" x14ac:dyDescent="0.2">
      <c r="V416" t="s">
        <v>1143</v>
      </c>
      <c r="W416">
        <v>611026</v>
      </c>
    </row>
    <row r="417" spans="22:23" x14ac:dyDescent="0.2">
      <c r="V417" t="s">
        <v>1145</v>
      </c>
      <c r="W417">
        <v>611027</v>
      </c>
    </row>
    <row r="418" spans="22:23" x14ac:dyDescent="0.2">
      <c r="V418" t="s">
        <v>1149</v>
      </c>
      <c r="W418">
        <v>620000</v>
      </c>
    </row>
    <row r="419" spans="22:23" x14ac:dyDescent="0.2">
      <c r="V419" t="s">
        <v>1151</v>
      </c>
      <c r="W419">
        <v>620001</v>
      </c>
    </row>
    <row r="420" spans="22:23" x14ac:dyDescent="0.2">
      <c r="V420" t="s">
        <v>1153</v>
      </c>
      <c r="W420">
        <v>620002</v>
      </c>
    </row>
    <row r="421" spans="22:23" x14ac:dyDescent="0.2">
      <c r="V421" t="s">
        <v>1155</v>
      </c>
      <c r="W421">
        <v>620003</v>
      </c>
    </row>
    <row r="422" spans="22:23" x14ac:dyDescent="0.2">
      <c r="V422" t="s">
        <v>1157</v>
      </c>
      <c r="W422">
        <v>620004</v>
      </c>
    </row>
    <row r="423" spans="22:23" x14ac:dyDescent="0.2">
      <c r="V423" t="s">
        <v>1159</v>
      </c>
      <c r="W423">
        <v>620005</v>
      </c>
    </row>
    <row r="424" spans="22:23" x14ac:dyDescent="0.2">
      <c r="V424" t="s">
        <v>1160</v>
      </c>
      <c r="W424">
        <v>620006</v>
      </c>
    </row>
    <row r="425" spans="22:23" x14ac:dyDescent="0.2">
      <c r="V425" t="s">
        <v>1162</v>
      </c>
      <c r="W425">
        <v>620007</v>
      </c>
    </row>
    <row r="426" spans="22:23" x14ac:dyDescent="0.2">
      <c r="V426" t="s">
        <v>1162</v>
      </c>
      <c r="W426">
        <v>620008</v>
      </c>
    </row>
    <row r="427" spans="22:23" x14ac:dyDescent="0.2">
      <c r="V427" t="s">
        <v>1165</v>
      </c>
      <c r="W427">
        <v>630003</v>
      </c>
    </row>
    <row r="428" spans="22:23" x14ac:dyDescent="0.2">
      <c r="V428" t="s">
        <v>1167</v>
      </c>
      <c r="W428">
        <v>630005</v>
      </c>
    </row>
    <row r="429" spans="22:23" x14ac:dyDescent="0.2">
      <c r="V429" t="s">
        <v>1169</v>
      </c>
      <c r="W429">
        <v>630007</v>
      </c>
    </row>
    <row r="430" spans="22:23" x14ac:dyDescent="0.2">
      <c r="V430" t="s">
        <v>1171</v>
      </c>
      <c r="W430">
        <v>640001</v>
      </c>
    </row>
    <row r="431" spans="22:23" x14ac:dyDescent="0.2">
      <c r="V431" t="s">
        <v>1173</v>
      </c>
      <c r="W431">
        <v>640009</v>
      </c>
    </row>
    <row r="432" spans="22:23" x14ac:dyDescent="0.2">
      <c r="V432" t="s">
        <v>1175</v>
      </c>
      <c r="W432">
        <v>650001</v>
      </c>
    </row>
    <row r="433" spans="22:23" x14ac:dyDescent="0.2">
      <c r="V433" t="s">
        <v>1177</v>
      </c>
      <c r="W433">
        <v>650002</v>
      </c>
    </row>
    <row r="434" spans="22:23" x14ac:dyDescent="0.2">
      <c r="V434" t="s">
        <v>1178</v>
      </c>
      <c r="W434">
        <v>650003</v>
      </c>
    </row>
    <row r="435" spans="22:23" x14ac:dyDescent="0.2">
      <c r="V435" t="s">
        <v>1179</v>
      </c>
      <c r="W435">
        <v>650004</v>
      </c>
    </row>
    <row r="436" spans="22:23" x14ac:dyDescent="0.2">
      <c r="V436" t="s">
        <v>1180</v>
      </c>
      <c r="W436">
        <v>650005</v>
      </c>
    </row>
    <row r="437" spans="22:23" x14ac:dyDescent="0.2">
      <c r="V437" t="s">
        <v>1181</v>
      </c>
      <c r="W437">
        <v>650006</v>
      </c>
    </row>
    <row r="438" spans="22:23" x14ac:dyDescent="0.2">
      <c r="V438" t="s">
        <v>1182</v>
      </c>
      <c r="W438">
        <v>650007</v>
      </c>
    </row>
    <row r="439" spans="22:23" x14ac:dyDescent="0.2">
      <c r="V439" t="s">
        <v>1183</v>
      </c>
      <c r="W439">
        <v>650008</v>
      </c>
    </row>
    <row r="440" spans="22:23" x14ac:dyDescent="0.2">
      <c r="V440" t="s">
        <v>1184</v>
      </c>
      <c r="W440">
        <v>650009</v>
      </c>
    </row>
    <row r="441" spans="22:23" x14ac:dyDescent="0.2">
      <c r="V441" t="s">
        <v>1185</v>
      </c>
      <c r="W441">
        <v>650010</v>
      </c>
    </row>
    <row r="442" spans="22:23" x14ac:dyDescent="0.2">
      <c r="V442" t="s">
        <v>1186</v>
      </c>
      <c r="W442">
        <v>650016</v>
      </c>
    </row>
    <row r="443" spans="22:23" x14ac:dyDescent="0.2">
      <c r="V443" t="s">
        <v>1188</v>
      </c>
      <c r="W443">
        <v>650017</v>
      </c>
    </row>
    <row r="444" spans="22:23" x14ac:dyDescent="0.2">
      <c r="V444" t="s">
        <v>1189</v>
      </c>
      <c r="W444">
        <v>650018</v>
      </c>
    </row>
    <row r="445" spans="22:23" x14ac:dyDescent="0.2">
      <c r="V445" t="s">
        <v>1190</v>
      </c>
      <c r="W445">
        <v>650019</v>
      </c>
    </row>
    <row r="446" spans="22:23" x14ac:dyDescent="0.2">
      <c r="V446" t="s">
        <v>1191</v>
      </c>
      <c r="W446">
        <v>650020</v>
      </c>
    </row>
    <row r="447" spans="22:23" x14ac:dyDescent="0.2">
      <c r="V447" t="s">
        <v>1192</v>
      </c>
      <c r="W447">
        <v>650021</v>
      </c>
    </row>
    <row r="448" spans="22:23" x14ac:dyDescent="0.2">
      <c r="V448" t="s">
        <v>1193</v>
      </c>
      <c r="W448">
        <v>650022</v>
      </c>
    </row>
    <row r="449" spans="22:23" x14ac:dyDescent="0.2">
      <c r="V449" t="s">
        <v>1194</v>
      </c>
      <c r="W449">
        <v>650023</v>
      </c>
    </row>
    <row r="450" spans="22:23" x14ac:dyDescent="0.2">
      <c r="V450" t="s">
        <v>1195</v>
      </c>
      <c r="W450">
        <v>650024</v>
      </c>
    </row>
    <row r="451" spans="22:23" x14ac:dyDescent="0.2">
      <c r="V451" t="s">
        <v>1196</v>
      </c>
      <c r="W451">
        <v>650025</v>
      </c>
    </row>
    <row r="452" spans="22:23" x14ac:dyDescent="0.2">
      <c r="V452" t="s">
        <v>1197</v>
      </c>
      <c r="W452">
        <v>650031</v>
      </c>
    </row>
    <row r="453" spans="22:23" x14ac:dyDescent="0.2">
      <c r="V453" t="s">
        <v>1199</v>
      </c>
      <c r="W453">
        <v>650032</v>
      </c>
    </row>
    <row r="454" spans="22:23" x14ac:dyDescent="0.2">
      <c r="V454" t="s">
        <v>1200</v>
      </c>
      <c r="W454">
        <v>650033</v>
      </c>
    </row>
    <row r="455" spans="22:23" x14ac:dyDescent="0.2">
      <c r="V455" t="s">
        <v>1201</v>
      </c>
      <c r="W455">
        <v>650034</v>
      </c>
    </row>
    <row r="456" spans="22:23" x14ac:dyDescent="0.2">
      <c r="V456" t="s">
        <v>1202</v>
      </c>
      <c r="W456">
        <v>650035</v>
      </c>
    </row>
    <row r="457" spans="22:23" x14ac:dyDescent="0.2">
      <c r="V457" t="s">
        <v>1203</v>
      </c>
      <c r="W457">
        <v>650036</v>
      </c>
    </row>
    <row r="458" spans="22:23" x14ac:dyDescent="0.2">
      <c r="V458" t="s">
        <v>1204</v>
      </c>
      <c r="W458">
        <v>650037</v>
      </c>
    </row>
    <row r="459" spans="22:23" x14ac:dyDescent="0.2">
      <c r="V459" t="s">
        <v>1205</v>
      </c>
      <c r="W459">
        <v>650038</v>
      </c>
    </row>
    <row r="460" spans="22:23" x14ac:dyDescent="0.2">
      <c r="V460" t="s">
        <v>1206</v>
      </c>
      <c r="W460">
        <v>650039</v>
      </c>
    </row>
    <row r="461" spans="22:23" x14ac:dyDescent="0.2">
      <c r="V461" t="s">
        <v>1207</v>
      </c>
      <c r="W461">
        <v>650040</v>
      </c>
    </row>
    <row r="462" spans="22:23" x14ac:dyDescent="0.2">
      <c r="V462" t="s">
        <v>1208</v>
      </c>
      <c r="W462">
        <v>650046</v>
      </c>
    </row>
    <row r="463" spans="22:23" x14ac:dyDescent="0.2">
      <c r="V463" t="s">
        <v>1210</v>
      </c>
      <c r="W463">
        <v>650047</v>
      </c>
    </row>
    <row r="464" spans="22:23" x14ac:dyDescent="0.2">
      <c r="V464" t="s">
        <v>1211</v>
      </c>
      <c r="W464">
        <v>650048</v>
      </c>
    </row>
    <row r="465" spans="22:23" x14ac:dyDescent="0.2">
      <c r="V465" t="s">
        <v>1212</v>
      </c>
      <c r="W465">
        <v>650049</v>
      </c>
    </row>
    <row r="466" spans="22:23" x14ac:dyDescent="0.2">
      <c r="V466" t="s">
        <v>1213</v>
      </c>
      <c r="W466">
        <v>650050</v>
      </c>
    </row>
    <row r="467" spans="22:23" x14ac:dyDescent="0.2">
      <c r="V467" t="s">
        <v>1214</v>
      </c>
      <c r="W467">
        <v>650051</v>
      </c>
    </row>
    <row r="468" spans="22:23" x14ac:dyDescent="0.2">
      <c r="V468" t="s">
        <v>1215</v>
      </c>
      <c r="W468">
        <v>650052</v>
      </c>
    </row>
    <row r="469" spans="22:23" x14ac:dyDescent="0.2">
      <c r="V469" t="s">
        <v>1216</v>
      </c>
      <c r="W469">
        <v>650053</v>
      </c>
    </row>
    <row r="470" spans="22:23" x14ac:dyDescent="0.2">
      <c r="V470" t="s">
        <v>1217</v>
      </c>
      <c r="W470">
        <v>650054</v>
      </c>
    </row>
    <row r="471" spans="22:23" x14ac:dyDescent="0.2">
      <c r="V471" t="s">
        <v>1218</v>
      </c>
      <c r="W471">
        <v>650055</v>
      </c>
    </row>
    <row r="472" spans="22:23" x14ac:dyDescent="0.2">
      <c r="V472" t="s">
        <v>1219</v>
      </c>
      <c r="W472">
        <v>650061</v>
      </c>
    </row>
    <row r="473" spans="22:23" x14ac:dyDescent="0.2">
      <c r="V473" t="s">
        <v>1221</v>
      </c>
      <c r="W473">
        <v>650062</v>
      </c>
    </row>
    <row r="474" spans="22:23" x14ac:dyDescent="0.2">
      <c r="V474" t="s">
        <v>1222</v>
      </c>
      <c r="W474">
        <v>650063</v>
      </c>
    </row>
    <row r="475" spans="22:23" x14ac:dyDescent="0.2">
      <c r="V475" t="s">
        <v>1223</v>
      </c>
      <c r="W475">
        <v>650064</v>
      </c>
    </row>
    <row r="476" spans="22:23" x14ac:dyDescent="0.2">
      <c r="V476" t="s">
        <v>1224</v>
      </c>
      <c r="W476">
        <v>650065</v>
      </c>
    </row>
    <row r="477" spans="22:23" x14ac:dyDescent="0.2">
      <c r="V477" t="s">
        <v>1225</v>
      </c>
      <c r="W477">
        <v>650066</v>
      </c>
    </row>
    <row r="478" spans="22:23" x14ac:dyDescent="0.2">
      <c r="V478" t="s">
        <v>1226</v>
      </c>
      <c r="W478">
        <v>650067</v>
      </c>
    </row>
    <row r="479" spans="22:23" x14ac:dyDescent="0.2">
      <c r="V479" t="s">
        <v>1227</v>
      </c>
      <c r="W479">
        <v>650068</v>
      </c>
    </row>
    <row r="480" spans="22:23" x14ac:dyDescent="0.2">
      <c r="V480" t="s">
        <v>1228</v>
      </c>
      <c r="W480">
        <v>650069</v>
      </c>
    </row>
    <row r="481" spans="22:23" x14ac:dyDescent="0.2">
      <c r="V481" t="s">
        <v>1229</v>
      </c>
      <c r="W481">
        <v>650070</v>
      </c>
    </row>
    <row r="482" spans="22:23" x14ac:dyDescent="0.2">
      <c r="V482" t="s">
        <v>1230</v>
      </c>
      <c r="W482">
        <v>650076</v>
      </c>
    </row>
    <row r="483" spans="22:23" x14ac:dyDescent="0.2">
      <c r="V483" t="s">
        <v>1232</v>
      </c>
      <c r="W483">
        <v>650077</v>
      </c>
    </row>
    <row r="484" spans="22:23" x14ac:dyDescent="0.2">
      <c r="V484" t="s">
        <v>1233</v>
      </c>
      <c r="W484">
        <v>650078</v>
      </c>
    </row>
    <row r="485" spans="22:23" x14ac:dyDescent="0.2">
      <c r="V485" t="s">
        <v>1234</v>
      </c>
      <c r="W485">
        <v>650079</v>
      </c>
    </row>
    <row r="486" spans="22:23" x14ac:dyDescent="0.2">
      <c r="V486" t="s">
        <v>1235</v>
      </c>
      <c r="W486">
        <v>650080</v>
      </c>
    </row>
    <row r="487" spans="22:23" x14ac:dyDescent="0.2">
      <c r="V487" t="s">
        <v>1236</v>
      </c>
      <c r="W487">
        <v>650081</v>
      </c>
    </row>
    <row r="488" spans="22:23" x14ac:dyDescent="0.2">
      <c r="V488" t="s">
        <v>1237</v>
      </c>
      <c r="W488">
        <v>650082</v>
      </c>
    </row>
    <row r="489" spans="22:23" x14ac:dyDescent="0.2">
      <c r="V489" t="s">
        <v>1238</v>
      </c>
      <c r="W489">
        <v>650083</v>
      </c>
    </row>
    <row r="490" spans="22:23" x14ac:dyDescent="0.2">
      <c r="V490" t="s">
        <v>1239</v>
      </c>
      <c r="W490">
        <v>650084</v>
      </c>
    </row>
    <row r="491" spans="22:23" x14ac:dyDescent="0.2">
      <c r="V491" t="s">
        <v>1240</v>
      </c>
      <c r="W491">
        <v>650085</v>
      </c>
    </row>
    <row r="492" spans="22:23" x14ac:dyDescent="0.2">
      <c r="V492" t="s">
        <v>1241</v>
      </c>
      <c r="W492">
        <v>650091</v>
      </c>
    </row>
    <row r="493" spans="22:23" x14ac:dyDescent="0.2">
      <c r="V493" t="s">
        <v>1243</v>
      </c>
      <c r="W493">
        <v>650092</v>
      </c>
    </row>
    <row r="494" spans="22:23" x14ac:dyDescent="0.2">
      <c r="V494" t="s">
        <v>1244</v>
      </c>
      <c r="W494">
        <v>650093</v>
      </c>
    </row>
    <row r="495" spans="22:23" x14ac:dyDescent="0.2">
      <c r="V495" t="s">
        <v>1245</v>
      </c>
      <c r="W495">
        <v>650094</v>
      </c>
    </row>
    <row r="496" spans="22:23" x14ac:dyDescent="0.2">
      <c r="V496" t="s">
        <v>1246</v>
      </c>
      <c r="W496">
        <v>650095</v>
      </c>
    </row>
    <row r="497" spans="22:23" x14ac:dyDescent="0.2">
      <c r="V497" t="s">
        <v>1247</v>
      </c>
      <c r="W497">
        <v>650096</v>
      </c>
    </row>
    <row r="498" spans="22:23" x14ac:dyDescent="0.2">
      <c r="V498" t="s">
        <v>1248</v>
      </c>
      <c r="W498">
        <v>650097</v>
      </c>
    </row>
    <row r="499" spans="22:23" x14ac:dyDescent="0.2">
      <c r="V499" t="s">
        <v>1249</v>
      </c>
      <c r="W499">
        <v>650098</v>
      </c>
    </row>
    <row r="500" spans="22:23" x14ac:dyDescent="0.2">
      <c r="V500" t="s">
        <v>1250</v>
      </c>
      <c r="W500">
        <v>650099</v>
      </c>
    </row>
    <row r="501" spans="22:23" x14ac:dyDescent="0.2">
      <c r="V501" t="s">
        <v>1251</v>
      </c>
      <c r="W501">
        <v>650100</v>
      </c>
    </row>
    <row r="502" spans="22:23" x14ac:dyDescent="0.2">
      <c r="V502" t="s">
        <v>1252</v>
      </c>
      <c r="W502">
        <v>650106</v>
      </c>
    </row>
    <row r="503" spans="22:23" x14ac:dyDescent="0.2">
      <c r="V503" t="s">
        <v>1254</v>
      </c>
      <c r="W503">
        <v>650107</v>
      </c>
    </row>
    <row r="504" spans="22:23" x14ac:dyDescent="0.2">
      <c r="V504" t="s">
        <v>1255</v>
      </c>
      <c r="W504">
        <v>650108</v>
      </c>
    </row>
    <row r="505" spans="22:23" x14ac:dyDescent="0.2">
      <c r="V505" t="s">
        <v>1256</v>
      </c>
      <c r="W505">
        <v>650109</v>
      </c>
    </row>
    <row r="506" spans="22:23" x14ac:dyDescent="0.2">
      <c r="V506" t="s">
        <v>1257</v>
      </c>
      <c r="W506">
        <v>650110</v>
      </c>
    </row>
    <row r="507" spans="22:23" x14ac:dyDescent="0.2">
      <c r="V507" t="s">
        <v>1258</v>
      </c>
      <c r="W507">
        <v>650111</v>
      </c>
    </row>
    <row r="508" spans="22:23" x14ac:dyDescent="0.2">
      <c r="V508" t="s">
        <v>1259</v>
      </c>
      <c r="W508">
        <v>650112</v>
      </c>
    </row>
    <row r="509" spans="22:23" x14ac:dyDescent="0.2">
      <c r="V509" t="s">
        <v>1260</v>
      </c>
      <c r="W509">
        <v>650113</v>
      </c>
    </row>
    <row r="510" spans="22:23" x14ac:dyDescent="0.2">
      <c r="V510" t="s">
        <v>1261</v>
      </c>
      <c r="W510">
        <v>650114</v>
      </c>
    </row>
    <row r="511" spans="22:23" x14ac:dyDescent="0.2">
      <c r="V511" t="s">
        <v>1262</v>
      </c>
      <c r="W511">
        <v>650115</v>
      </c>
    </row>
    <row r="512" spans="22:23" x14ac:dyDescent="0.2">
      <c r="V512" t="s">
        <v>1263</v>
      </c>
      <c r="W512">
        <v>650121</v>
      </c>
    </row>
    <row r="513" spans="22:23" x14ac:dyDescent="0.2">
      <c r="V513" t="s">
        <v>1265</v>
      </c>
      <c r="W513">
        <v>650122</v>
      </c>
    </row>
    <row r="514" spans="22:23" x14ac:dyDescent="0.2">
      <c r="V514" t="s">
        <v>1266</v>
      </c>
      <c r="W514">
        <v>650123</v>
      </c>
    </row>
    <row r="515" spans="22:23" x14ac:dyDescent="0.2">
      <c r="V515" t="s">
        <v>1267</v>
      </c>
      <c r="W515">
        <v>650124</v>
      </c>
    </row>
    <row r="516" spans="22:23" x14ac:dyDescent="0.2">
      <c r="V516" t="s">
        <v>1268</v>
      </c>
      <c r="W516">
        <v>650125</v>
      </c>
    </row>
    <row r="517" spans="22:23" x14ac:dyDescent="0.2">
      <c r="V517" t="s">
        <v>1269</v>
      </c>
      <c r="W517">
        <v>650126</v>
      </c>
    </row>
    <row r="518" spans="22:23" x14ac:dyDescent="0.2">
      <c r="V518" t="s">
        <v>1270</v>
      </c>
      <c r="W518">
        <v>650127</v>
      </c>
    </row>
    <row r="519" spans="22:23" x14ac:dyDescent="0.2">
      <c r="V519" t="s">
        <v>1271</v>
      </c>
      <c r="W519">
        <v>650128</v>
      </c>
    </row>
    <row r="520" spans="22:23" x14ac:dyDescent="0.2">
      <c r="V520" t="s">
        <v>1272</v>
      </c>
      <c r="W520">
        <v>650129</v>
      </c>
    </row>
    <row r="521" spans="22:23" x14ac:dyDescent="0.2">
      <c r="V521" t="s">
        <v>1273</v>
      </c>
      <c r="W521">
        <v>650130</v>
      </c>
    </row>
    <row r="522" spans="22:23" x14ac:dyDescent="0.2">
      <c r="V522" t="s">
        <v>1275</v>
      </c>
      <c r="W522">
        <v>650136</v>
      </c>
    </row>
    <row r="523" spans="22:23" x14ac:dyDescent="0.2">
      <c r="V523" t="s">
        <v>1278</v>
      </c>
      <c r="W523">
        <v>650137</v>
      </c>
    </row>
    <row r="524" spans="22:23" x14ac:dyDescent="0.2">
      <c r="V524" t="s">
        <v>1280</v>
      </c>
      <c r="W524">
        <v>650138</v>
      </c>
    </row>
    <row r="525" spans="22:23" x14ac:dyDescent="0.2">
      <c r="V525" t="s">
        <v>1282</v>
      </c>
      <c r="W525">
        <v>650139</v>
      </c>
    </row>
    <row r="526" spans="22:23" x14ac:dyDescent="0.2">
      <c r="V526" t="s">
        <v>1284</v>
      </c>
      <c r="W526">
        <v>650140</v>
      </c>
    </row>
    <row r="527" spans="22:23" x14ac:dyDescent="0.2">
      <c r="V527" t="s">
        <v>1286</v>
      </c>
      <c r="W527">
        <v>650141</v>
      </c>
    </row>
    <row r="528" spans="22:23" x14ac:dyDescent="0.2">
      <c r="V528" t="s">
        <v>1288</v>
      </c>
      <c r="W528">
        <v>650142</v>
      </c>
    </row>
    <row r="529" spans="22:23" x14ac:dyDescent="0.2">
      <c r="V529" t="s">
        <v>1290</v>
      </c>
      <c r="W529">
        <v>650143</v>
      </c>
    </row>
    <row r="530" spans="22:23" x14ac:dyDescent="0.2">
      <c r="V530" t="s">
        <v>1292</v>
      </c>
      <c r="W530">
        <v>650144</v>
      </c>
    </row>
    <row r="531" spans="22:23" x14ac:dyDescent="0.2">
      <c r="V531" t="s">
        <v>1294</v>
      </c>
      <c r="W531">
        <v>650145</v>
      </c>
    </row>
    <row r="532" spans="22:23" x14ac:dyDescent="0.2">
      <c r="V532" t="s">
        <v>1295</v>
      </c>
      <c r="W532">
        <v>650151</v>
      </c>
    </row>
    <row r="533" spans="22:23" x14ac:dyDescent="0.2">
      <c r="V533" t="s">
        <v>1297</v>
      </c>
      <c r="W533">
        <v>650152</v>
      </c>
    </row>
    <row r="534" spans="22:23" x14ac:dyDescent="0.2">
      <c r="V534" t="s">
        <v>1298</v>
      </c>
      <c r="W534">
        <v>650153</v>
      </c>
    </row>
    <row r="535" spans="22:23" x14ac:dyDescent="0.2">
      <c r="V535" t="s">
        <v>1299</v>
      </c>
      <c r="W535">
        <v>650154</v>
      </c>
    </row>
    <row r="536" spans="22:23" x14ac:dyDescent="0.2">
      <c r="V536" t="s">
        <v>1300</v>
      </c>
      <c r="W536">
        <v>650155</v>
      </c>
    </row>
    <row r="537" spans="22:23" x14ac:dyDescent="0.2">
      <c r="V537" t="s">
        <v>1301</v>
      </c>
      <c r="W537">
        <v>650156</v>
      </c>
    </row>
    <row r="538" spans="22:23" x14ac:dyDescent="0.2">
      <c r="V538" t="s">
        <v>1302</v>
      </c>
      <c r="W538">
        <v>650157</v>
      </c>
    </row>
    <row r="539" spans="22:23" x14ac:dyDescent="0.2">
      <c r="V539" t="s">
        <v>1303</v>
      </c>
      <c r="W539">
        <v>650158</v>
      </c>
    </row>
    <row r="540" spans="22:23" x14ac:dyDescent="0.2">
      <c r="V540" t="s">
        <v>1304</v>
      </c>
      <c r="W540">
        <v>650159</v>
      </c>
    </row>
    <row r="541" spans="22:23" x14ac:dyDescent="0.2">
      <c r="V541" t="s">
        <v>1305</v>
      </c>
      <c r="W541">
        <v>650160</v>
      </c>
    </row>
    <row r="542" spans="22:23" x14ac:dyDescent="0.2">
      <c r="V542" t="s">
        <v>1306</v>
      </c>
      <c r="W542">
        <v>650166</v>
      </c>
    </row>
    <row r="543" spans="22:23" x14ac:dyDescent="0.2">
      <c r="V543" t="s">
        <v>1308</v>
      </c>
      <c r="W543">
        <v>650167</v>
      </c>
    </row>
    <row r="544" spans="22:23" x14ac:dyDescent="0.2">
      <c r="V544" t="s">
        <v>1309</v>
      </c>
      <c r="W544">
        <v>650168</v>
      </c>
    </row>
    <row r="545" spans="22:23" x14ac:dyDescent="0.2">
      <c r="V545" t="s">
        <v>1310</v>
      </c>
      <c r="W545">
        <v>650169</v>
      </c>
    </row>
    <row r="546" spans="22:23" x14ac:dyDescent="0.2">
      <c r="V546" t="s">
        <v>1311</v>
      </c>
      <c r="W546">
        <v>650170</v>
      </c>
    </row>
    <row r="547" spans="22:23" x14ac:dyDescent="0.2">
      <c r="V547" t="s">
        <v>1312</v>
      </c>
      <c r="W547">
        <v>650171</v>
      </c>
    </row>
    <row r="548" spans="22:23" x14ac:dyDescent="0.2">
      <c r="V548" t="s">
        <v>1313</v>
      </c>
      <c r="W548">
        <v>650172</v>
      </c>
    </row>
    <row r="549" spans="22:23" x14ac:dyDescent="0.2">
      <c r="V549" t="s">
        <v>1314</v>
      </c>
      <c r="W549">
        <v>650173</v>
      </c>
    </row>
    <row r="550" spans="22:23" x14ac:dyDescent="0.2">
      <c r="V550" t="s">
        <v>1315</v>
      </c>
      <c r="W550">
        <v>650174</v>
      </c>
    </row>
    <row r="551" spans="22:23" x14ac:dyDescent="0.2">
      <c r="V551" t="s">
        <v>1316</v>
      </c>
      <c r="W551">
        <v>650175</v>
      </c>
    </row>
    <row r="552" spans="22:23" x14ac:dyDescent="0.2">
      <c r="V552" t="s">
        <v>1318</v>
      </c>
      <c r="W552">
        <v>650181</v>
      </c>
    </row>
    <row r="553" spans="22:23" x14ac:dyDescent="0.2">
      <c r="V553" t="s">
        <v>1321</v>
      </c>
      <c r="W553">
        <v>650182</v>
      </c>
    </row>
    <row r="554" spans="22:23" x14ac:dyDescent="0.2">
      <c r="V554" t="s">
        <v>1323</v>
      </c>
      <c r="W554">
        <v>650183</v>
      </c>
    </row>
    <row r="555" spans="22:23" x14ac:dyDescent="0.2">
      <c r="V555" t="s">
        <v>1325</v>
      </c>
      <c r="W555">
        <v>650184</v>
      </c>
    </row>
    <row r="556" spans="22:23" x14ac:dyDescent="0.2">
      <c r="V556" t="s">
        <v>1327</v>
      </c>
      <c r="W556">
        <v>650185</v>
      </c>
    </row>
    <row r="557" spans="22:23" x14ac:dyDescent="0.2">
      <c r="V557" t="s">
        <v>1329</v>
      </c>
      <c r="W557">
        <v>650186</v>
      </c>
    </row>
    <row r="558" spans="22:23" x14ac:dyDescent="0.2">
      <c r="V558" t="s">
        <v>1331</v>
      </c>
      <c r="W558">
        <v>650187</v>
      </c>
    </row>
    <row r="559" spans="22:23" x14ac:dyDescent="0.2">
      <c r="V559" t="s">
        <v>1333</v>
      </c>
      <c r="W559">
        <v>650188</v>
      </c>
    </row>
    <row r="560" spans="22:23" x14ac:dyDescent="0.2">
      <c r="V560" t="s">
        <v>1335</v>
      </c>
      <c r="W560">
        <v>650189</v>
      </c>
    </row>
    <row r="561" spans="22:23" x14ac:dyDescent="0.2">
      <c r="V561" t="s">
        <v>1337</v>
      </c>
      <c r="W561">
        <v>650190</v>
      </c>
    </row>
    <row r="562" spans="22:23" x14ac:dyDescent="0.2">
      <c r="V562" t="s">
        <v>1339</v>
      </c>
      <c r="W562">
        <v>650196</v>
      </c>
    </row>
    <row r="563" spans="22:23" x14ac:dyDescent="0.2">
      <c r="V563" t="s">
        <v>1342</v>
      </c>
      <c r="W563">
        <v>650197</v>
      </c>
    </row>
    <row r="564" spans="22:23" x14ac:dyDescent="0.2">
      <c r="V564" t="s">
        <v>1344</v>
      </c>
      <c r="W564">
        <v>650198</v>
      </c>
    </row>
    <row r="565" spans="22:23" x14ac:dyDescent="0.2">
      <c r="V565" t="s">
        <v>1346</v>
      </c>
      <c r="W565">
        <v>650199</v>
      </c>
    </row>
    <row r="566" spans="22:23" x14ac:dyDescent="0.2">
      <c r="V566" t="s">
        <v>1348</v>
      </c>
      <c r="W566">
        <v>650200</v>
      </c>
    </row>
    <row r="567" spans="22:23" x14ac:dyDescent="0.2">
      <c r="V567" t="s">
        <v>1350</v>
      </c>
      <c r="W567">
        <v>650201</v>
      </c>
    </row>
    <row r="568" spans="22:23" x14ac:dyDescent="0.2">
      <c r="V568" t="s">
        <v>1352</v>
      </c>
      <c r="W568">
        <v>650202</v>
      </c>
    </row>
    <row r="569" spans="22:23" x14ac:dyDescent="0.2">
      <c r="V569" t="s">
        <v>1354</v>
      </c>
      <c r="W569">
        <v>650203</v>
      </c>
    </row>
    <row r="570" spans="22:23" x14ac:dyDescent="0.2">
      <c r="V570" t="s">
        <v>1356</v>
      </c>
      <c r="W570">
        <v>650204</v>
      </c>
    </row>
    <row r="571" spans="22:23" x14ac:dyDescent="0.2">
      <c r="V571" t="s">
        <v>1358</v>
      </c>
      <c r="W571">
        <v>650205</v>
      </c>
    </row>
    <row r="572" spans="22:23" x14ac:dyDescent="0.2">
      <c r="V572" t="s">
        <v>1360</v>
      </c>
      <c r="W572">
        <v>650211</v>
      </c>
    </row>
    <row r="573" spans="22:23" x14ac:dyDescent="0.2">
      <c r="V573" t="s">
        <v>1363</v>
      </c>
      <c r="W573">
        <v>650212</v>
      </c>
    </row>
    <row r="574" spans="22:23" x14ac:dyDescent="0.2">
      <c r="V574" t="s">
        <v>1365</v>
      </c>
      <c r="W574">
        <v>650213</v>
      </c>
    </row>
    <row r="575" spans="22:23" x14ac:dyDescent="0.2">
      <c r="V575" t="s">
        <v>1367</v>
      </c>
      <c r="W575">
        <v>650214</v>
      </c>
    </row>
    <row r="576" spans="22:23" x14ac:dyDescent="0.2">
      <c r="V576" t="s">
        <v>1369</v>
      </c>
      <c r="W576">
        <v>650215</v>
      </c>
    </row>
    <row r="577" spans="22:23" x14ac:dyDescent="0.2">
      <c r="V577" t="s">
        <v>1371</v>
      </c>
      <c r="W577">
        <v>650216</v>
      </c>
    </row>
    <row r="578" spans="22:23" x14ac:dyDescent="0.2">
      <c r="V578" t="s">
        <v>1373</v>
      </c>
      <c r="W578">
        <v>650217</v>
      </c>
    </row>
    <row r="579" spans="22:23" x14ac:dyDescent="0.2">
      <c r="V579" t="s">
        <v>1375</v>
      </c>
      <c r="W579">
        <v>650218</v>
      </c>
    </row>
    <row r="580" spans="22:23" x14ac:dyDescent="0.2">
      <c r="V580" t="s">
        <v>1377</v>
      </c>
      <c r="W580">
        <v>650219</v>
      </c>
    </row>
    <row r="581" spans="22:23" x14ac:dyDescent="0.2">
      <c r="V581" t="s">
        <v>1379</v>
      </c>
      <c r="W581">
        <v>650220</v>
      </c>
    </row>
    <row r="582" spans="22:23" x14ac:dyDescent="0.2">
      <c r="V582" t="s">
        <v>1381</v>
      </c>
      <c r="W582">
        <v>650226</v>
      </c>
    </row>
    <row r="583" spans="22:23" x14ac:dyDescent="0.2">
      <c r="V583" t="s">
        <v>1384</v>
      </c>
      <c r="W583">
        <v>650227</v>
      </c>
    </row>
    <row r="584" spans="22:23" x14ac:dyDescent="0.2">
      <c r="V584" t="s">
        <v>1386</v>
      </c>
      <c r="W584">
        <v>650228</v>
      </c>
    </row>
    <row r="585" spans="22:23" x14ac:dyDescent="0.2">
      <c r="V585" t="s">
        <v>1388</v>
      </c>
      <c r="W585">
        <v>650229</v>
      </c>
    </row>
    <row r="586" spans="22:23" x14ac:dyDescent="0.2">
      <c r="V586" t="s">
        <v>1390</v>
      </c>
      <c r="W586">
        <v>650230</v>
      </c>
    </row>
    <row r="587" spans="22:23" x14ac:dyDescent="0.2">
      <c r="V587" t="s">
        <v>1392</v>
      </c>
      <c r="W587">
        <v>650231</v>
      </c>
    </row>
    <row r="588" spans="22:23" x14ac:dyDescent="0.2">
      <c r="V588" t="s">
        <v>1394</v>
      </c>
      <c r="W588">
        <v>650232</v>
      </c>
    </row>
    <row r="589" spans="22:23" x14ac:dyDescent="0.2">
      <c r="V589" t="s">
        <v>1396</v>
      </c>
      <c r="W589">
        <v>650233</v>
      </c>
    </row>
    <row r="590" spans="22:23" x14ac:dyDescent="0.2">
      <c r="V590" t="s">
        <v>1398</v>
      </c>
      <c r="W590">
        <v>650234</v>
      </c>
    </row>
    <row r="591" spans="22:23" x14ac:dyDescent="0.2">
      <c r="V591" t="s">
        <v>1400</v>
      </c>
      <c r="W591">
        <v>650235</v>
      </c>
    </row>
    <row r="592" spans="22:23" x14ac:dyDescent="0.2">
      <c r="V592" t="s">
        <v>1402</v>
      </c>
      <c r="W592">
        <v>650301</v>
      </c>
    </row>
    <row r="593" spans="22:23" x14ac:dyDescent="0.2">
      <c r="V593" t="s">
        <v>1405</v>
      </c>
      <c r="W593">
        <v>650302</v>
      </c>
    </row>
    <row r="594" spans="22:23" x14ac:dyDescent="0.2">
      <c r="V594" t="s">
        <v>1407</v>
      </c>
      <c r="W594">
        <v>650303</v>
      </c>
    </row>
    <row r="595" spans="22:23" x14ac:dyDescent="0.2">
      <c r="V595" t="s">
        <v>1409</v>
      </c>
      <c r="W595">
        <v>650304</v>
      </c>
    </row>
    <row r="596" spans="22:23" x14ac:dyDescent="0.2">
      <c r="V596" t="s">
        <v>1411</v>
      </c>
      <c r="W596">
        <v>650305</v>
      </c>
    </row>
    <row r="597" spans="22:23" x14ac:dyDescent="0.2">
      <c r="V597" t="s">
        <v>1413</v>
      </c>
      <c r="W597">
        <v>650306</v>
      </c>
    </row>
    <row r="598" spans="22:23" x14ac:dyDescent="0.2">
      <c r="V598" t="s">
        <v>1415</v>
      </c>
      <c r="W598">
        <v>650307</v>
      </c>
    </row>
    <row r="599" spans="22:23" x14ac:dyDescent="0.2">
      <c r="V599" t="s">
        <v>1417</v>
      </c>
      <c r="W599">
        <v>650308</v>
      </c>
    </row>
    <row r="600" spans="22:23" x14ac:dyDescent="0.2">
      <c r="V600" t="s">
        <v>1419</v>
      </c>
      <c r="W600">
        <v>650309</v>
      </c>
    </row>
    <row r="601" spans="22:23" x14ac:dyDescent="0.2">
      <c r="V601" t="s">
        <v>1421</v>
      </c>
      <c r="W601">
        <v>650310</v>
      </c>
    </row>
    <row r="602" spans="22:23" x14ac:dyDescent="0.2">
      <c r="V602" t="s">
        <v>1423</v>
      </c>
      <c r="W602">
        <v>650316</v>
      </c>
    </row>
    <row r="603" spans="22:23" x14ac:dyDescent="0.2">
      <c r="V603" t="s">
        <v>1426</v>
      </c>
      <c r="W603">
        <v>650317</v>
      </c>
    </row>
    <row r="604" spans="22:23" x14ac:dyDescent="0.2">
      <c r="V604" t="s">
        <v>1428</v>
      </c>
      <c r="W604">
        <v>650318</v>
      </c>
    </row>
    <row r="605" spans="22:23" x14ac:dyDescent="0.2">
      <c r="V605" t="s">
        <v>1430</v>
      </c>
      <c r="W605">
        <v>650319</v>
      </c>
    </row>
    <row r="606" spans="22:23" x14ac:dyDescent="0.2">
      <c r="V606" t="s">
        <v>1432</v>
      </c>
      <c r="W606">
        <v>650320</v>
      </c>
    </row>
    <row r="607" spans="22:23" x14ac:dyDescent="0.2">
      <c r="V607" t="s">
        <v>1434</v>
      </c>
      <c r="W607">
        <v>650321</v>
      </c>
    </row>
    <row r="608" spans="22:23" x14ac:dyDescent="0.2">
      <c r="V608" t="s">
        <v>1436</v>
      </c>
      <c r="W608">
        <v>650322</v>
      </c>
    </row>
    <row r="609" spans="22:23" x14ac:dyDescent="0.2">
      <c r="V609" t="s">
        <v>1438</v>
      </c>
      <c r="W609">
        <v>650323</v>
      </c>
    </row>
    <row r="610" spans="22:23" x14ac:dyDescent="0.2">
      <c r="V610" t="s">
        <v>1440</v>
      </c>
      <c r="W610">
        <v>650324</v>
      </c>
    </row>
    <row r="611" spans="22:23" x14ac:dyDescent="0.2">
      <c r="V611" t="s">
        <v>1442</v>
      </c>
      <c r="W611">
        <v>650325</v>
      </c>
    </row>
    <row r="612" spans="22:23" x14ac:dyDescent="0.2">
      <c r="V612" t="s">
        <v>1444</v>
      </c>
      <c r="W612">
        <v>650331</v>
      </c>
    </row>
    <row r="613" spans="22:23" x14ac:dyDescent="0.2">
      <c r="V613" t="s">
        <v>1447</v>
      </c>
      <c r="W613">
        <v>650332</v>
      </c>
    </row>
    <row r="614" spans="22:23" x14ac:dyDescent="0.2">
      <c r="V614" t="s">
        <v>1449</v>
      </c>
      <c r="W614">
        <v>650333</v>
      </c>
    </row>
    <row r="615" spans="22:23" x14ac:dyDescent="0.2">
      <c r="V615" t="s">
        <v>1451</v>
      </c>
      <c r="W615">
        <v>650334</v>
      </c>
    </row>
    <row r="616" spans="22:23" x14ac:dyDescent="0.2">
      <c r="V616" t="s">
        <v>1453</v>
      </c>
      <c r="W616">
        <v>650335</v>
      </c>
    </row>
    <row r="617" spans="22:23" x14ac:dyDescent="0.2">
      <c r="V617" t="s">
        <v>1455</v>
      </c>
      <c r="W617">
        <v>650336</v>
      </c>
    </row>
    <row r="618" spans="22:23" x14ac:dyDescent="0.2">
      <c r="V618" t="s">
        <v>1457</v>
      </c>
      <c r="W618">
        <v>650337</v>
      </c>
    </row>
    <row r="619" spans="22:23" x14ac:dyDescent="0.2">
      <c r="V619" t="s">
        <v>1459</v>
      </c>
      <c r="W619">
        <v>650338</v>
      </c>
    </row>
    <row r="620" spans="22:23" x14ac:dyDescent="0.2">
      <c r="V620" t="s">
        <v>1461</v>
      </c>
      <c r="W620">
        <v>650339</v>
      </c>
    </row>
    <row r="621" spans="22:23" x14ac:dyDescent="0.2">
      <c r="V621" t="s">
        <v>1463</v>
      </c>
      <c r="W621">
        <v>650340</v>
      </c>
    </row>
    <row r="622" spans="22:23" x14ac:dyDescent="0.2">
      <c r="V622" t="s">
        <v>1465</v>
      </c>
      <c r="W622">
        <v>650346</v>
      </c>
    </row>
    <row r="623" spans="22:23" x14ac:dyDescent="0.2">
      <c r="V623" t="s">
        <v>1468</v>
      </c>
      <c r="W623">
        <v>650347</v>
      </c>
    </row>
    <row r="624" spans="22:23" x14ac:dyDescent="0.2">
      <c r="V624" t="s">
        <v>1470</v>
      </c>
      <c r="W624">
        <v>650348</v>
      </c>
    </row>
    <row r="625" spans="22:23" x14ac:dyDescent="0.2">
      <c r="V625" t="s">
        <v>1472</v>
      </c>
      <c r="W625">
        <v>650349</v>
      </c>
    </row>
    <row r="626" spans="22:23" x14ac:dyDescent="0.2">
      <c r="V626" t="s">
        <v>1474</v>
      </c>
      <c r="W626">
        <v>650350</v>
      </c>
    </row>
    <row r="627" spans="22:23" x14ac:dyDescent="0.2">
      <c r="V627" t="s">
        <v>1476</v>
      </c>
      <c r="W627">
        <v>650351</v>
      </c>
    </row>
    <row r="628" spans="22:23" x14ac:dyDescent="0.2">
      <c r="V628" t="s">
        <v>1478</v>
      </c>
      <c r="W628">
        <v>650352</v>
      </c>
    </row>
    <row r="629" spans="22:23" x14ac:dyDescent="0.2">
      <c r="V629" t="s">
        <v>1480</v>
      </c>
      <c r="W629">
        <v>650353</v>
      </c>
    </row>
    <row r="630" spans="22:23" x14ac:dyDescent="0.2">
      <c r="V630" t="s">
        <v>1482</v>
      </c>
      <c r="W630">
        <v>650354</v>
      </c>
    </row>
    <row r="631" spans="22:23" x14ac:dyDescent="0.2">
      <c r="V631" t="s">
        <v>1484</v>
      </c>
      <c r="W631">
        <v>650355</v>
      </c>
    </row>
    <row r="632" spans="22:23" x14ac:dyDescent="0.2">
      <c r="V632" t="s">
        <v>1486</v>
      </c>
      <c r="W632">
        <v>650361</v>
      </c>
    </row>
    <row r="633" spans="22:23" x14ac:dyDescent="0.2">
      <c r="V633" t="s">
        <v>1489</v>
      </c>
      <c r="W633">
        <v>650362</v>
      </c>
    </row>
    <row r="634" spans="22:23" x14ac:dyDescent="0.2">
      <c r="V634" t="s">
        <v>1491</v>
      </c>
      <c r="W634">
        <v>650363</v>
      </c>
    </row>
    <row r="635" spans="22:23" x14ac:dyDescent="0.2">
      <c r="V635" t="s">
        <v>1493</v>
      </c>
      <c r="W635">
        <v>650364</v>
      </c>
    </row>
    <row r="636" spans="22:23" x14ac:dyDescent="0.2">
      <c r="V636" t="s">
        <v>1495</v>
      </c>
      <c r="W636">
        <v>650365</v>
      </c>
    </row>
    <row r="637" spans="22:23" x14ac:dyDescent="0.2">
      <c r="V637" t="s">
        <v>1497</v>
      </c>
      <c r="W637">
        <v>650366</v>
      </c>
    </row>
    <row r="638" spans="22:23" x14ac:dyDescent="0.2">
      <c r="V638" t="s">
        <v>1499</v>
      </c>
      <c r="W638">
        <v>650367</v>
      </c>
    </row>
    <row r="639" spans="22:23" x14ac:dyDescent="0.2">
      <c r="V639" t="s">
        <v>1501</v>
      </c>
      <c r="W639">
        <v>650368</v>
      </c>
    </row>
    <row r="640" spans="22:23" x14ac:dyDescent="0.2">
      <c r="V640" t="s">
        <v>1503</v>
      </c>
      <c r="W640">
        <v>650369</v>
      </c>
    </row>
    <row r="641" spans="22:23" x14ac:dyDescent="0.2">
      <c r="V641" t="s">
        <v>1505</v>
      </c>
      <c r="W641">
        <v>650370</v>
      </c>
    </row>
    <row r="642" spans="22:23" x14ac:dyDescent="0.2">
      <c r="V642" t="s">
        <v>1507</v>
      </c>
      <c r="W642">
        <v>650376</v>
      </c>
    </row>
    <row r="643" spans="22:23" x14ac:dyDescent="0.2">
      <c r="V643" t="s">
        <v>1510</v>
      </c>
      <c r="W643">
        <v>650377</v>
      </c>
    </row>
    <row r="644" spans="22:23" x14ac:dyDescent="0.2">
      <c r="V644" t="s">
        <v>1512</v>
      </c>
      <c r="W644">
        <v>650378</v>
      </c>
    </row>
    <row r="645" spans="22:23" x14ac:dyDescent="0.2">
      <c r="V645" t="s">
        <v>1514</v>
      </c>
      <c r="W645">
        <v>650379</v>
      </c>
    </row>
    <row r="646" spans="22:23" x14ac:dyDescent="0.2">
      <c r="V646" t="s">
        <v>1516</v>
      </c>
      <c r="W646">
        <v>650380</v>
      </c>
    </row>
    <row r="647" spans="22:23" x14ac:dyDescent="0.2">
      <c r="V647" t="s">
        <v>1518</v>
      </c>
      <c r="W647">
        <v>650381</v>
      </c>
    </row>
    <row r="648" spans="22:23" x14ac:dyDescent="0.2">
      <c r="V648" t="s">
        <v>1520</v>
      </c>
      <c r="W648">
        <v>650382</v>
      </c>
    </row>
    <row r="649" spans="22:23" x14ac:dyDescent="0.2">
      <c r="V649" t="s">
        <v>1522</v>
      </c>
      <c r="W649">
        <v>650383</v>
      </c>
    </row>
    <row r="650" spans="22:23" x14ac:dyDescent="0.2">
      <c r="V650" t="s">
        <v>1524</v>
      </c>
      <c r="W650">
        <v>650384</v>
      </c>
    </row>
    <row r="651" spans="22:23" x14ac:dyDescent="0.2">
      <c r="V651" t="s">
        <v>1526</v>
      </c>
      <c r="W651">
        <v>650385</v>
      </c>
    </row>
    <row r="652" spans="22:23" x14ac:dyDescent="0.2">
      <c r="V652" t="s">
        <v>1528</v>
      </c>
      <c r="W652">
        <v>650391</v>
      </c>
    </row>
    <row r="653" spans="22:23" x14ac:dyDescent="0.2">
      <c r="V653" t="s">
        <v>1531</v>
      </c>
      <c r="W653">
        <v>650392</v>
      </c>
    </row>
    <row r="654" spans="22:23" x14ac:dyDescent="0.2">
      <c r="V654" t="s">
        <v>1533</v>
      </c>
      <c r="W654">
        <v>650393</v>
      </c>
    </row>
    <row r="655" spans="22:23" x14ac:dyDescent="0.2">
      <c r="V655" t="s">
        <v>1535</v>
      </c>
      <c r="W655">
        <v>650394</v>
      </c>
    </row>
    <row r="656" spans="22:23" x14ac:dyDescent="0.2">
      <c r="V656" t="s">
        <v>1537</v>
      </c>
      <c r="W656">
        <v>650395</v>
      </c>
    </row>
    <row r="657" spans="22:23" x14ac:dyDescent="0.2">
      <c r="V657" t="s">
        <v>1539</v>
      </c>
      <c r="W657">
        <v>650396</v>
      </c>
    </row>
    <row r="658" spans="22:23" x14ac:dyDescent="0.2">
      <c r="V658" t="s">
        <v>1541</v>
      </c>
      <c r="W658">
        <v>650397</v>
      </c>
    </row>
    <row r="659" spans="22:23" x14ac:dyDescent="0.2">
      <c r="V659" t="s">
        <v>1543</v>
      </c>
      <c r="W659">
        <v>650398</v>
      </c>
    </row>
    <row r="660" spans="22:23" x14ac:dyDescent="0.2">
      <c r="V660" t="s">
        <v>1545</v>
      </c>
      <c r="W660">
        <v>650399</v>
      </c>
    </row>
    <row r="661" spans="22:23" x14ac:dyDescent="0.2">
      <c r="V661" t="s">
        <v>1547</v>
      </c>
      <c r="W661">
        <v>650400</v>
      </c>
    </row>
    <row r="662" spans="22:23" x14ac:dyDescent="0.2">
      <c r="V662" t="s">
        <v>1549</v>
      </c>
      <c r="W662">
        <v>650406</v>
      </c>
    </row>
    <row r="663" spans="22:23" x14ac:dyDescent="0.2">
      <c r="V663" t="s">
        <v>1552</v>
      </c>
      <c r="W663">
        <v>650407</v>
      </c>
    </row>
    <row r="664" spans="22:23" x14ac:dyDescent="0.2">
      <c r="V664" t="s">
        <v>1554</v>
      </c>
      <c r="W664">
        <v>650408</v>
      </c>
    </row>
    <row r="665" spans="22:23" x14ac:dyDescent="0.2">
      <c r="V665" t="s">
        <v>1556</v>
      </c>
      <c r="W665">
        <v>650409</v>
      </c>
    </row>
    <row r="666" spans="22:23" x14ac:dyDescent="0.2">
      <c r="V666" t="s">
        <v>1558</v>
      </c>
      <c r="W666">
        <v>650410</v>
      </c>
    </row>
    <row r="667" spans="22:23" x14ac:dyDescent="0.2">
      <c r="V667" t="s">
        <v>1560</v>
      </c>
      <c r="W667">
        <v>650411</v>
      </c>
    </row>
    <row r="668" spans="22:23" x14ac:dyDescent="0.2">
      <c r="V668" t="s">
        <v>1562</v>
      </c>
      <c r="W668">
        <v>650412</v>
      </c>
    </row>
    <row r="669" spans="22:23" x14ac:dyDescent="0.2">
      <c r="V669" t="s">
        <v>1564</v>
      </c>
      <c r="W669">
        <v>650413</v>
      </c>
    </row>
    <row r="670" spans="22:23" x14ac:dyDescent="0.2">
      <c r="V670" t="s">
        <v>1566</v>
      </c>
      <c r="W670">
        <v>650414</v>
      </c>
    </row>
    <row r="671" spans="22:23" x14ac:dyDescent="0.2">
      <c r="V671" t="s">
        <v>1568</v>
      </c>
      <c r="W671">
        <v>650415</v>
      </c>
    </row>
    <row r="672" spans="22:23" x14ac:dyDescent="0.2">
      <c r="V672" t="s">
        <v>1570</v>
      </c>
      <c r="W672">
        <v>650421</v>
      </c>
    </row>
    <row r="673" spans="22:23" x14ac:dyDescent="0.2">
      <c r="V673" t="s">
        <v>1573</v>
      </c>
      <c r="W673">
        <v>650422</v>
      </c>
    </row>
    <row r="674" spans="22:23" x14ac:dyDescent="0.2">
      <c r="V674" t="s">
        <v>1575</v>
      </c>
      <c r="W674">
        <v>650423</v>
      </c>
    </row>
    <row r="675" spans="22:23" x14ac:dyDescent="0.2">
      <c r="V675" t="s">
        <v>1577</v>
      </c>
      <c r="W675">
        <v>650424</v>
      </c>
    </row>
    <row r="676" spans="22:23" x14ac:dyDescent="0.2">
      <c r="V676" t="s">
        <v>1579</v>
      </c>
      <c r="W676">
        <v>650425</v>
      </c>
    </row>
    <row r="677" spans="22:23" x14ac:dyDescent="0.2">
      <c r="V677" t="s">
        <v>1581</v>
      </c>
      <c r="W677">
        <v>650426</v>
      </c>
    </row>
    <row r="678" spans="22:23" x14ac:dyDescent="0.2">
      <c r="V678" t="s">
        <v>1583</v>
      </c>
      <c r="W678">
        <v>650427</v>
      </c>
    </row>
    <row r="679" spans="22:23" x14ac:dyDescent="0.2">
      <c r="V679" t="s">
        <v>1585</v>
      </c>
      <c r="W679">
        <v>650428</v>
      </c>
    </row>
    <row r="680" spans="22:23" x14ac:dyDescent="0.2">
      <c r="V680" t="s">
        <v>1587</v>
      </c>
      <c r="W680">
        <v>650429</v>
      </c>
    </row>
    <row r="681" spans="22:23" x14ac:dyDescent="0.2">
      <c r="V681" t="s">
        <v>1589</v>
      </c>
      <c r="W681">
        <v>650430</v>
      </c>
    </row>
    <row r="682" spans="22:23" x14ac:dyDescent="0.2">
      <c r="V682" t="s">
        <v>1591</v>
      </c>
      <c r="W682">
        <v>650436</v>
      </c>
    </row>
    <row r="683" spans="22:23" x14ac:dyDescent="0.2">
      <c r="V683" t="s">
        <v>1594</v>
      </c>
      <c r="W683">
        <v>650437</v>
      </c>
    </row>
    <row r="684" spans="22:23" x14ac:dyDescent="0.2">
      <c r="V684" t="s">
        <v>1596</v>
      </c>
      <c r="W684">
        <v>650438</v>
      </c>
    </row>
    <row r="685" spans="22:23" x14ac:dyDescent="0.2">
      <c r="V685" t="s">
        <v>1598</v>
      </c>
      <c r="W685">
        <v>650439</v>
      </c>
    </row>
    <row r="686" spans="22:23" x14ac:dyDescent="0.2">
      <c r="V686" t="s">
        <v>1600</v>
      </c>
      <c r="W686">
        <v>650440</v>
      </c>
    </row>
    <row r="687" spans="22:23" x14ac:dyDescent="0.2">
      <c r="V687" t="s">
        <v>1602</v>
      </c>
      <c r="W687">
        <v>650441</v>
      </c>
    </row>
    <row r="688" spans="22:23" x14ac:dyDescent="0.2">
      <c r="V688" t="s">
        <v>1604</v>
      </c>
      <c r="W688">
        <v>650442</v>
      </c>
    </row>
    <row r="689" spans="22:23" x14ac:dyDescent="0.2">
      <c r="V689" t="s">
        <v>1606</v>
      </c>
      <c r="W689">
        <v>650443</v>
      </c>
    </row>
    <row r="690" spans="22:23" x14ac:dyDescent="0.2">
      <c r="V690" t="s">
        <v>1608</v>
      </c>
      <c r="W690">
        <v>650444</v>
      </c>
    </row>
    <row r="691" spans="22:23" x14ac:dyDescent="0.2">
      <c r="V691" t="s">
        <v>1610</v>
      </c>
      <c r="W691">
        <v>650445</v>
      </c>
    </row>
    <row r="692" spans="22:23" x14ac:dyDescent="0.2">
      <c r="V692" t="s">
        <v>1612</v>
      </c>
      <c r="W692">
        <v>650451</v>
      </c>
    </row>
    <row r="693" spans="22:23" x14ac:dyDescent="0.2">
      <c r="V693" t="s">
        <v>1615</v>
      </c>
      <c r="W693">
        <v>650452</v>
      </c>
    </row>
    <row r="694" spans="22:23" x14ac:dyDescent="0.2">
      <c r="V694" t="s">
        <v>1617</v>
      </c>
      <c r="W694">
        <v>650453</v>
      </c>
    </row>
    <row r="695" spans="22:23" x14ac:dyDescent="0.2">
      <c r="V695" t="s">
        <v>1619</v>
      </c>
      <c r="W695">
        <v>650454</v>
      </c>
    </row>
    <row r="696" spans="22:23" x14ac:dyDescent="0.2">
      <c r="V696" t="s">
        <v>1621</v>
      </c>
      <c r="W696">
        <v>650455</v>
      </c>
    </row>
    <row r="697" spans="22:23" x14ac:dyDescent="0.2">
      <c r="V697" t="s">
        <v>1623</v>
      </c>
      <c r="W697">
        <v>650456</v>
      </c>
    </row>
    <row r="698" spans="22:23" x14ac:dyDescent="0.2">
      <c r="V698" t="s">
        <v>1625</v>
      </c>
      <c r="W698">
        <v>650457</v>
      </c>
    </row>
    <row r="699" spans="22:23" x14ac:dyDescent="0.2">
      <c r="V699" t="s">
        <v>1627</v>
      </c>
      <c r="W699">
        <v>650458</v>
      </c>
    </row>
    <row r="700" spans="22:23" x14ac:dyDescent="0.2">
      <c r="V700" t="s">
        <v>1629</v>
      </c>
      <c r="W700">
        <v>650459</v>
      </c>
    </row>
    <row r="701" spans="22:23" x14ac:dyDescent="0.2">
      <c r="V701" t="s">
        <v>1631</v>
      </c>
      <c r="W701">
        <v>650460</v>
      </c>
    </row>
    <row r="702" spans="22:23" x14ac:dyDescent="0.2">
      <c r="V702" t="s">
        <v>1633</v>
      </c>
      <c r="W702">
        <v>650466</v>
      </c>
    </row>
    <row r="703" spans="22:23" x14ac:dyDescent="0.2">
      <c r="V703" t="s">
        <v>1636</v>
      </c>
      <c r="W703">
        <v>650467</v>
      </c>
    </row>
    <row r="704" spans="22:23" x14ac:dyDescent="0.2">
      <c r="V704" t="s">
        <v>1638</v>
      </c>
      <c r="W704">
        <v>650468</v>
      </c>
    </row>
    <row r="705" spans="22:23" x14ac:dyDescent="0.2">
      <c r="V705" t="s">
        <v>1640</v>
      </c>
      <c r="W705">
        <v>650469</v>
      </c>
    </row>
    <row r="706" spans="22:23" x14ac:dyDescent="0.2">
      <c r="V706" t="s">
        <v>1642</v>
      </c>
      <c r="W706">
        <v>650470</v>
      </c>
    </row>
    <row r="707" spans="22:23" x14ac:dyDescent="0.2">
      <c r="V707" t="s">
        <v>1644</v>
      </c>
      <c r="W707">
        <v>650471</v>
      </c>
    </row>
    <row r="708" spans="22:23" x14ac:dyDescent="0.2">
      <c r="V708" t="s">
        <v>1646</v>
      </c>
      <c r="W708">
        <v>650472</v>
      </c>
    </row>
    <row r="709" spans="22:23" x14ac:dyDescent="0.2">
      <c r="V709" t="s">
        <v>1648</v>
      </c>
      <c r="W709">
        <v>650473</v>
      </c>
    </row>
    <row r="710" spans="22:23" x14ac:dyDescent="0.2">
      <c r="V710" t="s">
        <v>1650</v>
      </c>
      <c r="W710">
        <v>650474</v>
      </c>
    </row>
    <row r="711" spans="22:23" x14ac:dyDescent="0.2">
      <c r="V711" t="s">
        <v>1652</v>
      </c>
      <c r="W711">
        <v>650475</v>
      </c>
    </row>
    <row r="712" spans="22:23" x14ac:dyDescent="0.2">
      <c r="V712" t="s">
        <v>1654</v>
      </c>
      <c r="W712">
        <v>650481</v>
      </c>
    </row>
    <row r="713" spans="22:23" x14ac:dyDescent="0.2">
      <c r="V713" t="s">
        <v>1657</v>
      </c>
      <c r="W713">
        <v>650482</v>
      </c>
    </row>
    <row r="714" spans="22:23" x14ac:dyDescent="0.2">
      <c r="V714" t="s">
        <v>1659</v>
      </c>
      <c r="W714">
        <v>650483</v>
      </c>
    </row>
    <row r="715" spans="22:23" x14ac:dyDescent="0.2">
      <c r="V715" t="s">
        <v>1661</v>
      </c>
      <c r="W715">
        <v>650484</v>
      </c>
    </row>
    <row r="716" spans="22:23" x14ac:dyDescent="0.2">
      <c r="V716" t="s">
        <v>1663</v>
      </c>
      <c r="W716">
        <v>650485</v>
      </c>
    </row>
    <row r="717" spans="22:23" x14ac:dyDescent="0.2">
      <c r="V717" t="s">
        <v>1665</v>
      </c>
      <c r="W717">
        <v>650486</v>
      </c>
    </row>
    <row r="718" spans="22:23" x14ac:dyDescent="0.2">
      <c r="V718" t="s">
        <v>1667</v>
      </c>
      <c r="W718">
        <v>650487</v>
      </c>
    </row>
    <row r="719" spans="22:23" x14ac:dyDescent="0.2">
      <c r="V719" t="s">
        <v>1669</v>
      </c>
      <c r="W719">
        <v>650488</v>
      </c>
    </row>
    <row r="720" spans="22:23" x14ac:dyDescent="0.2">
      <c r="V720" t="s">
        <v>1671</v>
      </c>
      <c r="W720">
        <v>650489</v>
      </c>
    </row>
    <row r="721" spans="22:23" x14ac:dyDescent="0.2">
      <c r="V721" t="s">
        <v>1673</v>
      </c>
      <c r="W721">
        <v>650490</v>
      </c>
    </row>
    <row r="722" spans="22:23" x14ac:dyDescent="0.2">
      <c r="V722" t="s">
        <v>1675</v>
      </c>
      <c r="W722">
        <v>650496</v>
      </c>
    </row>
    <row r="723" spans="22:23" x14ac:dyDescent="0.2">
      <c r="V723" t="s">
        <v>1678</v>
      </c>
      <c r="W723">
        <v>650497</v>
      </c>
    </row>
    <row r="724" spans="22:23" x14ac:dyDescent="0.2">
      <c r="V724" t="s">
        <v>1680</v>
      </c>
      <c r="W724">
        <v>650498</v>
      </c>
    </row>
    <row r="725" spans="22:23" x14ac:dyDescent="0.2">
      <c r="V725" t="s">
        <v>1682</v>
      </c>
      <c r="W725">
        <v>650499</v>
      </c>
    </row>
    <row r="726" spans="22:23" x14ac:dyDescent="0.2">
      <c r="V726" t="s">
        <v>1684</v>
      </c>
      <c r="W726">
        <v>650500</v>
      </c>
    </row>
    <row r="727" spans="22:23" x14ac:dyDescent="0.2">
      <c r="V727" t="s">
        <v>1686</v>
      </c>
      <c r="W727">
        <v>650501</v>
      </c>
    </row>
    <row r="728" spans="22:23" x14ac:dyDescent="0.2">
      <c r="V728" t="s">
        <v>1688</v>
      </c>
      <c r="W728">
        <v>650502</v>
      </c>
    </row>
    <row r="729" spans="22:23" x14ac:dyDescent="0.2">
      <c r="V729" t="s">
        <v>1690</v>
      </c>
      <c r="W729">
        <v>650503</v>
      </c>
    </row>
    <row r="730" spans="22:23" x14ac:dyDescent="0.2">
      <c r="V730" t="s">
        <v>1692</v>
      </c>
      <c r="W730">
        <v>650504</v>
      </c>
    </row>
    <row r="731" spans="22:23" x14ac:dyDescent="0.2">
      <c r="V731" t="s">
        <v>1694</v>
      </c>
      <c r="W731">
        <v>650505</v>
      </c>
    </row>
    <row r="732" spans="22:23" x14ac:dyDescent="0.2">
      <c r="V732" t="s">
        <v>1696</v>
      </c>
      <c r="W732">
        <v>650511</v>
      </c>
    </row>
    <row r="733" spans="22:23" x14ac:dyDescent="0.2">
      <c r="V733" t="s">
        <v>1699</v>
      </c>
      <c r="W733">
        <v>650512</v>
      </c>
    </row>
    <row r="734" spans="22:23" x14ac:dyDescent="0.2">
      <c r="V734" t="s">
        <v>1701</v>
      </c>
      <c r="W734">
        <v>650513</v>
      </c>
    </row>
    <row r="735" spans="22:23" x14ac:dyDescent="0.2">
      <c r="V735" t="s">
        <v>1703</v>
      </c>
      <c r="W735">
        <v>650514</v>
      </c>
    </row>
    <row r="736" spans="22:23" x14ac:dyDescent="0.2">
      <c r="V736" t="s">
        <v>1705</v>
      </c>
      <c r="W736">
        <v>650515</v>
      </c>
    </row>
    <row r="737" spans="22:23" x14ac:dyDescent="0.2">
      <c r="V737" t="s">
        <v>1707</v>
      </c>
      <c r="W737">
        <v>650516</v>
      </c>
    </row>
    <row r="738" spans="22:23" x14ac:dyDescent="0.2">
      <c r="V738" t="s">
        <v>1709</v>
      </c>
      <c r="W738">
        <v>650517</v>
      </c>
    </row>
    <row r="739" spans="22:23" x14ac:dyDescent="0.2">
      <c r="V739" t="s">
        <v>1711</v>
      </c>
      <c r="W739">
        <v>650518</v>
      </c>
    </row>
    <row r="740" spans="22:23" x14ac:dyDescent="0.2">
      <c r="V740" t="s">
        <v>1713</v>
      </c>
      <c r="W740">
        <v>650519</v>
      </c>
    </row>
    <row r="741" spans="22:23" x14ac:dyDescent="0.2">
      <c r="V741" t="s">
        <v>1715</v>
      </c>
      <c r="W741">
        <v>650520</v>
      </c>
    </row>
    <row r="742" spans="22:23" x14ac:dyDescent="0.2">
      <c r="V742" t="s">
        <v>1717</v>
      </c>
      <c r="W742">
        <v>650526</v>
      </c>
    </row>
    <row r="743" spans="22:23" x14ac:dyDescent="0.2">
      <c r="V743" t="s">
        <v>1720</v>
      </c>
      <c r="W743">
        <v>650527</v>
      </c>
    </row>
    <row r="744" spans="22:23" x14ac:dyDescent="0.2">
      <c r="V744" t="s">
        <v>1722</v>
      </c>
      <c r="W744">
        <v>650528</v>
      </c>
    </row>
    <row r="745" spans="22:23" x14ac:dyDescent="0.2">
      <c r="V745" t="s">
        <v>1724</v>
      </c>
      <c r="W745">
        <v>650529</v>
      </c>
    </row>
    <row r="746" spans="22:23" x14ac:dyDescent="0.2">
      <c r="V746" t="s">
        <v>1726</v>
      </c>
      <c r="W746">
        <v>650530</v>
      </c>
    </row>
    <row r="747" spans="22:23" x14ac:dyDescent="0.2">
      <c r="V747" t="s">
        <v>1728</v>
      </c>
      <c r="W747">
        <v>650531</v>
      </c>
    </row>
    <row r="748" spans="22:23" x14ac:dyDescent="0.2">
      <c r="V748" t="s">
        <v>1730</v>
      </c>
      <c r="W748">
        <v>650532</v>
      </c>
    </row>
    <row r="749" spans="22:23" x14ac:dyDescent="0.2">
      <c r="V749" t="s">
        <v>1732</v>
      </c>
      <c r="W749">
        <v>650533</v>
      </c>
    </row>
    <row r="750" spans="22:23" x14ac:dyDescent="0.2">
      <c r="V750" t="s">
        <v>1734</v>
      </c>
      <c r="W750">
        <v>650534</v>
      </c>
    </row>
    <row r="751" spans="22:23" x14ac:dyDescent="0.2">
      <c r="V751" t="s">
        <v>1736</v>
      </c>
      <c r="W751">
        <v>650535</v>
      </c>
    </row>
    <row r="752" spans="22:23" x14ac:dyDescent="0.2">
      <c r="V752" t="s">
        <v>1737</v>
      </c>
      <c r="W752">
        <v>650541</v>
      </c>
    </row>
    <row r="753" spans="22:23" x14ac:dyDescent="0.2">
      <c r="V753" t="s">
        <v>1739</v>
      </c>
      <c r="W753">
        <v>650542</v>
      </c>
    </row>
    <row r="754" spans="22:23" x14ac:dyDescent="0.2">
      <c r="V754" t="s">
        <v>1740</v>
      </c>
      <c r="W754">
        <v>650543</v>
      </c>
    </row>
    <row r="755" spans="22:23" x14ac:dyDescent="0.2">
      <c r="V755" t="s">
        <v>1741</v>
      </c>
      <c r="W755">
        <v>650544</v>
      </c>
    </row>
    <row r="756" spans="22:23" x14ac:dyDescent="0.2">
      <c r="V756" t="s">
        <v>1742</v>
      </c>
      <c r="W756">
        <v>650545</v>
      </c>
    </row>
    <row r="757" spans="22:23" x14ac:dyDescent="0.2">
      <c r="V757" t="s">
        <v>1743</v>
      </c>
      <c r="W757">
        <v>650546</v>
      </c>
    </row>
    <row r="758" spans="22:23" x14ac:dyDescent="0.2">
      <c r="V758" t="s">
        <v>1744</v>
      </c>
      <c r="W758">
        <v>650547</v>
      </c>
    </row>
    <row r="759" spans="22:23" x14ac:dyDescent="0.2">
      <c r="V759" t="s">
        <v>1745</v>
      </c>
      <c r="W759">
        <v>650548</v>
      </c>
    </row>
    <row r="760" spans="22:23" x14ac:dyDescent="0.2">
      <c r="V760" t="s">
        <v>1746</v>
      </c>
      <c r="W760">
        <v>650549</v>
      </c>
    </row>
    <row r="761" spans="22:23" x14ac:dyDescent="0.2">
      <c r="V761" t="s">
        <v>1747</v>
      </c>
      <c r="W761">
        <v>650550</v>
      </c>
    </row>
    <row r="762" spans="22:23" x14ac:dyDescent="0.2">
      <c r="V762" t="s">
        <v>1748</v>
      </c>
      <c r="W762">
        <v>650556</v>
      </c>
    </row>
    <row r="763" spans="22:23" x14ac:dyDescent="0.2">
      <c r="V763" t="s">
        <v>1750</v>
      </c>
      <c r="W763">
        <v>650557</v>
      </c>
    </row>
    <row r="764" spans="22:23" x14ac:dyDescent="0.2">
      <c r="V764" t="s">
        <v>1751</v>
      </c>
      <c r="W764">
        <v>650558</v>
      </c>
    </row>
    <row r="765" spans="22:23" x14ac:dyDescent="0.2">
      <c r="V765" t="s">
        <v>1752</v>
      </c>
      <c r="W765">
        <v>650559</v>
      </c>
    </row>
    <row r="766" spans="22:23" x14ac:dyDescent="0.2">
      <c r="V766" t="s">
        <v>1753</v>
      </c>
      <c r="W766">
        <v>650560</v>
      </c>
    </row>
    <row r="767" spans="22:23" x14ac:dyDescent="0.2">
      <c r="V767" t="s">
        <v>1754</v>
      </c>
      <c r="W767">
        <v>650561</v>
      </c>
    </row>
    <row r="768" spans="22:23" x14ac:dyDescent="0.2">
      <c r="V768" t="s">
        <v>1755</v>
      </c>
      <c r="W768">
        <v>650562</v>
      </c>
    </row>
    <row r="769" spans="22:23" x14ac:dyDescent="0.2">
      <c r="V769" t="s">
        <v>1756</v>
      </c>
      <c r="W769">
        <v>650563</v>
      </c>
    </row>
    <row r="770" spans="22:23" x14ac:dyDescent="0.2">
      <c r="V770" t="s">
        <v>1757</v>
      </c>
      <c r="W770">
        <v>650564</v>
      </c>
    </row>
    <row r="771" spans="22:23" x14ac:dyDescent="0.2">
      <c r="V771" t="s">
        <v>1758</v>
      </c>
      <c r="W771">
        <v>650565</v>
      </c>
    </row>
    <row r="772" spans="22:23" x14ac:dyDescent="0.2">
      <c r="V772" t="s">
        <v>1759</v>
      </c>
      <c r="W772">
        <v>650571</v>
      </c>
    </row>
    <row r="773" spans="22:23" x14ac:dyDescent="0.2">
      <c r="V773" t="s">
        <v>1761</v>
      </c>
      <c r="W773">
        <v>650572</v>
      </c>
    </row>
    <row r="774" spans="22:23" x14ac:dyDescent="0.2">
      <c r="V774" t="s">
        <v>1762</v>
      </c>
      <c r="W774">
        <v>650573</v>
      </c>
    </row>
    <row r="775" spans="22:23" x14ac:dyDescent="0.2">
      <c r="V775" t="s">
        <v>1763</v>
      </c>
      <c r="W775">
        <v>650574</v>
      </c>
    </row>
    <row r="776" spans="22:23" x14ac:dyDescent="0.2">
      <c r="V776" t="s">
        <v>1764</v>
      </c>
      <c r="W776">
        <v>650575</v>
      </c>
    </row>
    <row r="777" spans="22:23" x14ac:dyDescent="0.2">
      <c r="V777" t="s">
        <v>1765</v>
      </c>
      <c r="W777">
        <v>650576</v>
      </c>
    </row>
    <row r="778" spans="22:23" x14ac:dyDescent="0.2">
      <c r="V778" t="s">
        <v>1766</v>
      </c>
      <c r="W778">
        <v>650577</v>
      </c>
    </row>
    <row r="779" spans="22:23" x14ac:dyDescent="0.2">
      <c r="V779" t="s">
        <v>1767</v>
      </c>
      <c r="W779">
        <v>650578</v>
      </c>
    </row>
    <row r="780" spans="22:23" x14ac:dyDescent="0.2">
      <c r="V780" t="s">
        <v>1768</v>
      </c>
      <c r="W780">
        <v>650579</v>
      </c>
    </row>
    <row r="781" spans="22:23" x14ac:dyDescent="0.2">
      <c r="V781" t="s">
        <v>1769</v>
      </c>
      <c r="W781">
        <v>650580</v>
      </c>
    </row>
    <row r="782" spans="22:23" x14ac:dyDescent="0.2">
      <c r="V782" t="s">
        <v>1770</v>
      </c>
      <c r="W782">
        <v>650586</v>
      </c>
    </row>
    <row r="783" spans="22:23" x14ac:dyDescent="0.2">
      <c r="V783" t="s">
        <v>1772</v>
      </c>
      <c r="W783">
        <v>650587</v>
      </c>
    </row>
    <row r="784" spans="22:23" x14ac:dyDescent="0.2">
      <c r="V784" t="s">
        <v>1773</v>
      </c>
      <c r="W784">
        <v>650588</v>
      </c>
    </row>
    <row r="785" spans="22:23" x14ac:dyDescent="0.2">
      <c r="V785" t="s">
        <v>1774</v>
      </c>
      <c r="W785">
        <v>650589</v>
      </c>
    </row>
    <row r="786" spans="22:23" x14ac:dyDescent="0.2">
      <c r="V786" t="s">
        <v>1775</v>
      </c>
      <c r="W786">
        <v>650590</v>
      </c>
    </row>
    <row r="787" spans="22:23" x14ac:dyDescent="0.2">
      <c r="V787" t="s">
        <v>1776</v>
      </c>
      <c r="W787">
        <v>650591</v>
      </c>
    </row>
    <row r="788" spans="22:23" x14ac:dyDescent="0.2">
      <c r="V788" t="s">
        <v>1777</v>
      </c>
      <c r="W788">
        <v>650592</v>
      </c>
    </row>
    <row r="789" spans="22:23" x14ac:dyDescent="0.2">
      <c r="V789" t="s">
        <v>1778</v>
      </c>
      <c r="W789">
        <v>650593</v>
      </c>
    </row>
    <row r="790" spans="22:23" x14ac:dyDescent="0.2">
      <c r="V790" t="s">
        <v>1779</v>
      </c>
      <c r="W790">
        <v>650594</v>
      </c>
    </row>
    <row r="791" spans="22:23" x14ac:dyDescent="0.2">
      <c r="V791" t="s">
        <v>1780</v>
      </c>
      <c r="W791">
        <v>650595</v>
      </c>
    </row>
    <row r="792" spans="22:23" x14ac:dyDescent="0.2">
      <c r="V792" t="s">
        <v>501</v>
      </c>
      <c r="W792">
        <v>655001</v>
      </c>
    </row>
    <row r="793" spans="22:23" x14ac:dyDescent="0.2">
      <c r="V793" t="s">
        <v>458</v>
      </c>
      <c r="W793">
        <v>655002</v>
      </c>
    </row>
    <row r="794" spans="22:23" x14ac:dyDescent="0.2">
      <c r="V794" t="s">
        <v>152</v>
      </c>
      <c r="W794">
        <v>655003</v>
      </c>
    </row>
    <row r="795" spans="22:23" x14ac:dyDescent="0.2">
      <c r="V795" t="s">
        <v>443</v>
      </c>
      <c r="W795">
        <v>655004</v>
      </c>
    </row>
    <row r="796" spans="22:23" x14ac:dyDescent="0.2">
      <c r="V796" t="s">
        <v>510</v>
      </c>
      <c r="W796">
        <v>655006</v>
      </c>
    </row>
    <row r="797" spans="22:23" x14ac:dyDescent="0.2">
      <c r="V797" t="s">
        <v>1791</v>
      </c>
      <c r="W797">
        <v>655007</v>
      </c>
    </row>
    <row r="798" spans="22:23" x14ac:dyDescent="0.2">
      <c r="V798" t="s">
        <v>509</v>
      </c>
      <c r="W798">
        <v>655008</v>
      </c>
    </row>
    <row r="799" spans="22:23" x14ac:dyDescent="0.2">
      <c r="V799" t="s">
        <v>200</v>
      </c>
      <c r="W799">
        <v>655009</v>
      </c>
    </row>
    <row r="800" spans="22:23" x14ac:dyDescent="0.2">
      <c r="V800" t="s">
        <v>210</v>
      </c>
      <c r="W800">
        <v>655010</v>
      </c>
    </row>
    <row r="801" spans="22:23" x14ac:dyDescent="0.2">
      <c r="V801" t="s">
        <v>1800</v>
      </c>
      <c r="W801">
        <v>655101</v>
      </c>
    </row>
    <row r="802" spans="22:23" x14ac:dyDescent="0.2">
      <c r="V802" t="s">
        <v>1803</v>
      </c>
      <c r="W802">
        <v>655102</v>
      </c>
    </row>
    <row r="803" spans="22:23" x14ac:dyDescent="0.2">
      <c r="V803" t="s">
        <v>223</v>
      </c>
      <c r="W803">
        <v>655103</v>
      </c>
    </row>
    <row r="804" spans="22:23" x14ac:dyDescent="0.2">
      <c r="V804" t="s">
        <v>194</v>
      </c>
      <c r="W804">
        <v>655104</v>
      </c>
    </row>
    <row r="805" spans="22:23" x14ac:dyDescent="0.2">
      <c r="V805" t="s">
        <v>176</v>
      </c>
      <c r="W805">
        <v>655106</v>
      </c>
    </row>
    <row r="806" spans="22:23" x14ac:dyDescent="0.2">
      <c r="V806" t="s">
        <v>1811</v>
      </c>
      <c r="W806">
        <v>655107</v>
      </c>
    </row>
    <row r="807" spans="22:23" x14ac:dyDescent="0.2">
      <c r="V807" t="s">
        <v>185</v>
      </c>
      <c r="W807">
        <v>655108</v>
      </c>
    </row>
    <row r="808" spans="22:23" x14ac:dyDescent="0.2">
      <c r="V808" t="s">
        <v>1815</v>
      </c>
      <c r="W808">
        <v>655109</v>
      </c>
    </row>
    <row r="809" spans="22:23" x14ac:dyDescent="0.2">
      <c r="V809" t="s">
        <v>1818</v>
      </c>
      <c r="W809">
        <v>655110</v>
      </c>
    </row>
    <row r="810" spans="22:23" x14ac:dyDescent="0.2">
      <c r="V810" t="s">
        <v>325</v>
      </c>
      <c r="W810">
        <v>655301</v>
      </c>
    </row>
    <row r="811" spans="22:23" x14ac:dyDescent="0.2">
      <c r="V811" t="s">
        <v>331</v>
      </c>
      <c r="W811">
        <v>655302</v>
      </c>
    </row>
    <row r="812" spans="22:23" x14ac:dyDescent="0.2">
      <c r="V812" t="s">
        <v>1823</v>
      </c>
      <c r="W812">
        <v>655303</v>
      </c>
    </row>
    <row r="813" spans="22:23" x14ac:dyDescent="0.2">
      <c r="V813" t="s">
        <v>197</v>
      </c>
      <c r="W813">
        <v>655304</v>
      </c>
    </row>
    <row r="814" spans="22:23" x14ac:dyDescent="0.2">
      <c r="V814" t="s">
        <v>338</v>
      </c>
      <c r="W814">
        <v>655306</v>
      </c>
    </row>
    <row r="815" spans="22:23" x14ac:dyDescent="0.2">
      <c r="V815" t="s">
        <v>1827</v>
      </c>
      <c r="W815">
        <v>655307</v>
      </c>
    </row>
    <row r="816" spans="22:23" x14ac:dyDescent="0.2">
      <c r="V816" t="s">
        <v>188</v>
      </c>
      <c r="W816">
        <v>655308</v>
      </c>
    </row>
    <row r="817" spans="22:23" x14ac:dyDescent="0.2">
      <c r="V817" t="s">
        <v>641</v>
      </c>
      <c r="W817">
        <v>655309</v>
      </c>
    </row>
    <row r="818" spans="22:23" x14ac:dyDescent="0.2">
      <c r="V818" t="s">
        <v>1831</v>
      </c>
      <c r="W818">
        <v>655310</v>
      </c>
    </row>
    <row r="819" spans="22:23" x14ac:dyDescent="0.2">
      <c r="V819" t="s">
        <v>427</v>
      </c>
      <c r="W819">
        <v>655801</v>
      </c>
    </row>
    <row r="820" spans="22:23" x14ac:dyDescent="0.2">
      <c r="V820" t="s">
        <v>452</v>
      </c>
      <c r="W820">
        <v>655802</v>
      </c>
    </row>
    <row r="821" spans="22:23" x14ac:dyDescent="0.2">
      <c r="V821" t="s">
        <v>1837</v>
      </c>
      <c r="W821">
        <v>500114</v>
      </c>
    </row>
    <row r="822" spans="22:23" x14ac:dyDescent="0.2">
      <c r="V822" t="s">
        <v>1839</v>
      </c>
      <c r="W822">
        <v>500115</v>
      </c>
    </row>
    <row r="823" spans="22:23" x14ac:dyDescent="0.2">
      <c r="V823" t="s">
        <v>201</v>
      </c>
      <c r="W823">
        <v>500116</v>
      </c>
    </row>
    <row r="824" spans="22:23" x14ac:dyDescent="0.2">
      <c r="V824" t="s">
        <v>211</v>
      </c>
      <c r="W824">
        <v>500117</v>
      </c>
    </row>
    <row r="825" spans="22:23" x14ac:dyDescent="0.2">
      <c r="V825" t="s">
        <v>1843</v>
      </c>
      <c r="W825">
        <v>500118</v>
      </c>
    </row>
    <row r="826" spans="22:23" x14ac:dyDescent="0.2">
      <c r="V826" t="s">
        <v>1845</v>
      </c>
      <c r="W826">
        <v>500119</v>
      </c>
    </row>
    <row r="827" spans="22:23" x14ac:dyDescent="0.2">
      <c r="V827" t="s">
        <v>230</v>
      </c>
      <c r="W827">
        <v>500120</v>
      </c>
    </row>
    <row r="828" spans="22:23" x14ac:dyDescent="0.2">
      <c r="V828" t="s">
        <v>1849</v>
      </c>
      <c r="W828">
        <v>880001</v>
      </c>
    </row>
    <row r="829" spans="22:23" x14ac:dyDescent="0.2">
      <c r="V829" t="s">
        <v>1851</v>
      </c>
      <c r="W829">
        <v>880002</v>
      </c>
    </row>
    <row r="830" spans="22:23" x14ac:dyDescent="0.2">
      <c r="V830" t="s">
        <v>1852</v>
      </c>
      <c r="W830">
        <v>880003</v>
      </c>
    </row>
    <row r="831" spans="22:23" x14ac:dyDescent="0.2">
      <c r="V831" t="s">
        <v>1854</v>
      </c>
      <c r="W831">
        <v>880004</v>
      </c>
    </row>
    <row r="832" spans="22:23" x14ac:dyDescent="0.2">
      <c r="V832" t="s">
        <v>1856</v>
      </c>
      <c r="W832">
        <v>880005</v>
      </c>
    </row>
    <row r="833" spans="22:23" x14ac:dyDescent="0.2">
      <c r="V833" t="s">
        <v>1859</v>
      </c>
      <c r="W833">
        <v>880006</v>
      </c>
    </row>
    <row r="834" spans="22:23" x14ac:dyDescent="0.2">
      <c r="V834" t="s">
        <v>1860</v>
      </c>
      <c r="W834">
        <v>880007</v>
      </c>
    </row>
    <row r="835" spans="22:23" x14ac:dyDescent="0.2">
      <c r="V835" t="s">
        <v>1862</v>
      </c>
      <c r="W835">
        <v>880008</v>
      </c>
    </row>
    <row r="836" spans="22:23" x14ac:dyDescent="0.2">
      <c r="V836" t="s">
        <v>1864</v>
      </c>
      <c r="W836">
        <v>880009</v>
      </c>
    </row>
    <row r="837" spans="22:23" x14ac:dyDescent="0.2">
      <c r="V837" t="s">
        <v>1866</v>
      </c>
      <c r="W837">
        <v>880010</v>
      </c>
    </row>
    <row r="838" spans="22:23" x14ac:dyDescent="0.2">
      <c r="V838" t="s">
        <v>1867</v>
      </c>
      <c r="W838">
        <v>880011</v>
      </c>
    </row>
    <row r="839" spans="22:23" x14ac:dyDescent="0.2">
      <c r="V839" t="s">
        <v>1868</v>
      </c>
      <c r="W839">
        <v>880012</v>
      </c>
    </row>
    <row r="840" spans="22:23" x14ac:dyDescent="0.2">
      <c r="V840" t="s">
        <v>1870</v>
      </c>
      <c r="W840">
        <v>880013</v>
      </c>
    </row>
    <row r="841" spans="22:23" x14ac:dyDescent="0.2">
      <c r="V841" t="s">
        <v>2380</v>
      </c>
      <c r="W841">
        <v>880014</v>
      </c>
    </row>
    <row r="842" spans="22:23" x14ac:dyDescent="0.2">
      <c r="V842" t="s">
        <v>2382</v>
      </c>
      <c r="W842">
        <v>880015</v>
      </c>
    </row>
    <row r="843" spans="22:23" x14ac:dyDescent="0.2">
      <c r="V843" t="s">
        <v>2384</v>
      </c>
      <c r="W843">
        <v>880016</v>
      </c>
    </row>
    <row r="844" spans="22:23" x14ac:dyDescent="0.2">
      <c r="V844" t="s">
        <v>2386</v>
      </c>
      <c r="W844">
        <v>880017</v>
      </c>
    </row>
    <row r="845" spans="22:23" x14ac:dyDescent="0.2">
      <c r="V845" t="s">
        <v>1872</v>
      </c>
      <c r="W845">
        <v>880018</v>
      </c>
    </row>
    <row r="846" spans="22:23" x14ac:dyDescent="0.2">
      <c r="V846" t="s">
        <v>1875</v>
      </c>
      <c r="W846">
        <v>880019</v>
      </c>
    </row>
    <row r="847" spans="22:23" x14ac:dyDescent="0.2">
      <c r="V847" t="s">
        <v>1877</v>
      </c>
      <c r="W847">
        <v>880020</v>
      </c>
    </row>
    <row r="848" spans="22:23" x14ac:dyDescent="0.2">
      <c r="V848" t="s">
        <v>1879</v>
      </c>
      <c r="W848">
        <v>880021</v>
      </c>
    </row>
    <row r="849" spans="22:23" x14ac:dyDescent="0.2">
      <c r="V849" t="s">
        <v>1881</v>
      </c>
      <c r="W849">
        <v>880022</v>
      </c>
    </row>
    <row r="850" spans="22:23" x14ac:dyDescent="0.2">
      <c r="V850" t="s">
        <v>1881</v>
      </c>
      <c r="W850">
        <v>880023</v>
      </c>
    </row>
    <row r="851" spans="22:23" x14ac:dyDescent="0.2">
      <c r="V851" t="s">
        <v>1884</v>
      </c>
      <c r="W851">
        <v>880024</v>
      </c>
    </row>
    <row r="852" spans="22:23" x14ac:dyDescent="0.2">
      <c r="V852" t="s">
        <v>1886</v>
      </c>
      <c r="W852">
        <v>880025</v>
      </c>
    </row>
    <row r="853" spans="22:23" x14ac:dyDescent="0.2">
      <c r="V853" t="s">
        <v>1887</v>
      </c>
      <c r="W853">
        <v>880026</v>
      </c>
    </row>
    <row r="854" spans="22:23" x14ac:dyDescent="0.2">
      <c r="V854" t="s">
        <v>1889</v>
      </c>
      <c r="W854">
        <v>880027</v>
      </c>
    </row>
    <row r="855" spans="22:23" x14ac:dyDescent="0.2">
      <c r="V855" t="s">
        <v>1890</v>
      </c>
      <c r="W855">
        <v>880028</v>
      </c>
    </row>
    <row r="856" spans="22:23" x14ac:dyDescent="0.2">
      <c r="V856" t="s">
        <v>1892</v>
      </c>
      <c r="W856">
        <v>880029</v>
      </c>
    </row>
    <row r="857" spans="22:23" x14ac:dyDescent="0.2">
      <c r="V857" t="s">
        <v>1894</v>
      </c>
      <c r="W857">
        <v>880030</v>
      </c>
    </row>
    <row r="858" spans="22:23" x14ac:dyDescent="0.2">
      <c r="V858" t="s">
        <v>1896</v>
      </c>
      <c r="W858">
        <v>880031</v>
      </c>
    </row>
    <row r="859" spans="22:23" x14ac:dyDescent="0.2">
      <c r="V859" t="s">
        <v>1898</v>
      </c>
      <c r="W859">
        <v>880032</v>
      </c>
    </row>
    <row r="860" spans="22:23" x14ac:dyDescent="0.2">
      <c r="V860" t="s">
        <v>1900</v>
      </c>
      <c r="W860">
        <v>880033</v>
      </c>
    </row>
    <row r="861" spans="22:23" x14ac:dyDescent="0.2">
      <c r="V861" t="s">
        <v>1902</v>
      </c>
      <c r="W861">
        <v>880034</v>
      </c>
    </row>
    <row r="862" spans="22:23" x14ac:dyDescent="0.2">
      <c r="V862" t="s">
        <v>1904</v>
      </c>
      <c r="W862">
        <v>880035</v>
      </c>
    </row>
    <row r="863" spans="22:23" x14ac:dyDescent="0.2">
      <c r="V863" t="s">
        <v>1905</v>
      </c>
      <c r="W863">
        <v>880036</v>
      </c>
    </row>
    <row r="864" spans="22:23" x14ac:dyDescent="0.2">
      <c r="V864" t="s">
        <v>1907</v>
      </c>
      <c r="W864">
        <v>880037</v>
      </c>
    </row>
    <row r="865" spans="22:23" x14ac:dyDescent="0.2">
      <c r="V865" t="s">
        <v>1909</v>
      </c>
      <c r="W865">
        <v>880038</v>
      </c>
    </row>
    <row r="866" spans="22:23" x14ac:dyDescent="0.2">
      <c r="V866" t="s">
        <v>1910</v>
      </c>
      <c r="W866">
        <v>880039</v>
      </c>
    </row>
    <row r="867" spans="22:23" x14ac:dyDescent="0.2">
      <c r="V867" t="s">
        <v>1911</v>
      </c>
      <c r="W867">
        <v>880040</v>
      </c>
    </row>
    <row r="868" spans="22:23" x14ac:dyDescent="0.2">
      <c r="V868" t="s">
        <v>1913</v>
      </c>
      <c r="W868">
        <v>880041</v>
      </c>
    </row>
    <row r="869" spans="22:23" x14ac:dyDescent="0.2">
      <c r="V869" t="s">
        <v>1915</v>
      </c>
      <c r="W869">
        <v>880042</v>
      </c>
    </row>
    <row r="870" spans="22:23" x14ac:dyDescent="0.2">
      <c r="V870" t="s">
        <v>1917</v>
      </c>
      <c r="W870">
        <v>880043</v>
      </c>
    </row>
    <row r="871" spans="22:23" x14ac:dyDescent="0.2">
      <c r="V871" t="s">
        <v>1919</v>
      </c>
      <c r="W871">
        <v>880044</v>
      </c>
    </row>
    <row r="872" spans="22:23" x14ac:dyDescent="0.2">
      <c r="V872" t="s">
        <v>1921</v>
      </c>
      <c r="W872">
        <v>880045</v>
      </c>
    </row>
    <row r="873" spans="22:23" x14ac:dyDescent="0.2">
      <c r="V873" t="s">
        <v>1923</v>
      </c>
      <c r="W873">
        <v>880046</v>
      </c>
    </row>
    <row r="874" spans="22:23" x14ac:dyDescent="0.2">
      <c r="V874" t="s">
        <v>1925</v>
      </c>
      <c r="W874">
        <v>880047</v>
      </c>
    </row>
    <row r="875" spans="22:23" x14ac:dyDescent="0.2">
      <c r="V875" t="s">
        <v>1927</v>
      </c>
      <c r="W875">
        <v>880048</v>
      </c>
    </row>
    <row r="876" spans="22:23" x14ac:dyDescent="0.2">
      <c r="V876" t="s">
        <v>1929</v>
      </c>
      <c r="W876">
        <v>880049</v>
      </c>
    </row>
    <row r="877" spans="22:23" x14ac:dyDescent="0.2">
      <c r="V877" t="s">
        <v>1930</v>
      </c>
      <c r="W877">
        <v>880050</v>
      </c>
    </row>
    <row r="878" spans="22:23" x14ac:dyDescent="0.2">
      <c r="V878" t="s">
        <v>1931</v>
      </c>
      <c r="W878">
        <v>880051</v>
      </c>
    </row>
    <row r="879" spans="22:23" x14ac:dyDescent="0.2">
      <c r="V879" t="s">
        <v>1932</v>
      </c>
      <c r="W879">
        <v>880052</v>
      </c>
    </row>
    <row r="880" spans="22:23" x14ac:dyDescent="0.2">
      <c r="V880" t="s">
        <v>1933</v>
      </c>
      <c r="W880">
        <v>880053</v>
      </c>
    </row>
    <row r="881" spans="22:23" x14ac:dyDescent="0.2">
      <c r="V881" t="s">
        <v>1934</v>
      </c>
      <c r="W881">
        <v>880054</v>
      </c>
    </row>
    <row r="882" spans="22:23" x14ac:dyDescent="0.2">
      <c r="V882" t="s">
        <v>1935</v>
      </c>
      <c r="W882">
        <v>880055</v>
      </c>
    </row>
    <row r="883" spans="22:23" x14ac:dyDescent="0.2">
      <c r="V883" t="s">
        <v>1936</v>
      </c>
      <c r="W883">
        <v>880056</v>
      </c>
    </row>
    <row r="884" spans="22:23" x14ac:dyDescent="0.2">
      <c r="V884" t="s">
        <v>1937</v>
      </c>
      <c r="W884">
        <v>880057</v>
      </c>
    </row>
    <row r="885" spans="22:23" x14ac:dyDescent="0.2">
      <c r="V885" t="s">
        <v>1938</v>
      </c>
      <c r="W885">
        <v>880058</v>
      </c>
    </row>
    <row r="886" spans="22:23" x14ac:dyDescent="0.2">
      <c r="V886" t="s">
        <v>1939</v>
      </c>
      <c r="W886">
        <v>880059</v>
      </c>
    </row>
    <row r="887" spans="22:23" x14ac:dyDescent="0.2">
      <c r="V887" t="s">
        <v>1940</v>
      </c>
      <c r="W887">
        <v>880060</v>
      </c>
    </row>
    <row r="888" spans="22:23" x14ac:dyDescent="0.2">
      <c r="V888" t="s">
        <v>1941</v>
      </c>
      <c r="W888">
        <v>880061</v>
      </c>
    </row>
    <row r="889" spans="22:23" x14ac:dyDescent="0.2">
      <c r="V889" t="s">
        <v>1942</v>
      </c>
      <c r="W889">
        <v>880062</v>
      </c>
    </row>
    <row r="890" spans="22:23" x14ac:dyDescent="0.2">
      <c r="V890" t="s">
        <v>1943</v>
      </c>
      <c r="W890">
        <v>880063</v>
      </c>
    </row>
    <row r="891" spans="22:23" x14ac:dyDescent="0.2">
      <c r="V891" t="s">
        <v>2187</v>
      </c>
      <c r="W891">
        <v>880064</v>
      </c>
    </row>
    <row r="892" spans="22:23" x14ac:dyDescent="0.2">
      <c r="V892" t="s">
        <v>2190</v>
      </c>
      <c r="W892">
        <v>880065</v>
      </c>
    </row>
    <row r="893" spans="22:23" x14ac:dyDescent="0.2">
      <c r="V893" t="s">
        <v>2192</v>
      </c>
      <c r="W893">
        <v>880066</v>
      </c>
    </row>
    <row r="894" spans="22:23" x14ac:dyDescent="0.2">
      <c r="V894" t="s">
        <v>2194</v>
      </c>
      <c r="W894">
        <v>880067</v>
      </c>
    </row>
    <row r="895" spans="22:23" x14ac:dyDescent="0.2">
      <c r="V895" t="s">
        <v>2196</v>
      </c>
      <c r="W895">
        <v>880068</v>
      </c>
    </row>
    <row r="896" spans="22:23" x14ac:dyDescent="0.2">
      <c r="V896" t="s">
        <v>2198</v>
      </c>
      <c r="W896">
        <v>880069</v>
      </c>
    </row>
    <row r="897" spans="22:23" x14ac:dyDescent="0.2">
      <c r="V897" t="s">
        <v>1944</v>
      </c>
      <c r="W897">
        <v>890002</v>
      </c>
    </row>
    <row r="898" spans="22:23" x14ac:dyDescent="0.2">
      <c r="V898" t="s">
        <v>1946</v>
      </c>
      <c r="W898">
        <v>890003</v>
      </c>
    </row>
    <row r="899" spans="22:23" x14ac:dyDescent="0.2">
      <c r="V899" t="s">
        <v>1948</v>
      </c>
      <c r="W899">
        <v>890004</v>
      </c>
    </row>
    <row r="900" spans="22:23" x14ac:dyDescent="0.2">
      <c r="V900" t="s">
        <v>1950</v>
      </c>
      <c r="W900">
        <v>890005</v>
      </c>
    </row>
    <row r="901" spans="22:23" x14ac:dyDescent="0.2">
      <c r="V901" t="s">
        <v>1952</v>
      </c>
      <c r="W901">
        <v>890006</v>
      </c>
    </row>
    <row r="902" spans="22:23" x14ac:dyDescent="0.2">
      <c r="V902" t="s">
        <v>375</v>
      </c>
      <c r="W902">
        <v>890007</v>
      </c>
    </row>
    <row r="903" spans="22:23" x14ac:dyDescent="0.2">
      <c r="V903" t="s">
        <v>1955</v>
      </c>
      <c r="W903">
        <v>890008</v>
      </c>
    </row>
    <row r="904" spans="22:23" x14ac:dyDescent="0.2">
      <c r="V904" t="s">
        <v>1957</v>
      </c>
      <c r="W904">
        <v>890009</v>
      </c>
    </row>
    <row r="905" spans="22:23" x14ac:dyDescent="0.2">
      <c r="V905" t="s">
        <v>1959</v>
      </c>
      <c r="W905">
        <v>890010</v>
      </c>
    </row>
    <row r="906" spans="22:23" x14ac:dyDescent="0.2">
      <c r="V906" t="s">
        <v>1961</v>
      </c>
      <c r="W906">
        <v>890011</v>
      </c>
    </row>
    <row r="907" spans="22:23" x14ac:dyDescent="0.2">
      <c r="V907" t="s">
        <v>1963</v>
      </c>
      <c r="W907">
        <v>890012</v>
      </c>
    </row>
    <row r="908" spans="22:23" x14ac:dyDescent="0.2">
      <c r="V908" t="s">
        <v>1965</v>
      </c>
      <c r="W908">
        <v>890015</v>
      </c>
    </row>
    <row r="909" spans="22:23" x14ac:dyDescent="0.2">
      <c r="V909" t="s">
        <v>1967</v>
      </c>
      <c r="W909">
        <v>890016</v>
      </c>
    </row>
    <row r="910" spans="22:23" x14ac:dyDescent="0.2">
      <c r="V910" t="s">
        <v>1969</v>
      </c>
      <c r="W910">
        <v>890017</v>
      </c>
    </row>
    <row r="911" spans="22:23" x14ac:dyDescent="0.2">
      <c r="V911" t="s">
        <v>1970</v>
      </c>
      <c r="W911">
        <v>890018</v>
      </c>
    </row>
    <row r="912" spans="22:23" x14ac:dyDescent="0.2">
      <c r="V912" t="s">
        <v>1972</v>
      </c>
      <c r="W912">
        <v>890019</v>
      </c>
    </row>
    <row r="913" spans="22:23" x14ac:dyDescent="0.2">
      <c r="V913" t="s">
        <v>1974</v>
      </c>
      <c r="W913">
        <v>890020</v>
      </c>
    </row>
    <row r="914" spans="22:23" x14ac:dyDescent="0.2">
      <c r="V914" t="s">
        <v>1976</v>
      </c>
      <c r="W914">
        <v>890021</v>
      </c>
    </row>
    <row r="915" spans="22:23" x14ac:dyDescent="0.2">
      <c r="V915" t="s">
        <v>1978</v>
      </c>
      <c r="W915">
        <v>890022</v>
      </c>
    </row>
    <row r="916" spans="22:23" x14ac:dyDescent="0.2">
      <c r="V916" t="s">
        <v>1980</v>
      </c>
      <c r="W916">
        <v>890023</v>
      </c>
    </row>
    <row r="917" spans="22:23" x14ac:dyDescent="0.2">
      <c r="V917" t="s">
        <v>1982</v>
      </c>
      <c r="W917">
        <v>890024</v>
      </c>
    </row>
    <row r="918" spans="22:23" x14ac:dyDescent="0.2">
      <c r="V918" t="s">
        <v>1984</v>
      </c>
      <c r="W918">
        <v>890025</v>
      </c>
    </row>
    <row r="919" spans="22:23" x14ac:dyDescent="0.2">
      <c r="V919" t="s">
        <v>1986</v>
      </c>
      <c r="W919">
        <v>890026</v>
      </c>
    </row>
    <row r="920" spans="22:23" x14ac:dyDescent="0.2">
      <c r="V920" t="s">
        <v>1988</v>
      </c>
      <c r="W920">
        <v>890027</v>
      </c>
    </row>
    <row r="921" spans="22:23" x14ac:dyDescent="0.2">
      <c r="V921" t="s">
        <v>1990</v>
      </c>
      <c r="W921">
        <v>890028</v>
      </c>
    </row>
    <row r="922" spans="22:23" x14ac:dyDescent="0.2">
      <c r="V922" t="s">
        <v>1992</v>
      </c>
      <c r="W922">
        <v>890029</v>
      </c>
    </row>
    <row r="923" spans="22:23" x14ac:dyDescent="0.2">
      <c r="V923" t="s">
        <v>1994</v>
      </c>
      <c r="W923">
        <v>890030</v>
      </c>
    </row>
    <row r="924" spans="22:23" x14ac:dyDescent="0.2">
      <c r="V924" t="s">
        <v>1996</v>
      </c>
      <c r="W924">
        <v>890031</v>
      </c>
    </row>
    <row r="925" spans="22:23" x14ac:dyDescent="0.2">
      <c r="V925" t="s">
        <v>1998</v>
      </c>
      <c r="W925">
        <v>890032</v>
      </c>
    </row>
    <row r="926" spans="22:23" x14ac:dyDescent="0.2">
      <c r="V926" t="s">
        <v>1999</v>
      </c>
      <c r="W926">
        <v>890033</v>
      </c>
    </row>
    <row r="927" spans="22:23" x14ac:dyDescent="0.2">
      <c r="V927" t="s">
        <v>2001</v>
      </c>
      <c r="W927">
        <v>890034</v>
      </c>
    </row>
    <row r="928" spans="22:23" x14ac:dyDescent="0.2">
      <c r="V928" t="s">
        <v>2003</v>
      </c>
      <c r="W928">
        <v>890035</v>
      </c>
    </row>
    <row r="929" spans="22:23" x14ac:dyDescent="0.2">
      <c r="V929" t="s">
        <v>2005</v>
      </c>
      <c r="W929">
        <v>890036</v>
      </c>
    </row>
    <row r="930" spans="22:23" x14ac:dyDescent="0.2">
      <c r="V930" t="s">
        <v>2007</v>
      </c>
      <c r="W930">
        <v>890037</v>
      </c>
    </row>
    <row r="931" spans="22:23" x14ac:dyDescent="0.2">
      <c r="V931" t="s">
        <v>2009</v>
      </c>
      <c r="W931">
        <v>890038</v>
      </c>
    </row>
    <row r="932" spans="22:23" x14ac:dyDescent="0.2">
      <c r="V932" t="s">
        <v>2011</v>
      </c>
      <c r="W932">
        <v>890039</v>
      </c>
    </row>
    <row r="933" spans="22:23" x14ac:dyDescent="0.2">
      <c r="V933" t="s">
        <v>2013</v>
      </c>
      <c r="W933">
        <v>890040</v>
      </c>
    </row>
    <row r="934" spans="22:23" x14ac:dyDescent="0.2">
      <c r="V934" t="s">
        <v>2015</v>
      </c>
      <c r="W934">
        <v>890041</v>
      </c>
    </row>
    <row r="935" spans="22:23" x14ac:dyDescent="0.2">
      <c r="V935" t="s">
        <v>2017</v>
      </c>
      <c r="W935">
        <v>890042</v>
      </c>
    </row>
    <row r="936" spans="22:23" x14ac:dyDescent="0.2">
      <c r="V936" t="s">
        <v>2019</v>
      </c>
      <c r="W936">
        <v>890043</v>
      </c>
    </row>
    <row r="937" spans="22:23" x14ac:dyDescent="0.2">
      <c r="V937" t="s">
        <v>2021</v>
      </c>
      <c r="W937">
        <v>890044</v>
      </c>
    </row>
    <row r="938" spans="22:23" x14ac:dyDescent="0.2">
      <c r="V938" t="s">
        <v>2023</v>
      </c>
      <c r="W938">
        <v>890045</v>
      </c>
    </row>
    <row r="939" spans="22:23" x14ac:dyDescent="0.2">
      <c r="V939" t="s">
        <v>2024</v>
      </c>
      <c r="W939">
        <v>890046</v>
      </c>
    </row>
    <row r="940" spans="22:23" x14ac:dyDescent="0.2">
      <c r="V940" t="s">
        <v>2026</v>
      </c>
      <c r="W940">
        <v>890047</v>
      </c>
    </row>
    <row r="941" spans="22:23" x14ac:dyDescent="0.2">
      <c r="V941" t="s">
        <v>2028</v>
      </c>
      <c r="W941">
        <v>890048</v>
      </c>
    </row>
    <row r="942" spans="22:23" x14ac:dyDescent="0.2">
      <c r="V942" t="s">
        <v>2030</v>
      </c>
      <c r="W942">
        <v>890049</v>
      </c>
    </row>
    <row r="943" spans="22:23" x14ac:dyDescent="0.2">
      <c r="V943" t="s">
        <v>2032</v>
      </c>
      <c r="W943">
        <v>890050</v>
      </c>
    </row>
    <row r="944" spans="22:23" x14ac:dyDescent="0.2">
      <c r="V944" t="s">
        <v>2034</v>
      </c>
      <c r="W944">
        <v>890051</v>
      </c>
    </row>
  </sheetData>
  <mergeCells count="13">
    <mergeCell ref="A44:A49"/>
    <mergeCell ref="A38:A43"/>
    <mergeCell ref="A2:A7"/>
    <mergeCell ref="A8:A13"/>
    <mergeCell ref="A14:A19"/>
    <mergeCell ref="A20:A25"/>
    <mergeCell ref="A26:A31"/>
    <mergeCell ref="A32:A37"/>
    <mergeCell ref="A50:A55"/>
    <mergeCell ref="A56:A61"/>
    <mergeCell ref="A62:A67"/>
    <mergeCell ref="A68:A73"/>
    <mergeCell ref="A74:A79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R15" sqref="R15"/>
    </sheetView>
  </sheetViews>
  <sheetFormatPr defaultRowHeight="16.5" x14ac:dyDescent="0.35"/>
  <cols>
    <col min="1" max="2" width="4.75" style="29" bestFit="1" customWidth="1"/>
    <col min="3" max="3" width="13" style="29" bestFit="1" customWidth="1"/>
    <col min="4" max="4" width="5.75" style="29" bestFit="1" customWidth="1"/>
    <col min="5" max="5" width="12.25" style="29" bestFit="1" customWidth="1"/>
    <col min="6" max="6" width="5.75" style="29" bestFit="1" customWidth="1"/>
    <col min="7" max="7" width="12.25" style="29" bestFit="1" customWidth="1"/>
    <col min="8" max="8" width="5.75" style="29" bestFit="1" customWidth="1"/>
    <col min="9" max="9" width="9.625" style="29" bestFit="1" customWidth="1"/>
    <col min="10" max="10" width="5.75" style="29" bestFit="1" customWidth="1"/>
    <col min="11" max="11" width="8" style="29" bestFit="1" customWidth="1"/>
    <col min="12" max="12" width="8.5" style="29" bestFit="1" customWidth="1"/>
    <col min="13" max="13" width="10.375" style="29" bestFit="1" customWidth="1"/>
    <col min="14" max="14" width="8" style="29" bestFit="1" customWidth="1"/>
  </cols>
  <sheetData>
    <row r="1" spans="1:14" x14ac:dyDescent="0.35">
      <c r="A1" s="211" t="s">
        <v>539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x14ac:dyDescent="0.35">
      <c r="A2" s="77" t="s">
        <v>401</v>
      </c>
      <c r="B2" s="96" t="s">
        <v>497</v>
      </c>
      <c r="C2" s="97" t="s">
        <v>113</v>
      </c>
      <c r="D2" s="97" t="s">
        <v>412</v>
      </c>
      <c r="E2" s="99" t="s">
        <v>115</v>
      </c>
      <c r="F2" s="99" t="s">
        <v>414</v>
      </c>
      <c r="G2" s="97" t="s">
        <v>117</v>
      </c>
      <c r="H2" s="97" t="s">
        <v>416</v>
      </c>
      <c r="I2" s="99" t="s">
        <v>119</v>
      </c>
      <c r="J2" s="99" t="s">
        <v>120</v>
      </c>
      <c r="K2" s="97" t="s">
        <v>121</v>
      </c>
      <c r="L2" s="97" t="s">
        <v>122</v>
      </c>
      <c r="M2" s="98" t="s">
        <v>512</v>
      </c>
      <c r="N2" s="98" t="s">
        <v>496</v>
      </c>
    </row>
    <row r="3" spans="1:14" x14ac:dyDescent="0.35">
      <c r="A3" s="35">
        <v>1</v>
      </c>
      <c r="B3" s="35">
        <v>1</v>
      </c>
      <c r="C3" s="35" t="s">
        <v>540</v>
      </c>
      <c r="D3" s="35">
        <v>1</v>
      </c>
      <c r="E3" s="35" t="s">
        <v>510</v>
      </c>
      <c r="F3" s="35">
        <v>4</v>
      </c>
      <c r="G3" s="35" t="s">
        <v>130</v>
      </c>
      <c r="H3" s="35">
        <v>2</v>
      </c>
      <c r="I3" s="35" t="s">
        <v>238</v>
      </c>
      <c r="J3" s="35">
        <v>2</v>
      </c>
      <c r="K3" s="35" t="s">
        <v>429</v>
      </c>
      <c r="L3" s="35">
        <v>10000</v>
      </c>
      <c r="M3" s="35">
        <f>VLOOKUP($C3,'物品ID表8-29'!$D:$E,2,FALSE)*$D3+VLOOKUP($E3,'物品ID表8-29'!$D:$E,2,FALSE)*$F3+VLOOKUP($G3,'物品ID表8-29'!$D:$E,2,FALSE)*$H3+VLOOKUP($I3,'物品ID表8-29'!$D:$E,2,FALSE)*$J3+VLOOKUP($K3,'物品ID表8-29'!$D:$E,2,FALSE)*$L3</f>
        <v>150</v>
      </c>
      <c r="N3" s="95"/>
    </row>
    <row r="4" spans="1:14" x14ac:dyDescent="0.35">
      <c r="A4" s="35">
        <v>2</v>
      </c>
      <c r="B4" s="35">
        <v>2</v>
      </c>
      <c r="C4" s="35" t="s">
        <v>541</v>
      </c>
      <c r="D4" s="35">
        <v>20</v>
      </c>
      <c r="E4" s="35" t="s">
        <v>509</v>
      </c>
      <c r="F4" s="35">
        <v>4</v>
      </c>
      <c r="G4" s="35" t="s">
        <v>159</v>
      </c>
      <c r="H4" s="35">
        <v>1</v>
      </c>
      <c r="I4" s="35" t="s">
        <v>427</v>
      </c>
      <c r="J4" s="35">
        <v>5</v>
      </c>
      <c r="K4" s="35" t="s">
        <v>429</v>
      </c>
      <c r="L4" s="35">
        <v>20000</v>
      </c>
      <c r="M4" s="35">
        <f>VLOOKUP($C4,'物品ID表8-29'!$D:$E,2,FALSE)*$D4+VLOOKUP($E4,'物品ID表8-29'!$D:$E,2,FALSE)*$F4+VLOOKUP($G4,'物品ID表8-29'!$D:$E,2,FALSE)*$H4+VLOOKUP($I4,'物品ID表8-29'!$D:$E,2,FALSE)*$J4+VLOOKUP($K4,'物品ID表8-29'!$D:$E,2,FALSE)*$L4</f>
        <v>870</v>
      </c>
      <c r="N4" s="95"/>
    </row>
    <row r="5" spans="1:14" x14ac:dyDescent="0.35">
      <c r="A5" s="35">
        <v>3</v>
      </c>
      <c r="B5" s="35">
        <v>3</v>
      </c>
      <c r="C5" s="35" t="s">
        <v>542</v>
      </c>
      <c r="D5" s="35">
        <v>1</v>
      </c>
      <c r="E5" s="35" t="s">
        <v>543</v>
      </c>
      <c r="F5" s="35">
        <v>4</v>
      </c>
      <c r="G5" s="35" t="s">
        <v>162</v>
      </c>
      <c r="H5" s="35">
        <v>1</v>
      </c>
      <c r="I5" s="35" t="s">
        <v>128</v>
      </c>
      <c r="J5" s="35">
        <v>5</v>
      </c>
      <c r="K5" s="35" t="s">
        <v>132</v>
      </c>
      <c r="L5" s="35">
        <v>100</v>
      </c>
      <c r="M5" s="35" t="e">
        <f>VLOOKUP($C5,'物品ID表8-29'!$D:$E,2,FALSE)*$D5+VLOOKUP($E5,'物品ID表8-29'!$D:$E,2,FALSE)*$F5+VLOOKUP($G5,'物品ID表8-29'!$D:$E,2,FALSE)*$H5+VLOOKUP($I5,'物品ID表8-29'!$D:$E,2,FALSE)*$J5+VLOOKUP($K5,'物品ID表8-29'!$D:$E,2,FALSE)*$L5</f>
        <v>#N/A</v>
      </c>
      <c r="N5" s="95"/>
    </row>
    <row r="6" spans="1:14" x14ac:dyDescent="0.35">
      <c r="A6" s="35">
        <v>4</v>
      </c>
      <c r="B6" s="35">
        <v>4</v>
      </c>
      <c r="C6" s="35" t="s">
        <v>544</v>
      </c>
      <c r="D6" s="35">
        <v>1</v>
      </c>
      <c r="E6" s="35" t="s">
        <v>149</v>
      </c>
      <c r="F6" s="35">
        <v>6</v>
      </c>
      <c r="G6" s="35" t="s">
        <v>447</v>
      </c>
      <c r="H6" s="35">
        <v>1</v>
      </c>
      <c r="I6" s="35" t="s">
        <v>545</v>
      </c>
      <c r="J6" s="35">
        <v>1</v>
      </c>
      <c r="K6" s="35" t="s">
        <v>142</v>
      </c>
      <c r="L6" s="35">
        <v>1</v>
      </c>
      <c r="M6" s="35">
        <f>VLOOKUP($C6,'物品ID表8-29'!$D:$E,2,FALSE)*$D6+VLOOKUP($E6,'物品ID表8-29'!$D:$E,2,FALSE)*$F6+VLOOKUP($G6,'物品ID表8-29'!$D:$E,2,FALSE)*$H6+VLOOKUP($I6,'物品ID表8-29'!$D:$E,2,FALSE)*$J6+VLOOKUP($K6,'物品ID表8-29'!$D:$E,2,FALSE)*$L6</f>
        <v>320</v>
      </c>
      <c r="N6" s="95"/>
    </row>
    <row r="7" spans="1:14" x14ac:dyDescent="0.35">
      <c r="A7" s="35">
        <v>5</v>
      </c>
      <c r="B7" s="35">
        <v>5</v>
      </c>
      <c r="C7" s="35" t="s">
        <v>546</v>
      </c>
      <c r="D7" s="35">
        <v>1</v>
      </c>
      <c r="E7" s="35" t="s">
        <v>363</v>
      </c>
      <c r="F7" s="35">
        <v>6</v>
      </c>
      <c r="G7" s="35" t="s">
        <v>159</v>
      </c>
      <c r="H7" s="35">
        <v>1</v>
      </c>
      <c r="I7" s="35" t="s">
        <v>501</v>
      </c>
      <c r="J7" s="35">
        <v>4</v>
      </c>
      <c r="K7" s="35" t="s">
        <v>429</v>
      </c>
      <c r="L7" s="35">
        <v>50000</v>
      </c>
      <c r="M7" s="35">
        <f>VLOOKUP($C7,'物品ID表8-29'!$D:$E,2,FALSE)*$D7+VLOOKUP($E7,'物品ID表8-29'!$D:$E,2,FALSE)*$F7+VLOOKUP($G7,'物品ID表8-29'!$D:$E,2,FALSE)*$H7+VLOOKUP($I7,'物品ID表8-29'!$D:$E,2,FALSE)*$J7+VLOOKUP($K7,'物品ID表8-29'!$D:$E,2,FALSE)*$L7</f>
        <v>430</v>
      </c>
      <c r="N7" s="95"/>
    </row>
    <row r="8" spans="1:14" x14ac:dyDescent="0.35">
      <c r="A8" s="35">
        <v>6</v>
      </c>
      <c r="B8" s="35">
        <v>6</v>
      </c>
      <c r="C8" s="35" t="s">
        <v>153</v>
      </c>
      <c r="D8" s="35">
        <v>1</v>
      </c>
      <c r="E8" s="35" t="s">
        <v>547</v>
      </c>
      <c r="F8" s="35">
        <v>10</v>
      </c>
      <c r="G8" s="35" t="s">
        <v>296</v>
      </c>
      <c r="H8" s="35">
        <v>1</v>
      </c>
      <c r="I8" s="35" t="s">
        <v>548</v>
      </c>
      <c r="J8" s="35">
        <v>1</v>
      </c>
      <c r="K8" s="35" t="s">
        <v>162</v>
      </c>
      <c r="L8" s="35">
        <v>1</v>
      </c>
      <c r="M8" s="35">
        <f>VLOOKUP($C8,'物品ID表8-29'!$D:$E,2,FALSE)*$D8+VLOOKUP($E8,'物品ID表8-29'!$D:$E,2,FALSE)*$F8+VLOOKUP($G8,'物品ID表8-29'!$D:$E,2,FALSE)*$H8+VLOOKUP($I8,'物品ID表8-29'!$D:$E,2,FALSE)*$J8+VLOOKUP($K8,'物品ID表8-29'!$D:$E,2,FALSE)*$L8</f>
        <v>710</v>
      </c>
      <c r="N8" s="95"/>
    </row>
    <row r="9" spans="1:14" x14ac:dyDescent="0.35">
      <c r="A9" s="35">
        <v>7</v>
      </c>
      <c r="B9" s="35">
        <v>7</v>
      </c>
      <c r="C9" s="35" t="s">
        <v>549</v>
      </c>
      <c r="D9" s="35">
        <v>1</v>
      </c>
      <c r="E9" s="35" t="s">
        <v>229</v>
      </c>
      <c r="F9" s="35">
        <v>10</v>
      </c>
      <c r="G9" s="35" t="s">
        <v>128</v>
      </c>
      <c r="H9" s="35">
        <v>10</v>
      </c>
      <c r="I9" s="35" t="s">
        <v>165</v>
      </c>
      <c r="J9" s="35">
        <v>1</v>
      </c>
      <c r="K9" s="35" t="s">
        <v>550</v>
      </c>
      <c r="L9" s="35">
        <v>1</v>
      </c>
      <c r="M9" s="35" t="e">
        <f>VLOOKUP($C9,'物品ID表8-29'!$D:$E,2,FALSE)*$D9+VLOOKUP($E9,'物品ID表8-29'!$D:$E,2,FALSE)*$F9+VLOOKUP($G9,'物品ID表8-29'!$D:$E,2,FALSE)*$H9+VLOOKUP($I9,'物品ID表8-29'!$D:$E,2,FALSE)*$J9+VLOOKUP($K9,'物品ID表8-29'!$D:$E,2,FALSE)*$L9</f>
        <v>#N/A</v>
      </c>
      <c r="N9" s="95"/>
    </row>
    <row r="13" spans="1:14" x14ac:dyDescent="0.35">
      <c r="E13" s="58" t="s">
        <v>551</v>
      </c>
    </row>
    <row r="18" spans="1:14" x14ac:dyDescent="0.35">
      <c r="A18" s="211" t="s">
        <v>554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</row>
    <row r="19" spans="1:14" x14ac:dyDescent="0.35">
      <c r="A19" s="77" t="s">
        <v>401</v>
      </c>
      <c r="B19" s="96" t="s">
        <v>497</v>
      </c>
      <c r="C19" s="97" t="s">
        <v>113</v>
      </c>
      <c r="D19" s="97" t="s">
        <v>412</v>
      </c>
      <c r="E19" s="99" t="s">
        <v>115</v>
      </c>
      <c r="F19" s="99" t="s">
        <v>414</v>
      </c>
      <c r="G19" s="97" t="s">
        <v>117</v>
      </c>
      <c r="H19" s="97" t="s">
        <v>416</v>
      </c>
      <c r="I19" s="99" t="s">
        <v>119</v>
      </c>
      <c r="J19" s="99" t="s">
        <v>120</v>
      </c>
      <c r="K19" s="97" t="s">
        <v>121</v>
      </c>
      <c r="L19" s="97" t="s">
        <v>122</v>
      </c>
      <c r="M19" s="98" t="s">
        <v>512</v>
      </c>
      <c r="N19" s="98" t="s">
        <v>496</v>
      </c>
    </row>
    <row r="20" spans="1:14" x14ac:dyDescent="0.35">
      <c r="A20" s="35">
        <v>1</v>
      </c>
      <c r="B20" s="35">
        <v>1</v>
      </c>
      <c r="C20" s="35" t="s">
        <v>510</v>
      </c>
      <c r="D20" s="35">
        <v>10</v>
      </c>
      <c r="E20" s="35" t="s">
        <v>552</v>
      </c>
      <c r="F20" s="35">
        <v>2</v>
      </c>
      <c r="G20" s="35" t="s">
        <v>159</v>
      </c>
      <c r="H20" s="35">
        <v>1</v>
      </c>
      <c r="I20" s="35" t="s">
        <v>139</v>
      </c>
      <c r="J20" s="35">
        <v>500</v>
      </c>
      <c r="K20" s="35" t="s">
        <v>429</v>
      </c>
      <c r="L20" s="35">
        <v>100000</v>
      </c>
      <c r="M20" s="35">
        <f>VLOOKUP($C20,'物品ID表8-29'!$D:$E,2,FALSE)*$D20+VLOOKUP($E20,'物品ID表8-29'!$D:$E,2,FALSE)*$F20+VLOOKUP($G20,'物品ID表8-29'!$D:$E,2,FALSE)*$H20+VLOOKUP($I20,'物品ID表8-29'!$D:$E,2,FALSE)*$J20+VLOOKUP($K20,'物品ID表8-29'!$D:$E,2,FALSE)*$L20</f>
        <v>490</v>
      </c>
      <c r="N20" s="95"/>
    </row>
    <row r="21" spans="1:14" x14ac:dyDescent="0.35">
      <c r="A21" s="35">
        <v>2</v>
      </c>
      <c r="B21" s="35">
        <v>2</v>
      </c>
      <c r="C21" s="35" t="s">
        <v>509</v>
      </c>
      <c r="D21" s="35">
        <v>10</v>
      </c>
      <c r="E21" s="35" t="s">
        <v>553</v>
      </c>
      <c r="F21" s="35">
        <v>2</v>
      </c>
      <c r="G21" s="35" t="s">
        <v>162</v>
      </c>
      <c r="H21" s="35">
        <v>1</v>
      </c>
      <c r="I21" s="35" t="s">
        <v>139</v>
      </c>
      <c r="J21" s="35">
        <v>500</v>
      </c>
      <c r="K21" s="35" t="s">
        <v>132</v>
      </c>
      <c r="L21" s="35">
        <v>1000</v>
      </c>
      <c r="M21" s="35">
        <f>VLOOKUP($C21,'物品ID表8-29'!$D:$E,2,FALSE)*$D21+VLOOKUP($E21,'物品ID表8-29'!$D:$E,2,FALSE)*$F21+VLOOKUP($G21,'物品ID表8-29'!$D:$E,2,FALSE)*$H21+VLOOKUP($I21,'物品ID表8-29'!$D:$E,2,FALSE)*$J21+VLOOKUP($K21,'物品ID表8-29'!$D:$E,2,FALSE)*$L21</f>
        <v>490</v>
      </c>
      <c r="N21" s="95"/>
    </row>
    <row r="22" spans="1:14" x14ac:dyDescent="0.35">
      <c r="A22" s="35">
        <v>3</v>
      </c>
      <c r="B22" s="35">
        <v>3</v>
      </c>
      <c r="C22" s="35" t="s">
        <v>543</v>
      </c>
      <c r="D22" s="35">
        <v>10</v>
      </c>
      <c r="E22" s="35" t="s">
        <v>552</v>
      </c>
      <c r="F22" s="35">
        <v>2</v>
      </c>
      <c r="G22" s="35" t="s">
        <v>165</v>
      </c>
      <c r="H22" s="35">
        <v>1</v>
      </c>
      <c r="I22" s="35" t="s">
        <v>139</v>
      </c>
      <c r="J22" s="35">
        <v>500</v>
      </c>
      <c r="K22" s="35" t="s">
        <v>429</v>
      </c>
      <c r="L22" s="35">
        <v>100000</v>
      </c>
      <c r="M22" s="35">
        <f>VLOOKUP($C22,'物品ID表8-29'!$D:$E,2,FALSE)*$D22+VLOOKUP($E22,'物品ID表8-29'!$D:$E,2,FALSE)*$F22+VLOOKUP($G22,'物品ID表8-29'!$D:$E,2,FALSE)*$H22+VLOOKUP($I22,'物品ID表8-29'!$D:$E,2,FALSE)*$J22+VLOOKUP($K22,'物品ID表8-29'!$D:$E,2,FALSE)*$L22</f>
        <v>490</v>
      </c>
      <c r="N22" s="95"/>
    </row>
    <row r="23" spans="1:14" x14ac:dyDescent="0.35">
      <c r="A23" s="35">
        <v>4</v>
      </c>
      <c r="B23" s="35">
        <v>4</v>
      </c>
      <c r="C23" s="35" t="s">
        <v>149</v>
      </c>
      <c r="D23" s="35">
        <v>10</v>
      </c>
      <c r="E23" s="35" t="s">
        <v>553</v>
      </c>
      <c r="F23" s="35">
        <v>2</v>
      </c>
      <c r="G23" s="35" t="s">
        <v>128</v>
      </c>
      <c r="H23" s="35">
        <v>10</v>
      </c>
      <c r="I23" s="35" t="s">
        <v>139</v>
      </c>
      <c r="J23" s="35">
        <v>500</v>
      </c>
      <c r="K23" s="35" t="s">
        <v>132</v>
      </c>
      <c r="L23" s="35">
        <v>1000</v>
      </c>
      <c r="M23" s="35">
        <f>VLOOKUP($C23,'物品ID表8-29'!$D:$E,2,FALSE)*$D23+VLOOKUP($E23,'物品ID表8-29'!$D:$E,2,FALSE)*$F23+VLOOKUP($G23,'物品ID表8-29'!$D:$E,2,FALSE)*$H23+VLOOKUP($I23,'物品ID表8-29'!$D:$E,2,FALSE)*$J23+VLOOKUP($K23,'物品ID表8-29'!$D:$E,2,FALSE)*$L23</f>
        <v>470</v>
      </c>
      <c r="N23" s="95"/>
    </row>
    <row r="24" spans="1:14" x14ac:dyDescent="0.35">
      <c r="A24" s="35">
        <v>5</v>
      </c>
      <c r="B24" s="35">
        <v>5</v>
      </c>
      <c r="C24" s="35" t="s">
        <v>363</v>
      </c>
      <c r="D24" s="35">
        <v>10</v>
      </c>
      <c r="E24" s="35" t="s">
        <v>552</v>
      </c>
      <c r="F24" s="35">
        <v>2</v>
      </c>
      <c r="G24" s="35" t="s">
        <v>159</v>
      </c>
      <c r="H24" s="35">
        <v>1</v>
      </c>
      <c r="I24" s="35" t="s">
        <v>139</v>
      </c>
      <c r="J24" s="35">
        <v>500</v>
      </c>
      <c r="K24" s="35" t="s">
        <v>429</v>
      </c>
      <c r="L24" s="35">
        <v>100000</v>
      </c>
      <c r="M24" s="35">
        <f>VLOOKUP($C24,'物品ID表8-29'!$D:$E,2,FALSE)*$D24+VLOOKUP($E24,'物品ID表8-29'!$D:$E,2,FALSE)*$F24+VLOOKUP($G24,'物品ID表8-29'!$D:$E,2,FALSE)*$H24+VLOOKUP($I24,'物品ID表8-29'!$D:$E,2,FALSE)*$J24+VLOOKUP($K24,'物品ID表8-29'!$D:$E,2,FALSE)*$L24</f>
        <v>490</v>
      </c>
      <c r="N24" s="95"/>
    </row>
    <row r="25" spans="1:14" x14ac:dyDescent="0.35">
      <c r="A25" s="35">
        <v>6</v>
      </c>
      <c r="B25" s="35">
        <v>6</v>
      </c>
      <c r="C25" s="35" t="s">
        <v>547</v>
      </c>
      <c r="D25" s="35">
        <v>10</v>
      </c>
      <c r="E25" s="35" t="s">
        <v>553</v>
      </c>
      <c r="F25" s="35">
        <v>2</v>
      </c>
      <c r="G25" s="35" t="s">
        <v>162</v>
      </c>
      <c r="H25" s="35">
        <v>1</v>
      </c>
      <c r="I25" s="35" t="s">
        <v>139</v>
      </c>
      <c r="J25" s="35">
        <v>500</v>
      </c>
      <c r="K25" s="35" t="s">
        <v>132</v>
      </c>
      <c r="L25" s="35">
        <v>1000</v>
      </c>
      <c r="M25" s="35">
        <f>VLOOKUP($C25,'物品ID表8-29'!$D:$E,2,FALSE)*$D25+VLOOKUP($E25,'物品ID表8-29'!$D:$E,2,FALSE)*$F25+VLOOKUP($G25,'物品ID表8-29'!$D:$E,2,FALSE)*$H25+VLOOKUP($I25,'物品ID表8-29'!$D:$E,2,FALSE)*$J25+VLOOKUP($K25,'物品ID表8-29'!$D:$E,2,FALSE)*$L25</f>
        <v>490</v>
      </c>
      <c r="N25" s="95"/>
    </row>
    <row r="26" spans="1:14" x14ac:dyDescent="0.35">
      <c r="A26" s="35">
        <v>7</v>
      </c>
      <c r="B26" s="35">
        <v>7</v>
      </c>
      <c r="C26" s="35" t="s">
        <v>229</v>
      </c>
      <c r="D26" s="35">
        <v>10</v>
      </c>
      <c r="E26" s="35" t="s">
        <v>552</v>
      </c>
      <c r="F26" s="35">
        <v>2</v>
      </c>
      <c r="G26" s="35" t="s">
        <v>165</v>
      </c>
      <c r="H26" s="35">
        <v>1</v>
      </c>
      <c r="I26" s="35" t="s">
        <v>139</v>
      </c>
      <c r="J26" s="35">
        <v>500</v>
      </c>
      <c r="K26" s="35" t="s">
        <v>429</v>
      </c>
      <c r="L26" s="35">
        <v>100000</v>
      </c>
      <c r="M26" s="35">
        <f>VLOOKUP($C26,'物品ID表8-29'!$D:$E,2,FALSE)*$D26+VLOOKUP($E26,'物品ID表8-29'!$D:$E,2,FALSE)*$F26+VLOOKUP($G26,'物品ID表8-29'!$D:$E,2,FALSE)*$H26+VLOOKUP($I26,'物品ID表8-29'!$D:$E,2,FALSE)*$J26+VLOOKUP($K26,'物品ID表8-29'!$D:$E,2,FALSE)*$L26</f>
        <v>490</v>
      </c>
      <c r="N26" s="95"/>
    </row>
  </sheetData>
  <mergeCells count="2">
    <mergeCell ref="A1:N1"/>
    <mergeCell ref="A18:N18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3"/>
  <sheetViews>
    <sheetView topLeftCell="A37" workbookViewId="0">
      <selection activeCell="I45" sqref="I45"/>
    </sheetView>
  </sheetViews>
  <sheetFormatPr defaultRowHeight="16.5" x14ac:dyDescent="0.35"/>
  <cols>
    <col min="1" max="8" width="9" style="29"/>
    <col min="9" max="9" width="8" style="29" bestFit="1" customWidth="1"/>
    <col min="10" max="16384" width="9" style="29"/>
  </cols>
  <sheetData>
    <row r="2" spans="2:16" x14ac:dyDescent="0.35">
      <c r="B2" s="2" t="s">
        <v>555</v>
      </c>
      <c r="C2" s="2"/>
      <c r="D2" s="2"/>
      <c r="E2" s="2"/>
      <c r="F2" s="2"/>
      <c r="G2" s="2"/>
      <c r="H2" s="2"/>
    </row>
    <row r="3" spans="2:16" x14ac:dyDescent="0.35">
      <c r="B3" s="219" t="s">
        <v>556</v>
      </c>
      <c r="C3" s="219"/>
      <c r="D3" s="219"/>
      <c r="E3" s="219"/>
      <c r="F3" s="18" t="s">
        <v>557</v>
      </c>
      <c r="G3" s="219" t="s">
        <v>113</v>
      </c>
      <c r="H3" s="219"/>
      <c r="I3" s="219" t="s">
        <v>115</v>
      </c>
      <c r="J3" s="219"/>
      <c r="K3" s="19" t="s">
        <v>558</v>
      </c>
      <c r="L3" s="19" t="s">
        <v>559</v>
      </c>
    </row>
    <row r="4" spans="2:16" ht="16.5" customHeight="1" x14ac:dyDescent="0.35">
      <c r="B4" s="6" t="s">
        <v>560</v>
      </c>
      <c r="C4" s="6" t="s">
        <v>561</v>
      </c>
      <c r="D4" s="6"/>
      <c r="E4" s="6"/>
      <c r="F4" s="6">
        <v>10</v>
      </c>
      <c r="G4" s="6" t="s">
        <v>128</v>
      </c>
      <c r="H4" s="6">
        <v>10</v>
      </c>
      <c r="I4" s="6" t="s">
        <v>518</v>
      </c>
      <c r="J4" s="6">
        <v>2</v>
      </c>
      <c r="K4" s="6">
        <f>VLOOKUP($G4,'物品ID表8-29'!$D:$E,2,FALSE)*$H4+VLOOKUP($I4,'物品ID表8-29'!$D:$E,2,FALSE)*$J4</f>
        <v>100</v>
      </c>
      <c r="L4" s="6">
        <f>K4*F4</f>
        <v>1000</v>
      </c>
    </row>
    <row r="5" spans="2:16" x14ac:dyDescent="0.35">
      <c r="B5" s="6" t="s">
        <v>562</v>
      </c>
      <c r="C5" s="6" t="s">
        <v>563</v>
      </c>
      <c r="D5" s="6"/>
      <c r="E5" s="6"/>
      <c r="F5" s="6">
        <v>10</v>
      </c>
      <c r="G5" s="6" t="s">
        <v>564</v>
      </c>
      <c r="H5" s="6">
        <v>99</v>
      </c>
      <c r="I5" s="6" t="s">
        <v>518</v>
      </c>
      <c r="J5" s="6">
        <v>9</v>
      </c>
      <c r="K5" s="6">
        <f>VLOOKUP($G5,'物品ID表8-29'!$D:$E,2,FALSE)*$H5+VLOOKUP($I5,'物品ID表8-29'!$D:$E,2,FALSE)*$J5</f>
        <v>99</v>
      </c>
      <c r="L5" s="6">
        <f t="shared" ref="L5:L10" si="0">K5*F5</f>
        <v>990</v>
      </c>
    </row>
    <row r="6" spans="2:16" ht="28.5" x14ac:dyDescent="0.35">
      <c r="B6" s="6" t="s">
        <v>560</v>
      </c>
      <c r="C6" s="6" t="s">
        <v>561</v>
      </c>
      <c r="D6" s="6" t="s">
        <v>562</v>
      </c>
      <c r="E6" s="6" t="s">
        <v>565</v>
      </c>
      <c r="F6" s="6">
        <v>20</v>
      </c>
      <c r="G6" s="23" t="s">
        <v>159</v>
      </c>
      <c r="H6" s="6">
        <v>1</v>
      </c>
      <c r="I6" s="23" t="s">
        <v>566</v>
      </c>
      <c r="J6" s="6">
        <v>1</v>
      </c>
      <c r="K6" s="6" t="e">
        <f>VLOOKUP($G6,'物品ID表8-29'!$D:$E,2,FALSE)*$H6+VLOOKUP($I6,'物品ID表8-29'!$D:$E,2,FALSE)*$J6</f>
        <v>#N/A</v>
      </c>
      <c r="L6" s="6" t="e">
        <f t="shared" si="0"/>
        <v>#N/A</v>
      </c>
    </row>
    <row r="7" spans="2:16" ht="28.5" x14ac:dyDescent="0.35">
      <c r="B7" s="6" t="s">
        <v>567</v>
      </c>
      <c r="C7" s="6" t="s">
        <v>568</v>
      </c>
      <c r="D7" s="6" t="s">
        <v>569</v>
      </c>
      <c r="E7" s="6"/>
      <c r="F7" s="6">
        <v>20</v>
      </c>
      <c r="G7" s="6" t="s">
        <v>162</v>
      </c>
      <c r="H7" s="6">
        <v>1</v>
      </c>
      <c r="I7" s="23" t="s">
        <v>566</v>
      </c>
      <c r="J7" s="6">
        <v>1</v>
      </c>
      <c r="K7" s="6" t="e">
        <f>VLOOKUP($G7,'物品ID表8-29'!$D:$E,2,FALSE)*$H7+VLOOKUP($I7,'物品ID表8-29'!$D:$E,2,FALSE)*$J7</f>
        <v>#N/A</v>
      </c>
      <c r="L7" s="6" t="e">
        <f t="shared" si="0"/>
        <v>#N/A</v>
      </c>
    </row>
    <row r="8" spans="2:16" x14ac:dyDescent="0.35">
      <c r="B8" s="6" t="s">
        <v>567</v>
      </c>
      <c r="C8" s="6"/>
      <c r="D8" s="6"/>
      <c r="E8" s="6"/>
      <c r="F8" s="6">
        <v>50</v>
      </c>
      <c r="G8" s="6" t="s">
        <v>428</v>
      </c>
      <c r="H8" s="6">
        <v>1000</v>
      </c>
      <c r="I8" s="6" t="s">
        <v>518</v>
      </c>
      <c r="J8" s="6"/>
      <c r="K8" s="6">
        <f>VLOOKUP($G8,'物品ID表8-29'!$D:$E,2,FALSE)*$H8/10+VLOOKUP($I8,'物品ID表8-29'!$D:$E,2,FALSE)*$J8</f>
        <v>10</v>
      </c>
      <c r="L8" s="6">
        <f t="shared" si="0"/>
        <v>500</v>
      </c>
    </row>
    <row r="9" spans="2:16" x14ac:dyDescent="0.35">
      <c r="B9" s="6" t="s">
        <v>568</v>
      </c>
      <c r="C9" s="6"/>
      <c r="D9" s="6"/>
      <c r="E9" s="6"/>
      <c r="F9" s="6">
        <v>50</v>
      </c>
      <c r="G9" s="6" t="s">
        <v>428</v>
      </c>
      <c r="H9" s="6">
        <v>1000</v>
      </c>
      <c r="I9" s="6" t="s">
        <v>518</v>
      </c>
      <c r="J9" s="6"/>
      <c r="K9" s="6">
        <f>VLOOKUP($G9,'物品ID表8-29'!$D:$E,2,FALSE)*$H9/10+VLOOKUP($I9,'物品ID表8-29'!$D:$E,2,FALSE)*$J9</f>
        <v>10</v>
      </c>
      <c r="L9" s="6">
        <f t="shared" si="0"/>
        <v>500</v>
      </c>
    </row>
    <row r="10" spans="2:16" x14ac:dyDescent="0.35">
      <c r="B10" s="6" t="s">
        <v>570</v>
      </c>
      <c r="C10" s="6"/>
      <c r="D10" s="6"/>
      <c r="E10" s="6"/>
      <c r="F10" s="6">
        <v>50</v>
      </c>
      <c r="G10" s="6" t="s">
        <v>428</v>
      </c>
      <c r="H10" s="6">
        <v>1000</v>
      </c>
      <c r="I10" s="6" t="s">
        <v>518</v>
      </c>
      <c r="J10" s="6"/>
      <c r="K10" s="6">
        <f>VLOOKUP($G10,'物品ID表8-29'!$D:$E,2,FALSE)*$H10/10+VLOOKUP($I10,'物品ID表8-29'!$D:$E,2,FALSE)*$J10</f>
        <v>10</v>
      </c>
      <c r="L10" s="6">
        <f t="shared" si="0"/>
        <v>500</v>
      </c>
    </row>
    <row r="12" spans="2:16" x14ac:dyDescent="0.35">
      <c r="B12" s="29" t="s">
        <v>571</v>
      </c>
    </row>
    <row r="13" spans="2:16" x14ac:dyDescent="0.35">
      <c r="B13" s="219" t="s">
        <v>556</v>
      </c>
      <c r="C13" s="219"/>
      <c r="D13" s="219"/>
      <c r="E13" s="219"/>
      <c r="F13" s="219"/>
      <c r="G13" s="219"/>
      <c r="H13" s="219"/>
      <c r="I13" s="18"/>
      <c r="J13" s="18" t="s">
        <v>557</v>
      </c>
      <c r="K13" s="219" t="s">
        <v>113</v>
      </c>
      <c r="L13" s="219"/>
      <c r="M13" s="219" t="s">
        <v>115</v>
      </c>
      <c r="N13" s="219"/>
      <c r="O13" s="19" t="s">
        <v>558</v>
      </c>
      <c r="P13" s="19" t="s">
        <v>559</v>
      </c>
    </row>
    <row r="14" spans="2:16" x14ac:dyDescent="0.35">
      <c r="B14" s="6" t="s">
        <v>560</v>
      </c>
      <c r="C14" s="6">
        <v>10</v>
      </c>
      <c r="D14" s="6" t="s">
        <v>561</v>
      </c>
      <c r="E14" s="6">
        <v>10</v>
      </c>
      <c r="F14" s="6"/>
      <c r="G14" s="6"/>
      <c r="H14" s="6"/>
      <c r="I14" s="6"/>
      <c r="J14" s="6">
        <v>10</v>
      </c>
      <c r="K14" s="6" t="s">
        <v>128</v>
      </c>
      <c r="L14" s="6">
        <v>10</v>
      </c>
      <c r="M14" s="6" t="s">
        <v>518</v>
      </c>
      <c r="N14" s="6">
        <v>2</v>
      </c>
      <c r="O14" s="6">
        <f>VLOOKUP($K14,'物品ID表8-29'!$D:$E,2,FALSE)*$L14+VLOOKUP($M14,'物品ID表8-29'!$D:$E,2,FALSE)*$N14</f>
        <v>100</v>
      </c>
      <c r="P14" s="6">
        <f>O14*J14</f>
        <v>1000</v>
      </c>
    </row>
    <row r="15" spans="2:16" x14ac:dyDescent="0.35">
      <c r="B15" s="6" t="s">
        <v>562</v>
      </c>
      <c r="C15" s="6">
        <v>10</v>
      </c>
      <c r="D15" s="6" t="s">
        <v>565</v>
      </c>
      <c r="E15" s="6">
        <v>10</v>
      </c>
      <c r="F15" s="6"/>
      <c r="G15" s="6"/>
      <c r="H15" s="6"/>
      <c r="I15" s="6"/>
      <c r="J15" s="6">
        <v>10</v>
      </c>
      <c r="K15" s="6" t="s">
        <v>564</v>
      </c>
      <c r="L15" s="6">
        <v>99</v>
      </c>
      <c r="M15" s="6" t="s">
        <v>518</v>
      </c>
      <c r="N15" s="6">
        <v>9</v>
      </c>
      <c r="O15" s="6">
        <f>VLOOKUP($K15,'物品ID表8-29'!$D:$E,2,FALSE)*$L15+VLOOKUP($M15,'物品ID表8-29'!$D:$E,2,FALSE)*$N15</f>
        <v>99</v>
      </c>
      <c r="P15" s="6">
        <f t="shared" ref="P15:P20" si="1">O15*J15</f>
        <v>990</v>
      </c>
    </row>
    <row r="16" spans="2:16" x14ac:dyDescent="0.35">
      <c r="B16" s="6" t="s">
        <v>560</v>
      </c>
      <c r="C16" s="6">
        <v>1</v>
      </c>
      <c r="D16" s="6" t="s">
        <v>561</v>
      </c>
      <c r="E16" s="6">
        <v>1</v>
      </c>
      <c r="F16" s="6" t="s">
        <v>562</v>
      </c>
      <c r="G16" s="6">
        <v>1</v>
      </c>
      <c r="H16" s="6" t="s">
        <v>565</v>
      </c>
      <c r="I16" s="6">
        <v>1</v>
      </c>
      <c r="J16" s="6">
        <v>20</v>
      </c>
      <c r="K16" s="23" t="s">
        <v>159</v>
      </c>
      <c r="L16" s="6">
        <v>1</v>
      </c>
      <c r="M16" s="29" t="s">
        <v>238</v>
      </c>
      <c r="N16" s="6">
        <v>2</v>
      </c>
      <c r="O16" s="6">
        <f>VLOOKUP($K16,'物品ID表8-29'!$D:$E,2,FALSE)*$L16+VLOOKUP($M16,'物品ID表8-29'!$D:$E,2,FALSE)*$N16</f>
        <v>140</v>
      </c>
      <c r="P16" s="6">
        <f t="shared" si="1"/>
        <v>2800</v>
      </c>
    </row>
    <row r="17" spans="2:16" x14ac:dyDescent="0.35">
      <c r="B17" s="6" t="s">
        <v>567</v>
      </c>
      <c r="C17" s="6">
        <v>1</v>
      </c>
      <c r="D17" s="6" t="s">
        <v>568</v>
      </c>
      <c r="E17" s="6">
        <v>1</v>
      </c>
      <c r="F17" s="6" t="s">
        <v>570</v>
      </c>
      <c r="G17" s="6">
        <v>1</v>
      </c>
      <c r="H17" s="6"/>
      <c r="I17" s="6"/>
      <c r="J17" s="6">
        <v>20</v>
      </c>
      <c r="K17" s="6" t="s">
        <v>162</v>
      </c>
      <c r="L17" s="6">
        <v>1</v>
      </c>
      <c r="M17" s="29" t="s">
        <v>572</v>
      </c>
      <c r="N17" s="6">
        <v>1</v>
      </c>
      <c r="O17" s="6" t="e">
        <f>VLOOKUP($K17,'物品ID表8-29'!$D:$E,2,FALSE)*$L17+VLOOKUP($M17,'物品ID表8-29'!$D:$E,2,FALSE)*$N17</f>
        <v>#N/A</v>
      </c>
      <c r="P17" s="6" t="e">
        <f t="shared" si="1"/>
        <v>#N/A</v>
      </c>
    </row>
    <row r="18" spans="2:16" x14ac:dyDescent="0.35">
      <c r="B18" s="6" t="s">
        <v>567</v>
      </c>
      <c r="C18" s="6">
        <v>20</v>
      </c>
      <c r="D18" s="6"/>
      <c r="E18" s="6"/>
      <c r="F18" s="6"/>
      <c r="G18" s="6"/>
      <c r="H18" s="6"/>
      <c r="I18" s="6"/>
      <c r="J18" s="6">
        <v>50</v>
      </c>
      <c r="K18" s="6" t="s">
        <v>428</v>
      </c>
      <c r="L18" s="6">
        <v>200</v>
      </c>
      <c r="M18" s="6" t="s">
        <v>518</v>
      </c>
      <c r="N18" s="6"/>
      <c r="O18" s="6">
        <f>VLOOKUP($K18,'物品ID表8-29'!$D:$E,2,FALSE)*$L18+VLOOKUP($M18,'物品ID表8-29'!$D:$E,2,FALSE)*$N18</f>
        <v>20</v>
      </c>
      <c r="P18" s="6">
        <f t="shared" si="1"/>
        <v>1000</v>
      </c>
    </row>
    <row r="19" spans="2:16" x14ac:dyDescent="0.35">
      <c r="B19" s="6" t="s">
        <v>568</v>
      </c>
      <c r="C19" s="6">
        <v>20</v>
      </c>
      <c r="D19" s="6"/>
      <c r="E19" s="6"/>
      <c r="F19" s="6"/>
      <c r="G19" s="6"/>
      <c r="H19" s="6"/>
      <c r="I19" s="6"/>
      <c r="J19" s="6">
        <v>50</v>
      </c>
      <c r="K19" s="6" t="s">
        <v>428</v>
      </c>
      <c r="L19" s="6">
        <v>200</v>
      </c>
      <c r="M19" s="6" t="s">
        <v>518</v>
      </c>
      <c r="N19" s="6"/>
      <c r="O19" s="6">
        <f>VLOOKUP($K19,'物品ID表8-29'!$D:$E,2,FALSE)*$L19+VLOOKUP($M19,'物品ID表8-29'!$D:$E,2,FALSE)*$N19</f>
        <v>20</v>
      </c>
      <c r="P19" s="6">
        <f t="shared" si="1"/>
        <v>1000</v>
      </c>
    </row>
    <row r="20" spans="2:16" x14ac:dyDescent="0.35">
      <c r="B20" s="6" t="s">
        <v>570</v>
      </c>
      <c r="C20" s="6">
        <v>20</v>
      </c>
      <c r="D20" s="6"/>
      <c r="E20" s="6"/>
      <c r="F20" s="6"/>
      <c r="G20" s="6"/>
      <c r="H20" s="6"/>
      <c r="I20" s="6"/>
      <c r="J20" s="6">
        <v>50</v>
      </c>
      <c r="K20" s="6" t="s">
        <v>428</v>
      </c>
      <c r="L20" s="6">
        <v>200</v>
      </c>
      <c r="M20" s="6" t="s">
        <v>518</v>
      </c>
      <c r="N20" s="6"/>
      <c r="O20" s="6">
        <f>VLOOKUP($K20,'物品ID表8-29'!$D:$E,2,FALSE)*$L20+VLOOKUP($M20,'物品ID表8-29'!$D:$E,2,FALSE)*$N20</f>
        <v>20</v>
      </c>
      <c r="P20" s="6">
        <f t="shared" si="1"/>
        <v>1000</v>
      </c>
    </row>
    <row r="23" spans="2:16" x14ac:dyDescent="0.35">
      <c r="B23" s="6" t="s">
        <v>310</v>
      </c>
      <c r="C23" s="6" t="s">
        <v>573</v>
      </c>
      <c r="D23" s="6" t="s">
        <v>574</v>
      </c>
    </row>
    <row r="24" spans="2:16" x14ac:dyDescent="0.35">
      <c r="B24" s="6" t="s">
        <v>560</v>
      </c>
      <c r="C24" s="6">
        <f>C14*J14+C16*J16</f>
        <v>120</v>
      </c>
      <c r="D24" s="6">
        <v>122</v>
      </c>
      <c r="E24" s="29">
        <f>D24/7</f>
        <v>17.428571428571427</v>
      </c>
      <c r="F24" s="29">
        <f>E24/5</f>
        <v>3.4857142857142853</v>
      </c>
      <c r="G24" s="102">
        <f>F24/2000</f>
        <v>1.7428571428571426E-3</v>
      </c>
    </row>
    <row r="25" spans="2:16" x14ac:dyDescent="0.35">
      <c r="B25" s="6" t="s">
        <v>561</v>
      </c>
      <c r="C25" s="6">
        <f>E14*J14+E16*J16</f>
        <v>120</v>
      </c>
      <c r="D25" s="6">
        <v>122</v>
      </c>
      <c r="E25" s="29">
        <f t="shared" ref="E25:E30" si="2">D25/7</f>
        <v>17.428571428571427</v>
      </c>
      <c r="F25" s="29">
        <f t="shared" ref="F25:F30" si="3">E25/5</f>
        <v>3.4857142857142853</v>
      </c>
      <c r="G25" s="102">
        <f t="shared" ref="G25:G30" si="4">F25/2000</f>
        <v>1.7428571428571426E-3</v>
      </c>
    </row>
    <row r="26" spans="2:16" x14ac:dyDescent="0.35">
      <c r="B26" s="6" t="s">
        <v>562</v>
      </c>
      <c r="C26" s="6">
        <f>C15*J15+G16*J16</f>
        <v>120</v>
      </c>
      <c r="D26" s="6">
        <v>122</v>
      </c>
      <c r="E26" s="29">
        <f t="shared" si="2"/>
        <v>17.428571428571427</v>
      </c>
      <c r="F26" s="29">
        <f t="shared" si="3"/>
        <v>3.4857142857142853</v>
      </c>
      <c r="G26" s="102">
        <f t="shared" si="4"/>
        <v>1.7428571428571426E-3</v>
      </c>
    </row>
    <row r="27" spans="2:16" x14ac:dyDescent="0.35">
      <c r="B27" s="6" t="s">
        <v>565</v>
      </c>
      <c r="C27" s="6">
        <f>E15*J15+I16*J16</f>
        <v>120</v>
      </c>
      <c r="D27" s="6">
        <v>122</v>
      </c>
      <c r="E27" s="29">
        <f t="shared" si="2"/>
        <v>17.428571428571427</v>
      </c>
      <c r="F27" s="29">
        <f t="shared" si="3"/>
        <v>3.4857142857142853</v>
      </c>
      <c r="G27" s="102">
        <f t="shared" si="4"/>
        <v>1.7428571428571426E-3</v>
      </c>
    </row>
    <row r="28" spans="2:16" x14ac:dyDescent="0.35">
      <c r="B28" s="6" t="s">
        <v>567</v>
      </c>
      <c r="C28" s="6">
        <f>C17*J17+C18*J18</f>
        <v>1020</v>
      </c>
      <c r="D28" s="6">
        <v>1025</v>
      </c>
      <c r="E28" s="29">
        <f t="shared" si="2"/>
        <v>146.42857142857142</v>
      </c>
      <c r="F28" s="29">
        <f t="shared" si="3"/>
        <v>29.285714285714285</v>
      </c>
      <c r="G28" s="102">
        <f t="shared" si="4"/>
        <v>1.4642857142857141E-2</v>
      </c>
    </row>
    <row r="29" spans="2:16" x14ac:dyDescent="0.35">
      <c r="B29" s="6" t="s">
        <v>568</v>
      </c>
      <c r="C29" s="6">
        <f>E17*J17+C19*J19</f>
        <v>1020</v>
      </c>
      <c r="D29" s="155">
        <v>1026</v>
      </c>
      <c r="E29" s="29">
        <f t="shared" si="2"/>
        <v>146.57142857142858</v>
      </c>
      <c r="F29" s="29">
        <f t="shared" si="3"/>
        <v>29.314285714285717</v>
      </c>
      <c r="G29" s="102">
        <f t="shared" si="4"/>
        <v>1.4657142857142858E-2</v>
      </c>
    </row>
    <row r="30" spans="2:16" x14ac:dyDescent="0.35">
      <c r="B30" s="6" t="s">
        <v>570</v>
      </c>
      <c r="C30" s="6">
        <f>G17*J17+C20*J20</f>
        <v>1020</v>
      </c>
      <c r="D30" s="155">
        <v>1027</v>
      </c>
      <c r="E30" s="29">
        <f t="shared" si="2"/>
        <v>146.71428571428572</v>
      </c>
      <c r="F30" s="29">
        <f t="shared" si="3"/>
        <v>29.342857142857145</v>
      </c>
      <c r="G30" s="102">
        <f t="shared" si="4"/>
        <v>1.4671428571428573E-2</v>
      </c>
    </row>
    <row r="35" spans="2:16" x14ac:dyDescent="0.35">
      <c r="B35" s="29" t="s">
        <v>571</v>
      </c>
    </row>
    <row r="36" spans="2:16" x14ac:dyDescent="0.35">
      <c r="B36" s="219" t="s">
        <v>556</v>
      </c>
      <c r="C36" s="219"/>
      <c r="D36" s="219"/>
      <c r="E36" s="219"/>
      <c r="F36" s="219"/>
      <c r="G36" s="219"/>
      <c r="H36" s="219"/>
      <c r="I36" s="18"/>
      <c r="J36" s="18" t="s">
        <v>557</v>
      </c>
      <c r="K36" s="219" t="s">
        <v>113</v>
      </c>
      <c r="L36" s="219"/>
      <c r="M36" s="219" t="s">
        <v>115</v>
      </c>
      <c r="N36" s="219"/>
      <c r="O36" s="19" t="s">
        <v>558</v>
      </c>
      <c r="P36" s="19" t="s">
        <v>559</v>
      </c>
    </row>
    <row r="37" spans="2:16" x14ac:dyDescent="0.35">
      <c r="B37" s="6" t="s">
        <v>560</v>
      </c>
      <c r="C37" s="6">
        <v>10</v>
      </c>
      <c r="D37" s="6" t="s">
        <v>561</v>
      </c>
      <c r="E37" s="6">
        <v>10</v>
      </c>
      <c r="F37" s="6"/>
      <c r="G37" s="6"/>
      <c r="H37" s="6"/>
      <c r="I37" s="6"/>
      <c r="J37" s="6">
        <v>10</v>
      </c>
      <c r="K37" s="6" t="s">
        <v>128</v>
      </c>
      <c r="L37" s="6">
        <v>10</v>
      </c>
      <c r="M37" s="6" t="s">
        <v>518</v>
      </c>
      <c r="N37" s="6">
        <v>2</v>
      </c>
      <c r="O37" s="6">
        <f>VLOOKUP($K37,'物品ID表8-29'!$D:$E,2,FALSE)*$L37+VLOOKUP($M37,'物品ID表8-29'!$D:$E,2,FALSE)*$N37</f>
        <v>100</v>
      </c>
      <c r="P37" s="6">
        <f>O37*J37</f>
        <v>1000</v>
      </c>
    </row>
    <row r="38" spans="2:16" x14ac:dyDescent="0.35">
      <c r="B38" s="6" t="s">
        <v>562</v>
      </c>
      <c r="C38" s="6">
        <v>10</v>
      </c>
      <c r="D38" s="6" t="s">
        <v>565</v>
      </c>
      <c r="E38" s="6">
        <v>10</v>
      </c>
      <c r="F38" s="6"/>
      <c r="G38" s="6"/>
      <c r="H38" s="6"/>
      <c r="I38" s="6"/>
      <c r="J38" s="6">
        <v>10</v>
      </c>
      <c r="K38" s="6" t="s">
        <v>564</v>
      </c>
      <c r="L38" s="6">
        <v>99</v>
      </c>
      <c r="M38" s="6" t="s">
        <v>518</v>
      </c>
      <c r="N38" s="6">
        <v>9</v>
      </c>
      <c r="O38" s="6">
        <f>VLOOKUP($K38,'物品ID表8-29'!$D:$E,2,FALSE)*$L38+VLOOKUP($M38,'物品ID表8-29'!$D:$E,2,FALSE)*$N38</f>
        <v>99</v>
      </c>
      <c r="P38" s="6">
        <f t="shared" ref="P38:P43" si="5">O38*J38</f>
        <v>990</v>
      </c>
    </row>
    <row r="39" spans="2:16" x14ac:dyDescent="0.35">
      <c r="B39" s="6" t="s">
        <v>560</v>
      </c>
      <c r="C39" s="6">
        <v>10</v>
      </c>
      <c r="D39" s="6" t="s">
        <v>561</v>
      </c>
      <c r="E39" s="6">
        <v>10</v>
      </c>
      <c r="F39" s="6" t="s">
        <v>562</v>
      </c>
      <c r="G39" s="6">
        <v>10</v>
      </c>
      <c r="H39" s="6" t="s">
        <v>565</v>
      </c>
      <c r="I39" s="6">
        <v>10</v>
      </c>
      <c r="J39" s="6">
        <v>20</v>
      </c>
      <c r="K39" s="23" t="s">
        <v>159</v>
      </c>
      <c r="L39" s="6">
        <v>1</v>
      </c>
      <c r="M39" s="29" t="s">
        <v>238</v>
      </c>
      <c r="N39" s="6">
        <v>2</v>
      </c>
      <c r="O39" s="6">
        <f>VLOOKUP($K39,'物品ID表8-29'!$D:$E,2,FALSE)*$L39+VLOOKUP($M39,'物品ID表8-29'!$D:$E,2,FALSE)*$N39</f>
        <v>140</v>
      </c>
      <c r="P39" s="6">
        <f t="shared" si="5"/>
        <v>2800</v>
      </c>
    </row>
    <row r="40" spans="2:16" x14ac:dyDescent="0.35">
      <c r="B40" s="6" t="s">
        <v>567</v>
      </c>
      <c r="C40" s="6">
        <v>10</v>
      </c>
      <c r="D40" s="6" t="s">
        <v>568</v>
      </c>
      <c r="E40" s="6">
        <v>10</v>
      </c>
      <c r="F40" s="6" t="s">
        <v>570</v>
      </c>
      <c r="G40" s="6">
        <v>10</v>
      </c>
      <c r="H40" s="6"/>
      <c r="I40" s="6"/>
      <c r="J40" s="6">
        <v>20</v>
      </c>
      <c r="K40" s="6" t="s">
        <v>162</v>
      </c>
      <c r="L40" s="6">
        <v>1</v>
      </c>
      <c r="M40" s="29" t="s">
        <v>572</v>
      </c>
      <c r="N40" s="6">
        <v>1</v>
      </c>
      <c r="O40" s="6" t="e">
        <f>VLOOKUP($K40,'物品ID表8-29'!$D:$E,2,FALSE)*$L40+VLOOKUP($M40,'物品ID表8-29'!$D:$E,2,FALSE)*$N40</f>
        <v>#N/A</v>
      </c>
      <c r="P40" s="6" t="e">
        <f t="shared" si="5"/>
        <v>#N/A</v>
      </c>
    </row>
    <row r="41" spans="2:16" x14ac:dyDescent="0.35">
      <c r="B41" s="6" t="s">
        <v>567</v>
      </c>
      <c r="C41" s="6">
        <v>20</v>
      </c>
      <c r="D41" s="6"/>
      <c r="E41" s="6"/>
      <c r="F41" s="6"/>
      <c r="G41" s="6"/>
      <c r="H41" s="6"/>
      <c r="I41" s="6"/>
      <c r="J41" s="6">
        <v>50</v>
      </c>
      <c r="K41" s="6" t="s">
        <v>536</v>
      </c>
      <c r="L41" s="6">
        <v>1</v>
      </c>
      <c r="M41" s="6" t="s">
        <v>518</v>
      </c>
      <c r="N41" s="6"/>
      <c r="O41" s="6" t="e">
        <f>VLOOKUP($K41,'物品ID表8-29'!$D:$E,2,FALSE)*$L41+VLOOKUP($M41,'物品ID表8-29'!$D:$E,2,FALSE)*$N41</f>
        <v>#N/A</v>
      </c>
      <c r="P41" s="6" t="e">
        <f t="shared" si="5"/>
        <v>#N/A</v>
      </c>
    </row>
    <row r="42" spans="2:16" x14ac:dyDescent="0.35">
      <c r="B42" s="6" t="s">
        <v>568</v>
      </c>
      <c r="C42" s="6">
        <v>20</v>
      </c>
      <c r="D42" s="6"/>
      <c r="E42" s="6"/>
      <c r="F42" s="6"/>
      <c r="G42" s="6"/>
      <c r="H42" s="6"/>
      <c r="I42" s="6"/>
      <c r="J42" s="6">
        <v>50</v>
      </c>
      <c r="K42" s="6" t="s">
        <v>428</v>
      </c>
      <c r="L42" s="6">
        <v>200</v>
      </c>
      <c r="M42" s="6" t="s">
        <v>518</v>
      </c>
      <c r="N42" s="6"/>
      <c r="O42" s="6">
        <f>VLOOKUP($K42,'物品ID表8-29'!$D:$E,2,FALSE)*$L42+VLOOKUP($M42,'物品ID表8-29'!$D:$E,2,FALSE)*$N42</f>
        <v>20</v>
      </c>
      <c r="P42" s="6">
        <f t="shared" si="5"/>
        <v>1000</v>
      </c>
    </row>
    <row r="43" spans="2:16" x14ac:dyDescent="0.35">
      <c r="B43" s="6" t="s">
        <v>570</v>
      </c>
      <c r="C43" s="6">
        <v>20</v>
      </c>
      <c r="D43" s="6"/>
      <c r="E43" s="6"/>
      <c r="F43" s="6"/>
      <c r="G43" s="6"/>
      <c r="H43" s="6"/>
      <c r="I43" s="6"/>
      <c r="J43" s="6">
        <v>50</v>
      </c>
      <c r="K43" s="6" t="s">
        <v>428</v>
      </c>
      <c r="L43" s="6">
        <v>200</v>
      </c>
      <c r="M43" s="6" t="s">
        <v>518</v>
      </c>
      <c r="N43" s="6"/>
      <c r="O43" s="6">
        <f>VLOOKUP($K43,'物品ID表8-29'!$D:$E,2,FALSE)*$L43+VLOOKUP($M43,'物品ID表8-29'!$D:$E,2,FALSE)*$N43</f>
        <v>20</v>
      </c>
      <c r="P43" s="6">
        <f t="shared" si="5"/>
        <v>1000</v>
      </c>
    </row>
    <row r="46" spans="2:16" x14ac:dyDescent="0.35">
      <c r="B46" s="6" t="s">
        <v>310</v>
      </c>
      <c r="C46" s="6" t="s">
        <v>573</v>
      </c>
      <c r="D46" s="6" t="s">
        <v>574</v>
      </c>
    </row>
    <row r="47" spans="2:16" x14ac:dyDescent="0.35">
      <c r="B47" s="6" t="s">
        <v>560</v>
      </c>
      <c r="C47" s="6">
        <f>C37*J37+C39*J39</f>
        <v>300</v>
      </c>
      <c r="D47" s="6">
        <v>320</v>
      </c>
      <c r="E47" s="29">
        <f>D47/7</f>
        <v>45.714285714285715</v>
      </c>
      <c r="F47" s="29">
        <f>E47/5</f>
        <v>9.1428571428571423</v>
      </c>
      <c r="G47" s="102">
        <f>F47/2000</f>
        <v>4.5714285714285709E-3</v>
      </c>
    </row>
    <row r="48" spans="2:16" x14ac:dyDescent="0.35">
      <c r="B48" s="6" t="s">
        <v>561</v>
      </c>
      <c r="C48" s="6">
        <f>E37*J37+E39*J39</f>
        <v>300</v>
      </c>
      <c r="D48" s="6">
        <v>320</v>
      </c>
      <c r="E48" s="29">
        <f t="shared" ref="E48:E53" si="6">D48/7</f>
        <v>45.714285714285715</v>
      </c>
      <c r="F48" s="29">
        <f t="shared" ref="F48:F53" si="7">E48/5</f>
        <v>9.1428571428571423</v>
      </c>
      <c r="G48" s="102">
        <f t="shared" ref="G48:G53" si="8">F48/2000</f>
        <v>4.5714285714285709E-3</v>
      </c>
    </row>
    <row r="49" spans="2:7" x14ac:dyDescent="0.35">
      <c r="B49" s="6" t="s">
        <v>562</v>
      </c>
      <c r="C49" s="6">
        <f>C38*J38+G39*J39</f>
        <v>300</v>
      </c>
      <c r="D49" s="6">
        <v>320</v>
      </c>
      <c r="E49" s="29">
        <f t="shared" si="6"/>
        <v>45.714285714285715</v>
      </c>
      <c r="F49" s="29">
        <f t="shared" si="7"/>
        <v>9.1428571428571423</v>
      </c>
      <c r="G49" s="102">
        <f t="shared" si="8"/>
        <v>4.5714285714285709E-3</v>
      </c>
    </row>
    <row r="50" spans="2:7" x14ac:dyDescent="0.35">
      <c r="B50" s="6" t="s">
        <v>565</v>
      </c>
      <c r="C50" s="6">
        <f>E38*J38+I39*J39</f>
        <v>300</v>
      </c>
      <c r="D50" s="6">
        <v>320</v>
      </c>
      <c r="E50" s="29">
        <f t="shared" si="6"/>
        <v>45.714285714285715</v>
      </c>
      <c r="F50" s="29">
        <f t="shared" si="7"/>
        <v>9.1428571428571423</v>
      </c>
      <c r="G50" s="102">
        <f t="shared" si="8"/>
        <v>4.5714285714285709E-3</v>
      </c>
    </row>
    <row r="51" spans="2:7" x14ac:dyDescent="0.35">
      <c r="B51" s="6" t="s">
        <v>567</v>
      </c>
      <c r="C51" s="6">
        <f>C40*J40+C41*J41</f>
        <v>1200</v>
      </c>
      <c r="D51" s="6">
        <v>1250</v>
      </c>
      <c r="E51" s="29">
        <f t="shared" si="6"/>
        <v>178.57142857142858</v>
      </c>
      <c r="F51" s="29">
        <f t="shared" si="7"/>
        <v>35.714285714285715</v>
      </c>
      <c r="G51" s="102">
        <f t="shared" si="8"/>
        <v>1.7857142857142856E-2</v>
      </c>
    </row>
    <row r="52" spans="2:7" x14ac:dyDescent="0.35">
      <c r="B52" s="6" t="s">
        <v>568</v>
      </c>
      <c r="C52" s="6">
        <f>E40*J40+C42*J42</f>
        <v>1200</v>
      </c>
      <c r="D52" s="6">
        <v>1250</v>
      </c>
      <c r="E52" s="29">
        <f t="shared" si="6"/>
        <v>178.57142857142858</v>
      </c>
      <c r="F52" s="29">
        <f t="shared" si="7"/>
        <v>35.714285714285715</v>
      </c>
      <c r="G52" s="102">
        <f t="shared" si="8"/>
        <v>1.7857142857142856E-2</v>
      </c>
    </row>
    <row r="53" spans="2:7" x14ac:dyDescent="0.35">
      <c r="B53" s="6" t="s">
        <v>570</v>
      </c>
      <c r="C53" s="6">
        <f>G40*J40+C43*J43</f>
        <v>1200</v>
      </c>
      <c r="D53" s="6">
        <v>1250</v>
      </c>
      <c r="E53" s="29">
        <f t="shared" si="6"/>
        <v>178.57142857142858</v>
      </c>
      <c r="F53" s="29">
        <f t="shared" si="7"/>
        <v>35.714285714285715</v>
      </c>
      <c r="G53" s="102">
        <f t="shared" si="8"/>
        <v>1.7857142857142856E-2</v>
      </c>
    </row>
  </sheetData>
  <mergeCells count="9">
    <mergeCell ref="B36:H36"/>
    <mergeCell ref="K36:L36"/>
    <mergeCell ref="M36:N36"/>
    <mergeCell ref="B3:E3"/>
    <mergeCell ref="G3:H3"/>
    <mergeCell ref="I3:J3"/>
    <mergeCell ref="B13:H13"/>
    <mergeCell ref="K13:L13"/>
    <mergeCell ref="M13:N13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selection activeCell="M20" sqref="M20"/>
    </sheetView>
  </sheetViews>
  <sheetFormatPr defaultRowHeight="16.5" x14ac:dyDescent="0.35"/>
  <cols>
    <col min="1" max="1" width="9" style="30"/>
    <col min="2" max="2" width="7.25" style="30" bestFit="1" customWidth="1"/>
    <col min="3" max="3" width="21.875" style="30" bestFit="1" customWidth="1"/>
    <col min="4" max="4" width="11.375" style="30" bestFit="1" customWidth="1"/>
    <col min="5" max="5" width="5.75" style="30" bestFit="1" customWidth="1"/>
    <col min="6" max="6" width="9.625" style="30" bestFit="1" customWidth="1"/>
    <col min="7" max="7" width="5.75" style="30" bestFit="1" customWidth="1"/>
    <col min="8" max="8" width="10.375" style="30" bestFit="1" customWidth="1"/>
    <col min="9" max="9" width="5.75" style="30" bestFit="1" customWidth="1"/>
    <col min="10" max="10" width="9" style="30"/>
    <col min="11" max="11" width="5.75" style="30" bestFit="1" customWidth="1"/>
    <col min="12" max="12" width="9.625" style="30" bestFit="1" customWidth="1"/>
    <col min="13" max="13" width="8.5" style="30" bestFit="1" customWidth="1"/>
    <col min="14" max="14" width="10.625" style="30" bestFit="1" customWidth="1"/>
    <col min="15" max="15" width="10" style="30" bestFit="1" customWidth="1"/>
    <col min="16" max="16384" width="9" style="30"/>
  </cols>
  <sheetData>
    <row r="1" spans="1:27" x14ac:dyDescent="0.35">
      <c r="A1" s="220" t="s">
        <v>575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27" ht="17.25" x14ac:dyDescent="0.35">
      <c r="A2" s="115" t="s">
        <v>2046</v>
      </c>
      <c r="B2" s="77" t="s">
        <v>401</v>
      </c>
      <c r="C2" s="96" t="s">
        <v>576</v>
      </c>
      <c r="D2" s="97" t="s">
        <v>113</v>
      </c>
      <c r="E2" s="97" t="s">
        <v>412</v>
      </c>
      <c r="F2" s="99" t="s">
        <v>115</v>
      </c>
      <c r="G2" s="99" t="s">
        <v>414</v>
      </c>
      <c r="H2" s="97" t="s">
        <v>117</v>
      </c>
      <c r="I2" s="97" t="s">
        <v>416</v>
      </c>
      <c r="J2" s="99" t="s">
        <v>119</v>
      </c>
      <c r="K2" s="99" t="s">
        <v>120</v>
      </c>
      <c r="L2" s="97" t="s">
        <v>121</v>
      </c>
      <c r="M2" s="97" t="s">
        <v>122</v>
      </c>
      <c r="N2" s="98" t="s">
        <v>512</v>
      </c>
      <c r="O2" s="98"/>
      <c r="W2" s="33" t="s">
        <v>324</v>
      </c>
      <c r="X2" s="33" t="s">
        <v>251</v>
      </c>
      <c r="Y2" s="33" t="s">
        <v>249</v>
      </c>
      <c r="Z2" s="33" t="s">
        <v>250</v>
      </c>
      <c r="AA2" s="34" t="s">
        <v>325</v>
      </c>
    </row>
    <row r="3" spans="1:27" ht="17.25" x14ac:dyDescent="0.35">
      <c r="A3" s="166" t="s">
        <v>2047</v>
      </c>
      <c r="B3" s="35">
        <v>1</v>
      </c>
      <c r="C3" s="103" t="s">
        <v>2093</v>
      </c>
      <c r="D3" s="35" t="str">
        <f>R3</f>
        <v>乘风丝绒</v>
      </c>
      <c r="E3" s="35">
        <v>2</v>
      </c>
      <c r="F3" s="35" t="s">
        <v>518</v>
      </c>
      <c r="G3" s="35"/>
      <c r="H3" s="35" t="s">
        <v>518</v>
      </c>
      <c r="I3" s="35"/>
      <c r="J3" s="35" t="s">
        <v>518</v>
      </c>
      <c r="K3" s="35"/>
      <c r="L3" s="35" t="s">
        <v>518</v>
      </c>
      <c r="M3" s="35"/>
      <c r="N3" s="35">
        <f>VLOOKUP($D3,'物品ID表8-29'!$D:$E,2,FALSE)*$E3+VLOOKUP($F3,'物品ID表8-29'!$D:$E,2,FALSE)*$G3+VLOOKUP($H3,'物品ID表8-29'!$D:$E,2,FALSE)*$I3+VLOOKUP($J3,'物品ID表8-29'!$D:$E,2,FALSE)*$K3+VLOOKUP($L3,'物品ID表8-29'!$D:$E,2,FALSE)*$M3</f>
        <v>40</v>
      </c>
      <c r="O3" s="95"/>
      <c r="P3" s="37" t="s">
        <v>2047</v>
      </c>
      <c r="Q3" s="37" t="s">
        <v>173</v>
      </c>
      <c r="R3" s="37" t="s">
        <v>136</v>
      </c>
      <c r="S3" s="37" t="s">
        <v>337</v>
      </c>
      <c r="T3" s="38" t="s">
        <v>338</v>
      </c>
      <c r="W3" s="35"/>
      <c r="X3" s="36" t="s">
        <v>326</v>
      </c>
      <c r="Y3" s="36" t="s">
        <v>327</v>
      </c>
      <c r="Z3" s="36" t="s">
        <v>328</v>
      </c>
      <c r="AA3" s="36" t="s">
        <v>329</v>
      </c>
    </row>
    <row r="4" spans="1:27" ht="17.25" x14ac:dyDescent="0.35">
      <c r="A4" s="166"/>
      <c r="B4" s="35">
        <v>2</v>
      </c>
      <c r="C4" s="103" t="s">
        <v>2052</v>
      </c>
      <c r="D4" s="35" t="str">
        <f>R3</f>
        <v>乘风丝绒</v>
      </c>
      <c r="E4" s="35">
        <v>4</v>
      </c>
      <c r="F4" s="35" t="str">
        <f>Q3</f>
        <v>披风技能书</v>
      </c>
      <c r="G4" s="35">
        <v>1</v>
      </c>
      <c r="H4" s="35" t="s">
        <v>518</v>
      </c>
      <c r="I4" s="35"/>
      <c r="J4" s="35" t="s">
        <v>518</v>
      </c>
      <c r="K4" s="35"/>
      <c r="L4" s="35" t="s">
        <v>518</v>
      </c>
      <c r="M4" s="35"/>
      <c r="N4" s="35">
        <f>VLOOKUP($D4,'物品ID表8-29'!$D:$E,2,FALSE)*$E4+VLOOKUP($F4,'物品ID表8-29'!$D:$E,2,FALSE)*$G4+VLOOKUP($H4,'物品ID表8-29'!$D:$E,2,FALSE)*$I4+VLOOKUP($J4,'物品ID表8-29'!$D:$E,2,FALSE)*$K4+VLOOKUP($L4,'物品ID表8-29'!$D:$E,2,FALSE)*$M4</f>
        <v>110</v>
      </c>
      <c r="O4" s="95"/>
      <c r="W4" s="33" t="s">
        <v>330</v>
      </c>
      <c r="X4" s="33" t="s">
        <v>147</v>
      </c>
      <c r="Y4" s="33" t="s">
        <v>265</v>
      </c>
      <c r="Z4" s="33" t="s">
        <v>266</v>
      </c>
      <c r="AA4" s="34" t="s">
        <v>331</v>
      </c>
    </row>
    <row r="5" spans="1:27" x14ac:dyDescent="0.35">
      <c r="A5" s="166"/>
      <c r="B5" s="35">
        <v>3</v>
      </c>
      <c r="C5" s="103" t="s">
        <v>2053</v>
      </c>
      <c r="D5" s="35" t="str">
        <f>R3</f>
        <v>乘风丝绒</v>
      </c>
      <c r="E5" s="35">
        <v>8</v>
      </c>
      <c r="F5" s="35" t="str">
        <f>Q3</f>
        <v>披风技能书</v>
      </c>
      <c r="G5" s="35">
        <v>2</v>
      </c>
      <c r="H5" s="35" t="s">
        <v>518</v>
      </c>
      <c r="I5" s="35"/>
      <c r="J5" s="35" t="s">
        <v>518</v>
      </c>
      <c r="K5" s="35"/>
      <c r="L5" s="35" t="s">
        <v>518</v>
      </c>
      <c r="M5" s="35"/>
      <c r="N5" s="35">
        <f>VLOOKUP($D5,'物品ID表8-29'!$D:$E,2,FALSE)*$E5+VLOOKUP($F5,'物品ID表8-29'!$D:$E,2,FALSE)*$G5+VLOOKUP($H5,'物品ID表8-29'!$D:$E,2,FALSE)*$I5+VLOOKUP($J5,'物品ID表8-29'!$D:$E,2,FALSE)*$K5+VLOOKUP($L5,'物品ID表8-29'!$D:$E,2,FALSE)*$M5</f>
        <v>220</v>
      </c>
      <c r="O5" s="95"/>
      <c r="W5" s="35"/>
      <c r="X5" s="36" t="s">
        <v>332</v>
      </c>
      <c r="Y5" s="36" t="s">
        <v>333</v>
      </c>
      <c r="Z5" s="36" t="s">
        <v>334</v>
      </c>
      <c r="AA5" s="36" t="s">
        <v>335</v>
      </c>
    </row>
    <row r="6" spans="1:27" ht="17.25" x14ac:dyDescent="0.35">
      <c r="A6" s="166"/>
      <c r="B6" s="35">
        <v>4</v>
      </c>
      <c r="C6" s="103" t="s">
        <v>2054</v>
      </c>
      <c r="D6" s="35" t="str">
        <f>R3</f>
        <v>乘风丝绒</v>
      </c>
      <c r="E6" s="35">
        <v>10</v>
      </c>
      <c r="F6" s="35" t="str">
        <f>Q3</f>
        <v>披风技能书</v>
      </c>
      <c r="G6" s="35">
        <v>3</v>
      </c>
      <c r="H6" s="35" t="s">
        <v>518</v>
      </c>
      <c r="I6" s="35"/>
      <c r="J6" s="35" t="s">
        <v>518</v>
      </c>
      <c r="K6" s="35"/>
      <c r="L6" s="35" t="s">
        <v>518</v>
      </c>
      <c r="M6" s="35"/>
      <c r="N6" s="35">
        <f>VLOOKUP($D6,'物品ID表8-29'!$D:$E,2,FALSE)*$E6+VLOOKUP($F6,'物品ID表8-29'!$D:$E,2,FALSE)*$G6+VLOOKUP($H6,'物品ID表8-29'!$D:$E,2,FALSE)*$I6+VLOOKUP($J6,'物品ID表8-29'!$D:$E,2,FALSE)*$K6+VLOOKUP($L6,'物品ID表8-29'!$D:$E,2,FALSE)*$M6</f>
        <v>290</v>
      </c>
      <c r="O6" s="95"/>
      <c r="W6" s="37" t="s">
        <v>336</v>
      </c>
      <c r="X6" s="37" t="s">
        <v>173</v>
      </c>
      <c r="Y6" s="37" t="s">
        <v>136</v>
      </c>
      <c r="Z6" s="37" t="s">
        <v>337</v>
      </c>
      <c r="AA6" s="38" t="s">
        <v>338</v>
      </c>
    </row>
    <row r="7" spans="1:27" x14ac:dyDescent="0.35">
      <c r="A7" s="166"/>
      <c r="B7" s="35">
        <v>5</v>
      </c>
      <c r="C7" s="103" t="s">
        <v>2055</v>
      </c>
      <c r="D7" s="35" t="str">
        <f>R3</f>
        <v>乘风丝绒</v>
      </c>
      <c r="E7" s="35">
        <v>20</v>
      </c>
      <c r="F7" s="35" t="str">
        <f>Q3</f>
        <v>披风技能书</v>
      </c>
      <c r="G7" s="35">
        <v>4</v>
      </c>
      <c r="H7" s="35" t="str">
        <f>S3</f>
        <v>乘风羽</v>
      </c>
      <c r="I7" s="35">
        <v>1</v>
      </c>
      <c r="J7" s="35" t="s">
        <v>518</v>
      </c>
      <c r="K7" s="35"/>
      <c r="L7" s="35" t="s">
        <v>518</v>
      </c>
      <c r="M7" s="35"/>
      <c r="N7" s="35">
        <f>VLOOKUP($D7,'物品ID表8-29'!$D:$E,2,FALSE)*$E7+VLOOKUP($F7,'物品ID表8-29'!$D:$E,2,FALSE)*$G7+VLOOKUP($H7,'物品ID表8-29'!$D:$E,2,FALSE)*$I7+VLOOKUP($J7,'物品ID表8-29'!$D:$E,2,FALSE)*$K7+VLOOKUP($L7,'物品ID表8-29'!$D:$E,2,FALSE)*$M7</f>
        <v>987</v>
      </c>
      <c r="O7" s="95"/>
      <c r="W7" s="35">
        <v>1</v>
      </c>
      <c r="X7" s="36" t="s">
        <v>339</v>
      </c>
      <c r="Y7" s="36" t="s">
        <v>340</v>
      </c>
      <c r="Z7" s="36" t="s">
        <v>341</v>
      </c>
      <c r="AA7" s="36" t="s">
        <v>342</v>
      </c>
    </row>
    <row r="8" spans="1:27" ht="17.25" x14ac:dyDescent="0.35">
      <c r="A8" s="166"/>
      <c r="B8" s="35">
        <v>6</v>
      </c>
      <c r="C8" s="103" t="s">
        <v>2056</v>
      </c>
      <c r="D8" s="35" t="str">
        <f>R3</f>
        <v>乘风丝绒</v>
      </c>
      <c r="E8" s="35">
        <v>30</v>
      </c>
      <c r="F8" s="35" t="str">
        <f>Q3</f>
        <v>披风技能书</v>
      </c>
      <c r="G8" s="35">
        <v>5</v>
      </c>
      <c r="H8" s="35" t="str">
        <f>S3</f>
        <v>乘风羽</v>
      </c>
      <c r="I8" s="35">
        <v>1</v>
      </c>
      <c r="J8" s="35" t="s">
        <v>518</v>
      </c>
      <c r="K8" s="35"/>
      <c r="L8" s="35" t="s">
        <v>518</v>
      </c>
      <c r="M8" s="35"/>
      <c r="N8" s="35">
        <f>VLOOKUP($D8,'物品ID表8-29'!$D:$E,2,FALSE)*$E8+VLOOKUP($F8,'物品ID表8-29'!$D:$E,2,FALSE)*$G8+VLOOKUP($H8,'物品ID表8-29'!$D:$E,2,FALSE)*$I8+VLOOKUP($J8,'物品ID表8-29'!$D:$E,2,FALSE)*$K8+VLOOKUP($L8,'物品ID表8-29'!$D:$E,2,FALSE)*$M8</f>
        <v>1217</v>
      </c>
      <c r="O8" s="95"/>
      <c r="W8" s="39" t="s">
        <v>343</v>
      </c>
      <c r="X8" s="39" t="s">
        <v>182</v>
      </c>
      <c r="Y8" s="39" t="s">
        <v>141</v>
      </c>
      <c r="Z8" s="39" t="s">
        <v>344</v>
      </c>
      <c r="AA8" s="40" t="s">
        <v>188</v>
      </c>
    </row>
    <row r="9" spans="1:27" ht="17.25" x14ac:dyDescent="0.35">
      <c r="A9" s="166" t="s">
        <v>2048</v>
      </c>
      <c r="B9" s="35">
        <v>1</v>
      </c>
      <c r="C9" s="103" t="s">
        <v>2057</v>
      </c>
      <c r="D9" s="35" t="str">
        <f>R9</f>
        <v>炫彩织锦</v>
      </c>
      <c r="E9" s="35">
        <v>2</v>
      </c>
      <c r="F9" s="35" t="s">
        <v>518</v>
      </c>
      <c r="G9" s="35"/>
      <c r="H9" s="35" t="s">
        <v>518</v>
      </c>
      <c r="I9" s="35"/>
      <c r="J9" s="35" t="s">
        <v>518</v>
      </c>
      <c r="K9" s="35"/>
      <c r="L9" s="35" t="s">
        <v>518</v>
      </c>
      <c r="M9" s="35"/>
      <c r="N9" s="35">
        <f>VLOOKUP($D9,'物品ID表8-29'!$D:$E,2,FALSE)*$E9+VLOOKUP($F9,'物品ID表8-29'!$D:$E,2,FALSE)*$G9+VLOOKUP($H9,'物品ID表8-29'!$D:$E,2,FALSE)*$I9+VLOOKUP($J9,'物品ID表8-29'!$D:$E,2,FALSE)*$K9+VLOOKUP($L9,'物品ID表8-29'!$D:$E,2,FALSE)*$M9</f>
        <v>40</v>
      </c>
      <c r="O9" s="95"/>
      <c r="P9" s="39" t="s">
        <v>2048</v>
      </c>
      <c r="Q9" s="39" t="s">
        <v>182</v>
      </c>
      <c r="R9" s="39" t="s">
        <v>141</v>
      </c>
      <c r="S9" s="39" t="s">
        <v>344</v>
      </c>
      <c r="T9" s="40" t="s">
        <v>188</v>
      </c>
      <c r="W9" s="35">
        <v>2</v>
      </c>
      <c r="X9" s="36" t="s">
        <v>345</v>
      </c>
      <c r="Y9" s="36" t="s">
        <v>346</v>
      </c>
      <c r="Z9" s="36" t="s">
        <v>347</v>
      </c>
      <c r="AA9" s="36" t="s">
        <v>348</v>
      </c>
    </row>
    <row r="10" spans="1:27" ht="17.25" x14ac:dyDescent="0.35">
      <c r="A10" s="166"/>
      <c r="B10" s="35">
        <v>2</v>
      </c>
      <c r="C10" s="103" t="s">
        <v>2058</v>
      </c>
      <c r="D10" s="35" t="str">
        <f>R9</f>
        <v>炫彩织锦</v>
      </c>
      <c r="E10" s="35">
        <v>4</v>
      </c>
      <c r="F10" s="35" t="str">
        <f>Q9</f>
        <v>时装技能书</v>
      </c>
      <c r="G10" s="35">
        <v>1</v>
      </c>
      <c r="H10" s="35" t="s">
        <v>518</v>
      </c>
      <c r="I10" s="35"/>
      <c r="J10" s="35" t="s">
        <v>518</v>
      </c>
      <c r="K10" s="35"/>
      <c r="L10" s="35" t="s">
        <v>518</v>
      </c>
      <c r="M10" s="35"/>
      <c r="N10" s="35">
        <f>VLOOKUP($D10,'物品ID表8-29'!$D:$E,2,FALSE)*$E10+VLOOKUP($F10,'物品ID表8-29'!$D:$E,2,FALSE)*$G10+VLOOKUP($H10,'物品ID表8-29'!$D:$E,2,FALSE)*$I10+VLOOKUP($J10,'物品ID表8-29'!$D:$E,2,FALSE)*$K10+VLOOKUP($L10,'物品ID表8-29'!$D:$E,2,FALSE)*$M10</f>
        <v>110</v>
      </c>
      <c r="O10" s="95"/>
      <c r="W10" s="37" t="s">
        <v>349</v>
      </c>
      <c r="X10" s="37" t="s">
        <v>191</v>
      </c>
      <c r="Y10" s="37" t="s">
        <v>145</v>
      </c>
      <c r="Z10" s="37" t="s">
        <v>350</v>
      </c>
      <c r="AA10" s="38" t="s">
        <v>197</v>
      </c>
    </row>
    <row r="11" spans="1:27" x14ac:dyDescent="0.35">
      <c r="A11" s="166"/>
      <c r="B11" s="35">
        <v>3</v>
      </c>
      <c r="C11" s="103" t="s">
        <v>2059</v>
      </c>
      <c r="D11" s="35" t="str">
        <f>R9</f>
        <v>炫彩织锦</v>
      </c>
      <c r="E11" s="35">
        <v>8</v>
      </c>
      <c r="F11" s="35" t="str">
        <f>Q9</f>
        <v>时装技能书</v>
      </c>
      <c r="G11" s="35">
        <v>2</v>
      </c>
      <c r="H11" s="35" t="s">
        <v>518</v>
      </c>
      <c r="I11" s="35"/>
      <c r="J11" s="35" t="s">
        <v>518</v>
      </c>
      <c r="K11" s="35"/>
      <c r="L11" s="35" t="s">
        <v>518</v>
      </c>
      <c r="M11" s="35"/>
      <c r="N11" s="35">
        <f>VLOOKUP($D11,'物品ID表8-29'!$D:$E,2,FALSE)*$E11+VLOOKUP($F11,'物品ID表8-29'!$D:$E,2,FALSE)*$G11+VLOOKUP($H11,'物品ID表8-29'!$D:$E,2,FALSE)*$I11+VLOOKUP($J11,'物品ID表8-29'!$D:$E,2,FALSE)*$K11+VLOOKUP($L11,'物品ID表8-29'!$D:$E,2,FALSE)*$M11</f>
        <v>220</v>
      </c>
      <c r="O11" s="95"/>
      <c r="W11" s="35">
        <v>3</v>
      </c>
      <c r="X11" s="36" t="s">
        <v>351</v>
      </c>
      <c r="Y11" s="36" t="s">
        <v>352</v>
      </c>
      <c r="Z11" s="36" t="s">
        <v>353</v>
      </c>
      <c r="AA11" s="36" t="s">
        <v>354</v>
      </c>
    </row>
    <row r="12" spans="1:27" ht="17.25" x14ac:dyDescent="0.35">
      <c r="A12" s="166"/>
      <c r="B12" s="35">
        <v>4</v>
      </c>
      <c r="C12" s="103" t="s">
        <v>2060</v>
      </c>
      <c r="D12" s="35" t="str">
        <f>R9</f>
        <v>炫彩织锦</v>
      </c>
      <c r="E12" s="35">
        <v>10</v>
      </c>
      <c r="F12" s="35" t="str">
        <f>Q9</f>
        <v>时装技能书</v>
      </c>
      <c r="G12" s="35">
        <v>3</v>
      </c>
      <c r="H12" s="35" t="s">
        <v>518</v>
      </c>
      <c r="I12" s="35"/>
      <c r="J12" s="35" t="s">
        <v>518</v>
      </c>
      <c r="K12" s="35"/>
      <c r="L12" s="35" t="s">
        <v>518</v>
      </c>
      <c r="M12" s="35"/>
      <c r="N12" s="35">
        <f>VLOOKUP($D12,'物品ID表8-29'!$D:$E,2,FALSE)*$E12+VLOOKUP($F12,'物品ID表8-29'!$D:$E,2,FALSE)*$G12+VLOOKUP($H12,'物品ID表8-29'!$D:$E,2,FALSE)*$I12+VLOOKUP($J12,'物品ID表8-29'!$D:$E,2,FALSE)*$K12+VLOOKUP($L12,'物品ID表8-29'!$D:$E,2,FALSE)*$M12</f>
        <v>290</v>
      </c>
      <c r="O12" s="95"/>
      <c r="W12" s="39" t="s">
        <v>355</v>
      </c>
      <c r="X12" s="39" t="s">
        <v>356</v>
      </c>
      <c r="Y12" s="39" t="s">
        <v>149</v>
      </c>
      <c r="Z12" s="39" t="s">
        <v>204</v>
      </c>
      <c r="AA12" s="40" t="s">
        <v>207</v>
      </c>
    </row>
    <row r="13" spans="1:27" x14ac:dyDescent="0.35">
      <c r="A13" s="166"/>
      <c r="B13" s="35">
        <v>5</v>
      </c>
      <c r="C13" s="103" t="s">
        <v>2061</v>
      </c>
      <c r="D13" s="35" t="str">
        <f>R9</f>
        <v>炫彩织锦</v>
      </c>
      <c r="E13" s="35">
        <v>20</v>
      </c>
      <c r="F13" s="35" t="str">
        <f>Q9</f>
        <v>时装技能书</v>
      </c>
      <c r="G13" s="35">
        <v>4</v>
      </c>
      <c r="H13" s="35" t="str">
        <f>S9</f>
        <v>炫彩羽</v>
      </c>
      <c r="I13" s="35">
        <v>1</v>
      </c>
      <c r="J13" s="35" t="s">
        <v>518</v>
      </c>
      <c r="K13" s="35"/>
      <c r="L13" s="35" t="s">
        <v>518</v>
      </c>
      <c r="M13" s="35"/>
      <c r="N13" s="35">
        <f>VLOOKUP($D13,'物品ID表8-29'!$D:$E,2,FALSE)*$E13+VLOOKUP($F13,'物品ID表8-29'!$D:$E,2,FALSE)*$G13+VLOOKUP($H13,'物品ID表8-29'!$D:$E,2,FALSE)*$I13+VLOOKUP($J13,'物品ID表8-29'!$D:$E,2,FALSE)*$K13+VLOOKUP($L13,'物品ID表8-29'!$D:$E,2,FALSE)*$M13</f>
        <v>987</v>
      </c>
      <c r="O13" s="95"/>
      <c r="W13" s="35">
        <v>4</v>
      </c>
      <c r="X13" s="36" t="s">
        <v>357</v>
      </c>
      <c r="Y13" s="36" t="s">
        <v>358</v>
      </c>
      <c r="Z13" s="36" t="s">
        <v>359</v>
      </c>
      <c r="AA13" s="36" t="s">
        <v>360</v>
      </c>
    </row>
    <row r="14" spans="1:27" ht="17.25" x14ac:dyDescent="0.35">
      <c r="A14" s="166"/>
      <c r="B14" s="35">
        <v>6</v>
      </c>
      <c r="C14" s="103" t="s">
        <v>2062</v>
      </c>
      <c r="D14" s="35" t="str">
        <f>R9</f>
        <v>炫彩织锦</v>
      </c>
      <c r="E14" s="35">
        <v>30</v>
      </c>
      <c r="F14" s="35" t="str">
        <f>Q9</f>
        <v>时装技能书</v>
      </c>
      <c r="G14" s="35">
        <v>5</v>
      </c>
      <c r="H14" s="35" t="str">
        <f>S9</f>
        <v>炫彩羽</v>
      </c>
      <c r="I14" s="35">
        <v>1</v>
      </c>
      <c r="J14" s="35" t="s">
        <v>518</v>
      </c>
      <c r="K14" s="35"/>
      <c r="L14" s="35" t="s">
        <v>518</v>
      </c>
      <c r="M14" s="35"/>
      <c r="N14" s="35">
        <f>VLOOKUP($D14,'物品ID表8-29'!$D:$E,2,FALSE)*$E14+VLOOKUP($F14,'物品ID表8-29'!$D:$E,2,FALSE)*$G14+VLOOKUP($H14,'物品ID表8-29'!$D:$E,2,FALSE)*$I14+VLOOKUP($J14,'物品ID表8-29'!$D:$E,2,FALSE)*$K14+VLOOKUP($L14,'物品ID表8-29'!$D:$E,2,FALSE)*$M14</f>
        <v>1217</v>
      </c>
      <c r="O14" s="95"/>
      <c r="W14" s="37" t="s">
        <v>361</v>
      </c>
      <c r="X14" s="37" t="s">
        <v>362</v>
      </c>
      <c r="Y14" s="37" t="s">
        <v>363</v>
      </c>
      <c r="Z14" s="37" t="s">
        <v>214</v>
      </c>
      <c r="AA14" s="38" t="s">
        <v>217</v>
      </c>
    </row>
    <row r="15" spans="1:27" ht="17.25" x14ac:dyDescent="0.35">
      <c r="A15" s="166" t="s">
        <v>2049</v>
      </c>
      <c r="B15" s="35">
        <v>1</v>
      </c>
      <c r="C15" s="103" t="s">
        <v>2063</v>
      </c>
      <c r="D15" s="35" t="str">
        <f>R15</f>
        <v>神行口诀</v>
      </c>
      <c r="E15" s="35">
        <v>2</v>
      </c>
      <c r="F15" s="35" t="s">
        <v>518</v>
      </c>
      <c r="G15" s="35"/>
      <c r="H15" s="35" t="s">
        <v>518</v>
      </c>
      <c r="I15" s="35"/>
      <c r="J15" s="35" t="s">
        <v>518</v>
      </c>
      <c r="K15" s="35"/>
      <c r="L15" s="35" t="s">
        <v>518</v>
      </c>
      <c r="M15" s="35"/>
      <c r="N15" s="35">
        <f>VLOOKUP($D15,'物品ID表8-29'!$D:$E,2,FALSE)*$E15+VLOOKUP($F15,'物品ID表8-29'!$D:$E,2,FALSE)*$G15+VLOOKUP($H15,'物品ID表8-29'!$D:$E,2,FALSE)*$I15+VLOOKUP($J15,'物品ID表8-29'!$D:$E,2,FALSE)*$K15+VLOOKUP($L15,'物品ID表8-29'!$D:$E,2,FALSE)*$M15</f>
        <v>40</v>
      </c>
      <c r="O15" s="95"/>
      <c r="P15" s="37" t="s">
        <v>2049</v>
      </c>
      <c r="Q15" s="37" t="s">
        <v>191</v>
      </c>
      <c r="R15" s="37" t="s">
        <v>145</v>
      </c>
      <c r="S15" s="37" t="s">
        <v>350</v>
      </c>
      <c r="T15" s="38" t="s">
        <v>197</v>
      </c>
      <c r="W15" s="35">
        <v>5</v>
      </c>
      <c r="X15" s="36" t="s">
        <v>364</v>
      </c>
      <c r="Y15" s="36" t="s">
        <v>365</v>
      </c>
      <c r="Z15" s="36" t="s">
        <v>366</v>
      </c>
      <c r="AA15" s="36" t="s">
        <v>367</v>
      </c>
    </row>
    <row r="16" spans="1:27" ht="17.25" x14ac:dyDescent="0.35">
      <c r="A16" s="166"/>
      <c r="B16" s="35">
        <v>2</v>
      </c>
      <c r="C16" s="103" t="s">
        <v>2064</v>
      </c>
      <c r="D16" s="35" t="str">
        <f>R15</f>
        <v>神行口诀</v>
      </c>
      <c r="E16" s="35">
        <v>4</v>
      </c>
      <c r="F16" s="35" t="str">
        <f>Q15</f>
        <v>轻功技能书</v>
      </c>
      <c r="G16" s="35">
        <v>1</v>
      </c>
      <c r="H16" s="35" t="s">
        <v>518</v>
      </c>
      <c r="I16" s="35"/>
      <c r="J16" s="35" t="s">
        <v>518</v>
      </c>
      <c r="K16" s="35"/>
      <c r="L16" s="35" t="s">
        <v>518</v>
      </c>
      <c r="M16" s="35"/>
      <c r="N16" s="35">
        <f>VLOOKUP($D16,'物品ID表8-29'!$D:$E,2,FALSE)*$E16+VLOOKUP($F16,'物品ID表8-29'!$D:$E,2,FALSE)*$G16+VLOOKUP($H16,'物品ID表8-29'!$D:$E,2,FALSE)*$I16+VLOOKUP($J16,'物品ID表8-29'!$D:$E,2,FALSE)*$K16+VLOOKUP($L16,'物品ID表8-29'!$D:$E,2,FALSE)*$M16</f>
        <v>110</v>
      </c>
      <c r="O16" s="95"/>
      <c r="W16" s="39" t="s">
        <v>368</v>
      </c>
      <c r="X16" s="39" t="s">
        <v>220</v>
      </c>
      <c r="Y16" s="39" t="s">
        <v>369</v>
      </c>
      <c r="Z16" s="39" t="s">
        <v>370</v>
      </c>
      <c r="AA16" s="40" t="s">
        <v>226</v>
      </c>
    </row>
    <row r="17" spans="1:27" x14ac:dyDescent="0.35">
      <c r="A17" s="166"/>
      <c r="B17" s="35">
        <v>3</v>
      </c>
      <c r="C17" s="103" t="s">
        <v>2065</v>
      </c>
      <c r="D17" s="35" t="str">
        <f>R15</f>
        <v>神行口诀</v>
      </c>
      <c r="E17" s="35">
        <v>8</v>
      </c>
      <c r="F17" s="35" t="str">
        <f>Q15</f>
        <v>轻功技能书</v>
      </c>
      <c r="G17" s="35">
        <v>2</v>
      </c>
      <c r="H17" s="35" t="s">
        <v>518</v>
      </c>
      <c r="I17" s="35"/>
      <c r="J17" s="35" t="s">
        <v>518</v>
      </c>
      <c r="K17" s="35"/>
      <c r="L17" s="35" t="s">
        <v>518</v>
      </c>
      <c r="M17" s="35"/>
      <c r="N17" s="35">
        <f>VLOOKUP($D17,'物品ID表8-29'!$D:$E,2,FALSE)*$E17+VLOOKUP($F17,'物品ID表8-29'!$D:$E,2,FALSE)*$G17+VLOOKUP($H17,'物品ID表8-29'!$D:$E,2,FALSE)*$I17+VLOOKUP($J17,'物品ID表8-29'!$D:$E,2,FALSE)*$K17+VLOOKUP($L17,'物品ID表8-29'!$D:$E,2,FALSE)*$M17</f>
        <v>220</v>
      </c>
      <c r="O17" s="95"/>
      <c r="W17" s="35">
        <v>6</v>
      </c>
      <c r="X17" s="36" t="s">
        <v>371</v>
      </c>
      <c r="Y17" s="36" t="s">
        <v>372</v>
      </c>
      <c r="Z17" s="36" t="s">
        <v>373</v>
      </c>
      <c r="AA17" s="36" t="s">
        <v>374</v>
      </c>
    </row>
    <row r="18" spans="1:27" ht="17.25" x14ac:dyDescent="0.35">
      <c r="A18" s="166"/>
      <c r="B18" s="35">
        <v>4</v>
      </c>
      <c r="C18" s="103" t="s">
        <v>2066</v>
      </c>
      <c r="D18" s="35" t="str">
        <f>R15</f>
        <v>神行口诀</v>
      </c>
      <c r="E18" s="35">
        <v>10</v>
      </c>
      <c r="F18" s="35" t="str">
        <f>Q15</f>
        <v>轻功技能书</v>
      </c>
      <c r="G18" s="35">
        <v>3</v>
      </c>
      <c r="H18" s="35" t="s">
        <v>518</v>
      </c>
      <c r="I18" s="35"/>
      <c r="J18" s="35" t="s">
        <v>518</v>
      </c>
      <c r="K18" s="35"/>
      <c r="L18" s="35" t="s">
        <v>518</v>
      </c>
      <c r="M18" s="35"/>
      <c r="N18" s="35">
        <f>VLOOKUP($D18,'物品ID表8-29'!$D:$E,2,FALSE)*$E18+VLOOKUP($F18,'物品ID表8-29'!$D:$E,2,FALSE)*$G18+VLOOKUP($H18,'物品ID表8-29'!$D:$E,2,FALSE)*$I18+VLOOKUP($J18,'物品ID表8-29'!$D:$E,2,FALSE)*$K18+VLOOKUP($L18,'物品ID表8-29'!$D:$E,2,FALSE)*$M18</f>
        <v>290</v>
      </c>
      <c r="O18" s="95"/>
      <c r="W18" s="37" t="s">
        <v>375</v>
      </c>
      <c r="X18" s="37" t="s">
        <v>376</v>
      </c>
      <c r="Y18" s="37" t="s">
        <v>229</v>
      </c>
      <c r="Z18" s="37" t="s">
        <v>233</v>
      </c>
      <c r="AA18" s="38" t="s">
        <v>236</v>
      </c>
    </row>
    <row r="19" spans="1:27" x14ac:dyDescent="0.35">
      <c r="A19" s="166"/>
      <c r="B19" s="35">
        <v>5</v>
      </c>
      <c r="C19" s="103" t="s">
        <v>2067</v>
      </c>
      <c r="D19" s="35" t="str">
        <f>R15</f>
        <v>神行口诀</v>
      </c>
      <c r="E19" s="35">
        <v>20</v>
      </c>
      <c r="F19" s="35" t="str">
        <f>Q15</f>
        <v>轻功技能书</v>
      </c>
      <c r="G19" s="35">
        <v>4</v>
      </c>
      <c r="H19" s="35" t="str">
        <f>S15</f>
        <v>神行丹</v>
      </c>
      <c r="I19" s="35">
        <v>1</v>
      </c>
      <c r="J19" s="35" t="s">
        <v>518</v>
      </c>
      <c r="K19" s="35"/>
      <c r="L19" s="35" t="s">
        <v>518</v>
      </c>
      <c r="M19" s="35"/>
      <c r="N19" s="35">
        <f>VLOOKUP($D19,'物品ID表8-29'!$D:$E,2,FALSE)*$E19+VLOOKUP($F19,'物品ID表8-29'!$D:$E,2,FALSE)*$G19+VLOOKUP($H19,'物品ID表8-29'!$D:$E,2,FALSE)*$I19+VLOOKUP($J19,'物品ID表8-29'!$D:$E,2,FALSE)*$K19+VLOOKUP($L19,'物品ID表8-29'!$D:$E,2,FALSE)*$M19</f>
        <v>987</v>
      </c>
      <c r="O19" s="95"/>
      <c r="W19" s="35">
        <v>7</v>
      </c>
      <c r="X19" s="36" t="s">
        <v>377</v>
      </c>
      <c r="Y19" s="36" t="s">
        <v>378</v>
      </c>
      <c r="Z19" s="36" t="s">
        <v>379</v>
      </c>
      <c r="AA19" s="36" t="s">
        <v>380</v>
      </c>
    </row>
    <row r="20" spans="1:27" x14ac:dyDescent="0.35">
      <c r="A20" s="166"/>
      <c r="B20" s="35">
        <v>6</v>
      </c>
      <c r="C20" s="103" t="s">
        <v>2068</v>
      </c>
      <c r="D20" s="35" t="str">
        <f>R15</f>
        <v>神行口诀</v>
      </c>
      <c r="E20" s="35">
        <v>30</v>
      </c>
      <c r="F20" s="35" t="str">
        <f>Q15</f>
        <v>轻功技能书</v>
      </c>
      <c r="G20" s="35">
        <v>5</v>
      </c>
      <c r="H20" s="35" t="str">
        <f>S15</f>
        <v>神行丹</v>
      </c>
      <c r="I20" s="35">
        <v>1</v>
      </c>
      <c r="J20" s="35" t="s">
        <v>518</v>
      </c>
      <c r="K20" s="35"/>
      <c r="L20" s="35" t="s">
        <v>518</v>
      </c>
      <c r="M20" s="35"/>
      <c r="N20" s="35">
        <f>VLOOKUP($D20,'物品ID表8-29'!$D:$E,2,FALSE)*$E20+VLOOKUP($F20,'物品ID表8-29'!$D:$E,2,FALSE)*$G20+VLOOKUP($H20,'物品ID表8-29'!$D:$E,2,FALSE)*$I20+VLOOKUP($J20,'物品ID表8-29'!$D:$E,2,FALSE)*$K20+VLOOKUP($L20,'物品ID表8-29'!$D:$E,2,FALSE)*$M20</f>
        <v>1217</v>
      </c>
      <c r="O20" s="95"/>
    </row>
    <row r="21" spans="1:27" ht="17.25" x14ac:dyDescent="0.35">
      <c r="A21" s="166" t="s">
        <v>355</v>
      </c>
      <c r="B21" s="35">
        <v>1</v>
      </c>
      <c r="C21" s="103" t="s">
        <v>2069</v>
      </c>
      <c r="D21" s="35" t="str">
        <f>R21</f>
        <v>天冠彩饰</v>
      </c>
      <c r="E21" s="35">
        <v>2</v>
      </c>
      <c r="F21" s="35" t="s">
        <v>518</v>
      </c>
      <c r="G21" s="35"/>
      <c r="H21" s="35" t="s">
        <v>518</v>
      </c>
      <c r="I21" s="35"/>
      <c r="J21" s="35" t="s">
        <v>518</v>
      </c>
      <c r="K21" s="35"/>
      <c r="L21" s="35" t="s">
        <v>518</v>
      </c>
      <c r="M21" s="35"/>
      <c r="N21" s="35">
        <f>VLOOKUP($D21,'物品ID表8-29'!$D:$E,2,FALSE)*$E21+VLOOKUP($F21,'物品ID表8-29'!$D:$E,2,FALSE)*$G21+VLOOKUP($H21,'物品ID表8-29'!$D:$E,2,FALSE)*$I21+VLOOKUP($J21,'物品ID表8-29'!$D:$E,2,FALSE)*$K21+VLOOKUP($L21,'物品ID表8-29'!$D:$E,2,FALSE)*$M21</f>
        <v>40</v>
      </c>
      <c r="O21" s="95"/>
      <c r="P21" s="39" t="s">
        <v>355</v>
      </c>
      <c r="Q21" s="39" t="s">
        <v>356</v>
      </c>
      <c r="R21" s="39" t="s">
        <v>149</v>
      </c>
      <c r="S21" s="39" t="s">
        <v>204</v>
      </c>
      <c r="T21" s="40" t="s">
        <v>207</v>
      </c>
    </row>
    <row r="22" spans="1:27" x14ac:dyDescent="0.35">
      <c r="A22" s="166"/>
      <c r="B22" s="35">
        <v>2</v>
      </c>
      <c r="C22" s="103" t="s">
        <v>2070</v>
      </c>
      <c r="D22" s="35" t="str">
        <f>R21</f>
        <v>天冠彩饰</v>
      </c>
      <c r="E22" s="35">
        <v>4</v>
      </c>
      <c r="F22" s="35" t="str">
        <f>Q21</f>
        <v>发型技能书</v>
      </c>
      <c r="G22" s="35">
        <v>1</v>
      </c>
      <c r="H22" s="35" t="s">
        <v>518</v>
      </c>
      <c r="I22" s="35"/>
      <c r="J22" s="35" t="s">
        <v>518</v>
      </c>
      <c r="K22" s="35"/>
      <c r="L22" s="35" t="s">
        <v>518</v>
      </c>
      <c r="M22" s="35"/>
      <c r="N22" s="35">
        <f>VLOOKUP($D22,'物品ID表8-29'!$D:$E,2,FALSE)*$E22+VLOOKUP($F22,'物品ID表8-29'!$D:$E,2,FALSE)*$G22+VLOOKUP($H22,'物品ID表8-29'!$D:$E,2,FALSE)*$I22+VLOOKUP($J22,'物品ID表8-29'!$D:$E,2,FALSE)*$K22+VLOOKUP($L22,'物品ID表8-29'!$D:$E,2,FALSE)*$M22</f>
        <v>110</v>
      </c>
      <c r="O22" s="95"/>
    </row>
    <row r="23" spans="1:27" x14ac:dyDescent="0.35">
      <c r="A23" s="166"/>
      <c r="B23" s="35">
        <v>3</v>
      </c>
      <c r="C23" s="103" t="s">
        <v>2071</v>
      </c>
      <c r="D23" s="35" t="str">
        <f>R21</f>
        <v>天冠彩饰</v>
      </c>
      <c r="E23" s="35">
        <v>8</v>
      </c>
      <c r="F23" s="35" t="str">
        <f>Q21</f>
        <v>发型技能书</v>
      </c>
      <c r="G23" s="35">
        <v>2</v>
      </c>
      <c r="H23" s="35" t="s">
        <v>518</v>
      </c>
      <c r="I23" s="35"/>
      <c r="J23" s="35" t="s">
        <v>518</v>
      </c>
      <c r="K23" s="35"/>
      <c r="L23" s="35" t="s">
        <v>518</v>
      </c>
      <c r="M23" s="35"/>
      <c r="N23" s="35">
        <f>VLOOKUP($D23,'物品ID表8-29'!$D:$E,2,FALSE)*$E23+VLOOKUP($F23,'物品ID表8-29'!$D:$E,2,FALSE)*$G23+VLOOKUP($H23,'物品ID表8-29'!$D:$E,2,FALSE)*$I23+VLOOKUP($J23,'物品ID表8-29'!$D:$E,2,FALSE)*$K23+VLOOKUP($L23,'物品ID表8-29'!$D:$E,2,FALSE)*$M23</f>
        <v>220</v>
      </c>
      <c r="O23" s="95"/>
    </row>
    <row r="24" spans="1:27" x14ac:dyDescent="0.35">
      <c r="A24" s="166"/>
      <c r="B24" s="35">
        <v>4</v>
      </c>
      <c r="C24" s="103" t="s">
        <v>2072</v>
      </c>
      <c r="D24" s="35" t="str">
        <f>R21</f>
        <v>天冠彩饰</v>
      </c>
      <c r="E24" s="35">
        <v>10</v>
      </c>
      <c r="F24" s="35" t="str">
        <f>Q21</f>
        <v>发型技能书</v>
      </c>
      <c r="G24" s="35">
        <v>3</v>
      </c>
      <c r="H24" s="35" t="s">
        <v>518</v>
      </c>
      <c r="I24" s="35"/>
      <c r="J24" s="35" t="s">
        <v>518</v>
      </c>
      <c r="K24" s="35"/>
      <c r="L24" s="35" t="s">
        <v>518</v>
      </c>
      <c r="M24" s="35"/>
      <c r="N24" s="35">
        <f>VLOOKUP($D24,'物品ID表8-29'!$D:$E,2,FALSE)*$E24+VLOOKUP($F24,'物品ID表8-29'!$D:$E,2,FALSE)*$G24+VLOOKUP($H24,'物品ID表8-29'!$D:$E,2,FALSE)*$I24+VLOOKUP($J24,'物品ID表8-29'!$D:$E,2,FALSE)*$K24+VLOOKUP($L24,'物品ID表8-29'!$D:$E,2,FALSE)*$M24</f>
        <v>290</v>
      </c>
      <c r="O24" s="95"/>
    </row>
    <row r="25" spans="1:27" x14ac:dyDescent="0.35">
      <c r="A25" s="166"/>
      <c r="B25" s="35">
        <v>5</v>
      </c>
      <c r="C25" s="103" t="s">
        <v>2073</v>
      </c>
      <c r="D25" s="35" t="str">
        <f>R21</f>
        <v>天冠彩饰</v>
      </c>
      <c r="E25" s="35">
        <v>20</v>
      </c>
      <c r="F25" s="35" t="str">
        <f>Q21</f>
        <v>发型技能书</v>
      </c>
      <c r="G25" s="35">
        <v>4</v>
      </c>
      <c r="H25" s="35" t="str">
        <f>S21</f>
        <v>天冠羽</v>
      </c>
      <c r="I25" s="35">
        <v>1</v>
      </c>
      <c r="J25" s="35" t="s">
        <v>518</v>
      </c>
      <c r="K25" s="35"/>
      <c r="L25" s="35" t="s">
        <v>518</v>
      </c>
      <c r="M25" s="35"/>
      <c r="N25" s="35">
        <f>VLOOKUP($D25,'物品ID表8-29'!$D:$E,2,FALSE)*$E25+VLOOKUP($F25,'物品ID表8-29'!$D:$E,2,FALSE)*$G25+VLOOKUP($H25,'物品ID表8-29'!$D:$E,2,FALSE)*$I25+VLOOKUP($J25,'物品ID表8-29'!$D:$E,2,FALSE)*$K25+VLOOKUP($L25,'物品ID表8-29'!$D:$E,2,FALSE)*$M25</f>
        <v>987</v>
      </c>
      <c r="O25" s="95"/>
    </row>
    <row r="26" spans="1:27" x14ac:dyDescent="0.35">
      <c r="A26" s="166"/>
      <c r="B26" s="35">
        <v>6</v>
      </c>
      <c r="C26" s="103" t="s">
        <v>2074</v>
      </c>
      <c r="D26" s="35" t="str">
        <f>R21</f>
        <v>天冠彩饰</v>
      </c>
      <c r="E26" s="35">
        <v>30</v>
      </c>
      <c r="F26" s="35" t="str">
        <f>Q21</f>
        <v>发型技能书</v>
      </c>
      <c r="G26" s="35">
        <v>5</v>
      </c>
      <c r="H26" s="35" t="str">
        <f>S21</f>
        <v>天冠羽</v>
      </c>
      <c r="I26" s="35">
        <v>1</v>
      </c>
      <c r="J26" s="35" t="s">
        <v>518</v>
      </c>
      <c r="K26" s="35"/>
      <c r="L26" s="35" t="s">
        <v>518</v>
      </c>
      <c r="M26" s="35"/>
      <c r="N26" s="35">
        <f>VLOOKUP($D26,'物品ID表8-29'!$D:$E,2,FALSE)*$E26+VLOOKUP($F26,'物品ID表8-29'!$D:$E,2,FALSE)*$G26+VLOOKUP($H26,'物品ID表8-29'!$D:$E,2,FALSE)*$I26+VLOOKUP($J26,'物品ID表8-29'!$D:$E,2,FALSE)*$K26+VLOOKUP($L26,'物品ID表8-29'!$D:$E,2,FALSE)*$M26</f>
        <v>1217</v>
      </c>
      <c r="O26" s="95"/>
    </row>
    <row r="27" spans="1:27" ht="17.25" x14ac:dyDescent="0.35">
      <c r="A27" s="166" t="s">
        <v>2050</v>
      </c>
      <c r="B27" s="35">
        <v>1</v>
      </c>
      <c r="C27" s="103" t="s">
        <v>2075</v>
      </c>
      <c r="D27" s="35" t="str">
        <f>R27</f>
        <v>天青图谱</v>
      </c>
      <c r="E27" s="35">
        <v>2</v>
      </c>
      <c r="F27" s="35" t="s">
        <v>518</v>
      </c>
      <c r="G27" s="35"/>
      <c r="H27" s="35" t="s">
        <v>518</v>
      </c>
      <c r="I27" s="35"/>
      <c r="J27" s="35" t="s">
        <v>518</v>
      </c>
      <c r="K27" s="35"/>
      <c r="L27" s="35" t="s">
        <v>518</v>
      </c>
      <c r="M27" s="35"/>
      <c r="N27" s="35">
        <f>VLOOKUP($D27,'物品ID表8-29'!$D:$E,2,FALSE)*$E27+VLOOKUP($F27,'物品ID表8-29'!$D:$E,2,FALSE)*$G27+VLOOKUP($H27,'物品ID表8-29'!$D:$E,2,FALSE)*$I27+VLOOKUP($J27,'物品ID表8-29'!$D:$E,2,FALSE)*$K27+VLOOKUP($L27,'物品ID表8-29'!$D:$E,2,FALSE)*$M27</f>
        <v>40</v>
      </c>
      <c r="O27" s="95"/>
      <c r="P27" s="37" t="s">
        <v>2050</v>
      </c>
      <c r="Q27" s="37" t="s">
        <v>362</v>
      </c>
      <c r="R27" s="37" t="s">
        <v>363</v>
      </c>
      <c r="S27" s="37" t="s">
        <v>214</v>
      </c>
      <c r="T27" s="38" t="s">
        <v>217</v>
      </c>
    </row>
    <row r="28" spans="1:27" x14ac:dyDescent="0.35">
      <c r="A28" s="166"/>
      <c r="B28" s="35">
        <v>2</v>
      </c>
      <c r="C28" s="103" t="s">
        <v>2076</v>
      </c>
      <c r="D28" s="35" t="str">
        <f>R27</f>
        <v>天青图谱</v>
      </c>
      <c r="E28" s="35">
        <v>4</v>
      </c>
      <c r="F28" s="35" t="str">
        <f>Q27</f>
        <v>挂件技能书</v>
      </c>
      <c r="G28" s="35">
        <v>1</v>
      </c>
      <c r="H28" s="35" t="s">
        <v>518</v>
      </c>
      <c r="I28" s="35"/>
      <c r="J28" s="35" t="s">
        <v>518</v>
      </c>
      <c r="K28" s="35"/>
      <c r="L28" s="35" t="s">
        <v>518</v>
      </c>
      <c r="M28" s="35"/>
      <c r="N28" s="35">
        <f>VLOOKUP($D28,'物品ID表8-29'!$D:$E,2,FALSE)*$E28+VLOOKUP($F28,'物品ID表8-29'!$D:$E,2,FALSE)*$G28+VLOOKUP($H28,'物品ID表8-29'!$D:$E,2,FALSE)*$I28+VLOOKUP($J28,'物品ID表8-29'!$D:$E,2,FALSE)*$K28+VLOOKUP($L28,'物品ID表8-29'!$D:$E,2,FALSE)*$M28</f>
        <v>110</v>
      </c>
      <c r="O28" s="95"/>
    </row>
    <row r="29" spans="1:27" x14ac:dyDescent="0.35">
      <c r="A29" s="166"/>
      <c r="B29" s="35">
        <v>3</v>
      </c>
      <c r="C29" s="103" t="s">
        <v>2077</v>
      </c>
      <c r="D29" s="35" t="str">
        <f>R27</f>
        <v>天青图谱</v>
      </c>
      <c r="E29" s="35">
        <v>8</v>
      </c>
      <c r="F29" s="35" t="str">
        <f>Q27</f>
        <v>挂件技能书</v>
      </c>
      <c r="G29" s="35">
        <v>2</v>
      </c>
      <c r="H29" s="35" t="s">
        <v>518</v>
      </c>
      <c r="I29" s="35"/>
      <c r="J29" s="35" t="s">
        <v>518</v>
      </c>
      <c r="K29" s="35"/>
      <c r="L29" s="35" t="s">
        <v>518</v>
      </c>
      <c r="M29" s="35"/>
      <c r="N29" s="35">
        <f>VLOOKUP($D29,'物品ID表8-29'!$D:$E,2,FALSE)*$E29+VLOOKUP($F29,'物品ID表8-29'!$D:$E,2,FALSE)*$G29+VLOOKUP($H29,'物品ID表8-29'!$D:$E,2,FALSE)*$I29+VLOOKUP($J29,'物品ID表8-29'!$D:$E,2,FALSE)*$K29+VLOOKUP($L29,'物品ID表8-29'!$D:$E,2,FALSE)*$M29</f>
        <v>220</v>
      </c>
      <c r="O29" s="95"/>
    </row>
    <row r="30" spans="1:27" x14ac:dyDescent="0.35">
      <c r="A30" s="166"/>
      <c r="B30" s="35">
        <v>4</v>
      </c>
      <c r="C30" s="103" t="s">
        <v>2078</v>
      </c>
      <c r="D30" s="35" t="str">
        <f>R27</f>
        <v>天青图谱</v>
      </c>
      <c r="E30" s="35">
        <v>10</v>
      </c>
      <c r="F30" s="35" t="str">
        <f>Q27</f>
        <v>挂件技能书</v>
      </c>
      <c r="G30" s="35">
        <v>3</v>
      </c>
      <c r="H30" s="35" t="s">
        <v>518</v>
      </c>
      <c r="I30" s="35"/>
      <c r="J30" s="35" t="s">
        <v>518</v>
      </c>
      <c r="K30" s="35"/>
      <c r="L30" s="35" t="s">
        <v>518</v>
      </c>
      <c r="M30" s="35"/>
      <c r="N30" s="35">
        <f>VLOOKUP($D30,'物品ID表8-29'!$D:$E,2,FALSE)*$E30+VLOOKUP($F30,'物品ID表8-29'!$D:$E,2,FALSE)*$G30+VLOOKUP($H30,'物品ID表8-29'!$D:$E,2,FALSE)*$I30+VLOOKUP($J30,'物品ID表8-29'!$D:$E,2,FALSE)*$K30+VLOOKUP($L30,'物品ID表8-29'!$D:$E,2,FALSE)*$M30</f>
        <v>290</v>
      </c>
      <c r="O30" s="95"/>
    </row>
    <row r="31" spans="1:27" x14ac:dyDescent="0.35">
      <c r="A31" s="166"/>
      <c r="B31" s="35">
        <v>5</v>
      </c>
      <c r="C31" s="103" t="s">
        <v>2079</v>
      </c>
      <c r="D31" s="35" t="str">
        <f>R27</f>
        <v>天青图谱</v>
      </c>
      <c r="E31" s="35">
        <v>20</v>
      </c>
      <c r="F31" s="35" t="str">
        <f>Q27</f>
        <v>挂件技能书</v>
      </c>
      <c r="G31" s="35">
        <v>4</v>
      </c>
      <c r="H31" s="35" t="str">
        <f>S27</f>
        <v>天青玉</v>
      </c>
      <c r="I31" s="35">
        <v>1</v>
      </c>
      <c r="J31" s="35" t="s">
        <v>518</v>
      </c>
      <c r="K31" s="35"/>
      <c r="L31" s="35" t="s">
        <v>518</v>
      </c>
      <c r="M31" s="35"/>
      <c r="N31" s="35">
        <f>VLOOKUP($D31,'物品ID表8-29'!$D:$E,2,FALSE)*$E31+VLOOKUP($F31,'物品ID表8-29'!$D:$E,2,FALSE)*$G31+VLOOKUP($H31,'物品ID表8-29'!$D:$E,2,FALSE)*$I31+VLOOKUP($J31,'物品ID表8-29'!$D:$E,2,FALSE)*$K31+VLOOKUP($L31,'物品ID表8-29'!$D:$E,2,FALSE)*$M31</f>
        <v>987</v>
      </c>
      <c r="O31" s="95"/>
    </row>
    <row r="32" spans="1:27" x14ac:dyDescent="0.35">
      <c r="A32" s="166"/>
      <c r="B32" s="35">
        <v>6</v>
      </c>
      <c r="C32" s="103" t="s">
        <v>2080</v>
      </c>
      <c r="D32" s="35" t="str">
        <f>R27</f>
        <v>天青图谱</v>
      </c>
      <c r="E32" s="35">
        <v>30</v>
      </c>
      <c r="F32" s="35" t="str">
        <f>Q27</f>
        <v>挂件技能书</v>
      </c>
      <c r="G32" s="35">
        <v>5</v>
      </c>
      <c r="H32" s="35" t="str">
        <f>S27</f>
        <v>天青玉</v>
      </c>
      <c r="I32" s="35">
        <v>1</v>
      </c>
      <c r="J32" s="35" t="s">
        <v>518</v>
      </c>
      <c r="K32" s="35"/>
      <c r="L32" s="35" t="s">
        <v>518</v>
      </c>
      <c r="M32" s="35"/>
      <c r="N32" s="35">
        <f>VLOOKUP($D32,'物品ID表8-29'!$D:$E,2,FALSE)*$E32+VLOOKUP($F32,'物品ID表8-29'!$D:$E,2,FALSE)*$G32+VLOOKUP($H32,'物品ID表8-29'!$D:$E,2,FALSE)*$I32+VLOOKUP($J32,'物品ID表8-29'!$D:$E,2,FALSE)*$K32+VLOOKUP($L32,'物品ID表8-29'!$D:$E,2,FALSE)*$M32</f>
        <v>1217</v>
      </c>
      <c r="O32" s="95"/>
    </row>
    <row r="33" spans="1:20" ht="17.25" x14ac:dyDescent="0.35">
      <c r="A33" s="166" t="s">
        <v>368</v>
      </c>
      <c r="B33" s="35">
        <v>1</v>
      </c>
      <c r="C33" s="103" t="s">
        <v>2081</v>
      </c>
      <c r="D33" s="35" t="str">
        <f>R33</f>
        <v>遁甲阵法</v>
      </c>
      <c r="E33" s="35">
        <v>2</v>
      </c>
      <c r="F33" s="35" t="s">
        <v>518</v>
      </c>
      <c r="G33" s="35"/>
      <c r="H33" s="35" t="s">
        <v>518</v>
      </c>
      <c r="I33" s="35"/>
      <c r="J33" s="35" t="s">
        <v>518</v>
      </c>
      <c r="K33" s="35"/>
      <c r="L33" s="35" t="s">
        <v>518</v>
      </c>
      <c r="M33" s="35"/>
      <c r="N33" s="35">
        <f>VLOOKUP($D33,'物品ID表8-29'!$D:$E,2,FALSE)*$E33+VLOOKUP($F33,'物品ID表8-29'!$D:$E,2,FALSE)*$G33+VLOOKUP($H33,'物品ID表8-29'!$D:$E,2,FALSE)*$I33+VLOOKUP($J33,'物品ID表8-29'!$D:$E,2,FALSE)*$K33+VLOOKUP($L33,'物品ID表8-29'!$D:$E,2,FALSE)*$M33</f>
        <v>40</v>
      </c>
      <c r="O33" s="95"/>
      <c r="P33" s="39" t="s">
        <v>368</v>
      </c>
      <c r="Q33" s="39" t="s">
        <v>220</v>
      </c>
      <c r="R33" s="39" t="s">
        <v>369</v>
      </c>
      <c r="S33" s="39" t="s">
        <v>370</v>
      </c>
      <c r="T33" s="40" t="s">
        <v>226</v>
      </c>
    </row>
    <row r="34" spans="1:20" x14ac:dyDescent="0.35">
      <c r="A34" s="166"/>
      <c r="B34" s="35">
        <v>2</v>
      </c>
      <c r="C34" s="103" t="s">
        <v>2082</v>
      </c>
      <c r="D34" s="35" t="str">
        <f>R33</f>
        <v>遁甲阵法</v>
      </c>
      <c r="E34" s="35">
        <v>4</v>
      </c>
      <c r="F34" s="35" t="str">
        <f>Q33</f>
        <v>奇门技能书</v>
      </c>
      <c r="G34" s="35">
        <v>1</v>
      </c>
      <c r="H34" s="35" t="s">
        <v>518</v>
      </c>
      <c r="I34" s="35"/>
      <c r="J34" s="35" t="s">
        <v>518</v>
      </c>
      <c r="K34" s="35"/>
      <c r="L34" s="35" t="s">
        <v>518</v>
      </c>
      <c r="M34" s="35"/>
      <c r="N34" s="35">
        <f>VLOOKUP($D34,'物品ID表8-29'!$D:$E,2,FALSE)*$E34+VLOOKUP($F34,'物品ID表8-29'!$D:$E,2,FALSE)*$G34+VLOOKUP($H34,'物品ID表8-29'!$D:$E,2,FALSE)*$I34+VLOOKUP($J34,'物品ID表8-29'!$D:$E,2,FALSE)*$K34+VLOOKUP($L34,'物品ID表8-29'!$D:$E,2,FALSE)*$M34</f>
        <v>110</v>
      </c>
      <c r="O34" s="95"/>
    </row>
    <row r="35" spans="1:20" x14ac:dyDescent="0.35">
      <c r="A35" s="166"/>
      <c r="B35" s="35">
        <v>3</v>
      </c>
      <c r="C35" s="103" t="s">
        <v>2083</v>
      </c>
      <c r="D35" s="35" t="str">
        <f>R33</f>
        <v>遁甲阵法</v>
      </c>
      <c r="E35" s="35">
        <v>8</v>
      </c>
      <c r="F35" s="35" t="str">
        <f>Q33</f>
        <v>奇门技能书</v>
      </c>
      <c r="G35" s="35">
        <v>2</v>
      </c>
      <c r="H35" s="35" t="s">
        <v>518</v>
      </c>
      <c r="I35" s="35"/>
      <c r="J35" s="35" t="s">
        <v>518</v>
      </c>
      <c r="K35" s="35"/>
      <c r="L35" s="35" t="s">
        <v>518</v>
      </c>
      <c r="M35" s="35"/>
      <c r="N35" s="35">
        <f>VLOOKUP($D35,'物品ID表8-29'!$D:$E,2,FALSE)*$E35+VLOOKUP($F35,'物品ID表8-29'!$D:$E,2,FALSE)*$G35+VLOOKUP($H35,'物品ID表8-29'!$D:$E,2,FALSE)*$I35+VLOOKUP($J35,'物品ID表8-29'!$D:$E,2,FALSE)*$K35+VLOOKUP($L35,'物品ID表8-29'!$D:$E,2,FALSE)*$M35</f>
        <v>220</v>
      </c>
      <c r="O35" s="95"/>
    </row>
    <row r="36" spans="1:20" x14ac:dyDescent="0.35">
      <c r="A36" s="166"/>
      <c r="B36" s="35">
        <v>4</v>
      </c>
      <c r="C36" s="103" t="s">
        <v>2084</v>
      </c>
      <c r="D36" s="35" t="str">
        <f>R33</f>
        <v>遁甲阵法</v>
      </c>
      <c r="E36" s="35">
        <v>10</v>
      </c>
      <c r="F36" s="35" t="str">
        <f>Q33</f>
        <v>奇门技能书</v>
      </c>
      <c r="G36" s="35">
        <v>3</v>
      </c>
      <c r="H36" s="35" t="s">
        <v>518</v>
      </c>
      <c r="I36" s="35"/>
      <c r="J36" s="35" t="s">
        <v>518</v>
      </c>
      <c r="K36" s="35"/>
      <c r="L36" s="35" t="s">
        <v>518</v>
      </c>
      <c r="M36" s="35"/>
      <c r="N36" s="35">
        <f>VLOOKUP($D36,'物品ID表8-29'!$D:$E,2,FALSE)*$E36+VLOOKUP($F36,'物品ID表8-29'!$D:$E,2,FALSE)*$G36+VLOOKUP($H36,'物品ID表8-29'!$D:$E,2,FALSE)*$I36+VLOOKUP($J36,'物品ID表8-29'!$D:$E,2,FALSE)*$K36+VLOOKUP($L36,'物品ID表8-29'!$D:$E,2,FALSE)*$M36</f>
        <v>290</v>
      </c>
      <c r="O36" s="95"/>
    </row>
    <row r="37" spans="1:20" x14ac:dyDescent="0.35">
      <c r="A37" s="166"/>
      <c r="B37" s="35">
        <v>5</v>
      </c>
      <c r="C37" s="103" t="s">
        <v>2085</v>
      </c>
      <c r="D37" s="35" t="str">
        <f>R33</f>
        <v>遁甲阵法</v>
      </c>
      <c r="E37" s="35">
        <v>20</v>
      </c>
      <c r="F37" s="35" t="str">
        <f>Q33</f>
        <v>奇门技能书</v>
      </c>
      <c r="G37" s="35">
        <v>4</v>
      </c>
      <c r="H37" s="35" t="str">
        <f>S33</f>
        <v>遁甲丹</v>
      </c>
      <c r="I37" s="35">
        <v>1</v>
      </c>
      <c r="J37" s="35" t="s">
        <v>518</v>
      </c>
      <c r="K37" s="35"/>
      <c r="L37" s="35" t="s">
        <v>518</v>
      </c>
      <c r="M37" s="35"/>
      <c r="N37" s="35">
        <f>VLOOKUP($D37,'物品ID表8-29'!$D:$E,2,FALSE)*$E37+VLOOKUP($F37,'物品ID表8-29'!$D:$E,2,FALSE)*$G37+VLOOKUP($H37,'物品ID表8-29'!$D:$E,2,FALSE)*$I37+VLOOKUP($J37,'物品ID表8-29'!$D:$E,2,FALSE)*$K37+VLOOKUP($L37,'物品ID表8-29'!$D:$E,2,FALSE)*$M37</f>
        <v>987</v>
      </c>
      <c r="O37" s="95"/>
    </row>
    <row r="38" spans="1:20" x14ac:dyDescent="0.35">
      <c r="A38" s="166"/>
      <c r="B38" s="35">
        <v>6</v>
      </c>
      <c r="C38" s="103" t="s">
        <v>2086</v>
      </c>
      <c r="D38" s="35" t="str">
        <f>R33</f>
        <v>遁甲阵法</v>
      </c>
      <c r="E38" s="35">
        <v>30</v>
      </c>
      <c r="F38" s="35" t="str">
        <f>Q33</f>
        <v>奇门技能书</v>
      </c>
      <c r="G38" s="35">
        <v>5</v>
      </c>
      <c r="H38" s="35" t="str">
        <f>S33</f>
        <v>遁甲丹</v>
      </c>
      <c r="I38" s="35">
        <v>1</v>
      </c>
      <c r="J38" s="35" t="s">
        <v>518</v>
      </c>
      <c r="K38" s="35"/>
      <c r="L38" s="35" t="s">
        <v>518</v>
      </c>
      <c r="M38" s="35"/>
      <c r="N38" s="35">
        <f>VLOOKUP($D38,'物品ID表8-29'!$D:$E,2,FALSE)*$E38+VLOOKUP($F38,'物品ID表8-29'!$D:$E,2,FALSE)*$G38+VLOOKUP($H38,'物品ID表8-29'!$D:$E,2,FALSE)*$I38+VLOOKUP($J38,'物品ID表8-29'!$D:$E,2,FALSE)*$K38+VLOOKUP($L38,'物品ID表8-29'!$D:$E,2,FALSE)*$M38</f>
        <v>1217</v>
      </c>
      <c r="O38" s="95"/>
    </row>
    <row r="39" spans="1:20" ht="17.25" x14ac:dyDescent="0.35">
      <c r="A39" s="166" t="s">
        <v>2051</v>
      </c>
      <c r="B39" s="35">
        <v>1</v>
      </c>
      <c r="C39" s="103" t="s">
        <v>2087</v>
      </c>
      <c r="D39" s="35" t="str">
        <f>R39</f>
        <v>静气宝典</v>
      </c>
      <c r="E39" s="35">
        <v>2</v>
      </c>
      <c r="F39" s="35" t="s">
        <v>518</v>
      </c>
      <c r="G39" s="35"/>
      <c r="H39" s="35" t="s">
        <v>518</v>
      </c>
      <c r="I39" s="35"/>
      <c r="J39" s="35" t="s">
        <v>518</v>
      </c>
      <c r="K39" s="35"/>
      <c r="L39" s="35" t="s">
        <v>518</v>
      </c>
      <c r="M39" s="35"/>
      <c r="N39" s="35">
        <f>VLOOKUP($D39,'物品ID表8-29'!$D:$E,2,FALSE)*$E39+VLOOKUP($F39,'物品ID表8-29'!$D:$E,2,FALSE)*$G39+VLOOKUP($H39,'物品ID表8-29'!$D:$E,2,FALSE)*$I39+VLOOKUP($J39,'物品ID表8-29'!$D:$E,2,FALSE)*$K39+VLOOKUP($L39,'物品ID表8-29'!$D:$E,2,FALSE)*$M39</f>
        <v>40</v>
      </c>
      <c r="O39" s="95"/>
      <c r="P39" s="37" t="s">
        <v>2051</v>
      </c>
      <c r="Q39" s="37" t="s">
        <v>376</v>
      </c>
      <c r="R39" s="37" t="s">
        <v>229</v>
      </c>
      <c r="S39" s="37" t="s">
        <v>233</v>
      </c>
      <c r="T39" s="38" t="s">
        <v>236</v>
      </c>
    </row>
    <row r="40" spans="1:20" x14ac:dyDescent="0.35">
      <c r="A40" s="166"/>
      <c r="B40" s="35">
        <v>2</v>
      </c>
      <c r="C40" s="103" t="s">
        <v>2088</v>
      </c>
      <c r="D40" s="35" t="str">
        <f>R39</f>
        <v>静气宝典</v>
      </c>
      <c r="E40" s="35">
        <v>4</v>
      </c>
      <c r="F40" s="35" t="str">
        <f>Q39</f>
        <v>凝神技能书</v>
      </c>
      <c r="G40" s="35">
        <v>1</v>
      </c>
      <c r="H40" s="35" t="s">
        <v>518</v>
      </c>
      <c r="I40" s="35"/>
      <c r="J40" s="35" t="s">
        <v>518</v>
      </c>
      <c r="K40" s="35"/>
      <c r="L40" s="35" t="s">
        <v>518</v>
      </c>
      <c r="M40" s="35"/>
      <c r="N40" s="35">
        <f>VLOOKUP($D40,'物品ID表8-29'!$D:$E,2,FALSE)*$E40+VLOOKUP($F40,'物品ID表8-29'!$D:$E,2,FALSE)*$G40+VLOOKUP($H40,'物品ID表8-29'!$D:$E,2,FALSE)*$I40+VLOOKUP($J40,'物品ID表8-29'!$D:$E,2,FALSE)*$K40+VLOOKUP($L40,'物品ID表8-29'!$D:$E,2,FALSE)*$M40</f>
        <v>110</v>
      </c>
      <c r="O40" s="95"/>
    </row>
    <row r="41" spans="1:20" x14ac:dyDescent="0.35">
      <c r="A41" s="166"/>
      <c r="B41" s="35">
        <v>3</v>
      </c>
      <c r="C41" s="103" t="s">
        <v>2089</v>
      </c>
      <c r="D41" s="35" t="str">
        <f>R39</f>
        <v>静气宝典</v>
      </c>
      <c r="E41" s="35">
        <v>8</v>
      </c>
      <c r="F41" s="35" t="str">
        <f>Q39</f>
        <v>凝神技能书</v>
      </c>
      <c r="G41" s="35">
        <v>2</v>
      </c>
      <c r="H41" s="35" t="s">
        <v>518</v>
      </c>
      <c r="I41" s="35"/>
      <c r="J41" s="35" t="s">
        <v>518</v>
      </c>
      <c r="K41" s="35"/>
      <c r="L41" s="35" t="s">
        <v>518</v>
      </c>
      <c r="M41" s="35"/>
      <c r="N41" s="35">
        <f>VLOOKUP($D41,'物品ID表8-29'!$D:$E,2,FALSE)*$E41+VLOOKUP($F41,'物品ID表8-29'!$D:$E,2,FALSE)*$G41+VLOOKUP($H41,'物品ID表8-29'!$D:$E,2,FALSE)*$I41+VLOOKUP($J41,'物品ID表8-29'!$D:$E,2,FALSE)*$K41+VLOOKUP($L41,'物品ID表8-29'!$D:$E,2,FALSE)*$M41</f>
        <v>220</v>
      </c>
      <c r="O41" s="95"/>
    </row>
    <row r="42" spans="1:20" x14ac:dyDescent="0.35">
      <c r="A42" s="166"/>
      <c r="B42" s="35">
        <v>4</v>
      </c>
      <c r="C42" s="103" t="s">
        <v>2090</v>
      </c>
      <c r="D42" s="35" t="str">
        <f>R39</f>
        <v>静气宝典</v>
      </c>
      <c r="E42" s="35">
        <v>10</v>
      </c>
      <c r="F42" s="35" t="str">
        <f>Q39</f>
        <v>凝神技能书</v>
      </c>
      <c r="G42" s="35">
        <v>3</v>
      </c>
      <c r="H42" s="35" t="s">
        <v>518</v>
      </c>
      <c r="I42" s="35"/>
      <c r="J42" s="35" t="s">
        <v>518</v>
      </c>
      <c r="K42" s="35"/>
      <c r="L42" s="35" t="s">
        <v>518</v>
      </c>
      <c r="M42" s="35"/>
      <c r="N42" s="35">
        <f>VLOOKUP($D42,'物品ID表8-29'!$D:$E,2,FALSE)*$E42+VLOOKUP($F42,'物品ID表8-29'!$D:$E,2,FALSE)*$G42+VLOOKUP($H42,'物品ID表8-29'!$D:$E,2,FALSE)*$I42+VLOOKUP($J42,'物品ID表8-29'!$D:$E,2,FALSE)*$K42+VLOOKUP($L42,'物品ID表8-29'!$D:$E,2,FALSE)*$M42</f>
        <v>290</v>
      </c>
      <c r="O42" s="95"/>
    </row>
    <row r="43" spans="1:20" x14ac:dyDescent="0.35">
      <c r="A43" s="166"/>
      <c r="B43" s="35">
        <v>5</v>
      </c>
      <c r="C43" s="103" t="s">
        <v>2091</v>
      </c>
      <c r="D43" s="35" t="str">
        <f>R39</f>
        <v>静气宝典</v>
      </c>
      <c r="E43" s="35">
        <v>20</v>
      </c>
      <c r="F43" s="35" t="str">
        <f>Q39</f>
        <v>凝神技能书</v>
      </c>
      <c r="G43" s="35">
        <v>4</v>
      </c>
      <c r="H43" s="35" t="str">
        <f>S39</f>
        <v>静气丹</v>
      </c>
      <c r="I43" s="35">
        <v>1</v>
      </c>
      <c r="J43" s="35" t="s">
        <v>518</v>
      </c>
      <c r="K43" s="35"/>
      <c r="L43" s="35" t="s">
        <v>518</v>
      </c>
      <c r="M43" s="35"/>
      <c r="N43" s="35">
        <f>VLOOKUP($D43,'物品ID表8-29'!$D:$E,2,FALSE)*$E43+VLOOKUP($F43,'物品ID表8-29'!$D:$E,2,FALSE)*$G43+VLOOKUP($H43,'物品ID表8-29'!$D:$E,2,FALSE)*$I43+VLOOKUP($J43,'物品ID表8-29'!$D:$E,2,FALSE)*$K43+VLOOKUP($L43,'物品ID表8-29'!$D:$E,2,FALSE)*$M43</f>
        <v>987</v>
      </c>
      <c r="O43" s="95"/>
    </row>
    <row r="44" spans="1:20" x14ac:dyDescent="0.35">
      <c r="A44" s="166"/>
      <c r="B44" s="35">
        <v>6</v>
      </c>
      <c r="C44" s="103" t="s">
        <v>2092</v>
      </c>
      <c r="D44" s="35" t="str">
        <f>R39</f>
        <v>静气宝典</v>
      </c>
      <c r="E44" s="35">
        <v>30</v>
      </c>
      <c r="F44" s="35" t="str">
        <f>Q39</f>
        <v>凝神技能书</v>
      </c>
      <c r="G44" s="35">
        <v>5</v>
      </c>
      <c r="H44" s="35" t="str">
        <f>S39</f>
        <v>静气丹</v>
      </c>
      <c r="I44" s="35">
        <v>1</v>
      </c>
      <c r="J44" s="35" t="s">
        <v>518</v>
      </c>
      <c r="K44" s="35"/>
      <c r="L44" s="35" t="s">
        <v>518</v>
      </c>
      <c r="M44" s="35"/>
      <c r="N44" s="35">
        <f>VLOOKUP($D44,'物品ID表8-29'!$D:$E,2,FALSE)*$E44+VLOOKUP($F44,'物品ID表8-29'!$D:$E,2,FALSE)*$G44+VLOOKUP($H44,'物品ID表8-29'!$D:$E,2,FALSE)*$I44+VLOOKUP($J44,'物品ID表8-29'!$D:$E,2,FALSE)*$K44+VLOOKUP($L44,'物品ID表8-29'!$D:$E,2,FALSE)*$M44</f>
        <v>1217</v>
      </c>
      <c r="O44" s="95"/>
    </row>
    <row r="45" spans="1:20" ht="17.25" x14ac:dyDescent="0.35">
      <c r="A45" s="166" t="s">
        <v>2094</v>
      </c>
      <c r="B45" s="35">
        <v>1</v>
      </c>
      <c r="C45" s="103" t="s">
        <v>2096</v>
      </c>
      <c r="D45" s="35" t="str">
        <f>R45</f>
        <v>精魄丹</v>
      </c>
      <c r="E45" s="35">
        <v>2</v>
      </c>
      <c r="F45" s="35" t="s">
        <v>518</v>
      </c>
      <c r="G45" s="35"/>
      <c r="H45" s="35" t="s">
        <v>518</v>
      </c>
      <c r="I45" s="35"/>
      <c r="J45" s="35" t="s">
        <v>518</v>
      </c>
      <c r="K45" s="35"/>
      <c r="L45" s="35" t="s">
        <v>518</v>
      </c>
      <c r="M45" s="35"/>
      <c r="N45" s="35">
        <f>VLOOKUP($D45,'物品ID表8-29'!$D:$E,2,FALSE)*$E45+VLOOKUP($F45,'物品ID表8-29'!$D:$E,2,FALSE)*$G45+VLOOKUP($H45,'物品ID表8-29'!$D:$E,2,FALSE)*$I45+VLOOKUP($J45,'物品ID表8-29'!$D:$E,2,FALSE)*$K45+VLOOKUP($L45,'物品ID表8-29'!$D:$E,2,FALSE)*$M45</f>
        <v>40</v>
      </c>
      <c r="O45" s="95"/>
      <c r="P45" s="33" t="s">
        <v>324</v>
      </c>
      <c r="Q45" s="33" t="s">
        <v>251</v>
      </c>
      <c r="R45" s="33" t="s">
        <v>249</v>
      </c>
      <c r="S45" s="33" t="s">
        <v>250</v>
      </c>
      <c r="T45" s="34" t="s">
        <v>325</v>
      </c>
    </row>
    <row r="46" spans="1:20" x14ac:dyDescent="0.35">
      <c r="A46" s="166"/>
      <c r="B46" s="35">
        <v>2</v>
      </c>
      <c r="C46" s="103" t="s">
        <v>2097</v>
      </c>
      <c r="D46" s="35" t="str">
        <f>R45</f>
        <v>精魄丹</v>
      </c>
      <c r="E46" s="35">
        <v>4</v>
      </c>
      <c r="F46" s="35" t="str">
        <f>Q45</f>
        <v>饲骑丹</v>
      </c>
      <c r="G46" s="35">
        <v>3</v>
      </c>
      <c r="H46" s="35" t="s">
        <v>518</v>
      </c>
      <c r="I46" s="35"/>
      <c r="J46" s="35" t="s">
        <v>518</v>
      </c>
      <c r="K46" s="35"/>
      <c r="L46" s="35" t="s">
        <v>518</v>
      </c>
      <c r="M46" s="35"/>
      <c r="N46" s="35">
        <f>VLOOKUP($D46,'物品ID表8-29'!$D:$E,2,FALSE)*$E46+VLOOKUP($F46,'物品ID表8-29'!$D:$E,2,FALSE)*$G46+VLOOKUP($H46,'物品ID表8-29'!$D:$E,2,FALSE)*$I46+VLOOKUP($J46,'物品ID表8-29'!$D:$E,2,FALSE)*$K46+VLOOKUP($L46,'物品ID表8-29'!$D:$E,2,FALSE)*$M46</f>
        <v>110</v>
      </c>
      <c r="O46" s="95"/>
    </row>
    <row r="47" spans="1:20" x14ac:dyDescent="0.35">
      <c r="A47" s="166"/>
      <c r="B47" s="35">
        <v>3</v>
      </c>
      <c r="C47" s="103" t="s">
        <v>2098</v>
      </c>
      <c r="D47" s="35" t="str">
        <f>R45</f>
        <v>精魄丹</v>
      </c>
      <c r="E47" s="35">
        <v>8</v>
      </c>
      <c r="F47" s="35" t="str">
        <f>Q45</f>
        <v>饲骑丹</v>
      </c>
      <c r="G47" s="35">
        <v>6</v>
      </c>
      <c r="H47" s="35" t="s">
        <v>518</v>
      </c>
      <c r="I47" s="35"/>
      <c r="J47" s="35" t="s">
        <v>518</v>
      </c>
      <c r="K47" s="35"/>
      <c r="L47" s="35" t="s">
        <v>518</v>
      </c>
      <c r="M47" s="35"/>
      <c r="N47" s="35">
        <f>VLOOKUP($D47,'物品ID表8-29'!$D:$E,2,FALSE)*$E47+VLOOKUP($F47,'物品ID表8-29'!$D:$E,2,FALSE)*$G47+VLOOKUP($H47,'物品ID表8-29'!$D:$E,2,FALSE)*$I47+VLOOKUP($J47,'物品ID表8-29'!$D:$E,2,FALSE)*$K47+VLOOKUP($L47,'物品ID表8-29'!$D:$E,2,FALSE)*$M47</f>
        <v>220</v>
      </c>
      <c r="O47" s="95"/>
    </row>
    <row r="48" spans="1:20" x14ac:dyDescent="0.35">
      <c r="A48" s="166"/>
      <c r="B48" s="35">
        <v>4</v>
      </c>
      <c r="C48" s="103" t="s">
        <v>2099</v>
      </c>
      <c r="D48" s="35" t="str">
        <f>R45</f>
        <v>精魄丹</v>
      </c>
      <c r="E48" s="35">
        <v>10</v>
      </c>
      <c r="F48" s="35" t="str">
        <f>Q45</f>
        <v>饲骑丹</v>
      </c>
      <c r="G48" s="35">
        <v>9</v>
      </c>
      <c r="H48" s="35" t="s">
        <v>518</v>
      </c>
      <c r="I48" s="35"/>
      <c r="J48" s="35" t="s">
        <v>518</v>
      </c>
      <c r="K48" s="35"/>
      <c r="L48" s="35" t="s">
        <v>518</v>
      </c>
      <c r="M48" s="35"/>
      <c r="N48" s="35">
        <f>VLOOKUP($D48,'物品ID表8-29'!$D:$E,2,FALSE)*$E48+VLOOKUP($F48,'物品ID表8-29'!$D:$E,2,FALSE)*$G48+VLOOKUP($H48,'物品ID表8-29'!$D:$E,2,FALSE)*$I48+VLOOKUP($J48,'物品ID表8-29'!$D:$E,2,FALSE)*$K48+VLOOKUP($L48,'物品ID表8-29'!$D:$E,2,FALSE)*$M48</f>
        <v>290</v>
      </c>
      <c r="O48" s="95"/>
    </row>
    <row r="49" spans="1:23" x14ac:dyDescent="0.35">
      <c r="A49" s="166"/>
      <c r="B49" s="35">
        <v>5</v>
      </c>
      <c r="C49" s="103" t="s">
        <v>2100</v>
      </c>
      <c r="D49" s="35" t="str">
        <f>R45</f>
        <v>精魄丹</v>
      </c>
      <c r="E49" s="35">
        <v>20</v>
      </c>
      <c r="F49" s="35" t="str">
        <f>Q45</f>
        <v>饲骑丹</v>
      </c>
      <c r="G49" s="35">
        <v>12</v>
      </c>
      <c r="H49" s="35" t="str">
        <f>S45</f>
        <v>千骑纹</v>
      </c>
      <c r="I49" s="35">
        <v>1</v>
      </c>
      <c r="J49" s="35" t="s">
        <v>518</v>
      </c>
      <c r="K49" s="35"/>
      <c r="L49" s="35" t="s">
        <v>518</v>
      </c>
      <c r="M49" s="35"/>
      <c r="N49" s="35">
        <f>VLOOKUP($D49,'物品ID表8-29'!$D:$E,2,FALSE)*$E49+VLOOKUP($F49,'物品ID表8-29'!$D:$E,2,FALSE)*$G49+VLOOKUP($H49,'物品ID表8-29'!$D:$E,2,FALSE)*$I49+VLOOKUP($J49,'物品ID表8-29'!$D:$E,2,FALSE)*$K49+VLOOKUP($L49,'物品ID表8-29'!$D:$E,2,FALSE)*$M49</f>
        <v>987</v>
      </c>
      <c r="O49" s="95"/>
    </row>
    <row r="50" spans="1:23" x14ac:dyDescent="0.35">
      <c r="A50" s="166"/>
      <c r="B50" s="35">
        <v>6</v>
      </c>
      <c r="C50" s="103" t="s">
        <v>2101</v>
      </c>
      <c r="D50" s="35" t="str">
        <f>R45</f>
        <v>精魄丹</v>
      </c>
      <c r="E50" s="35">
        <v>30</v>
      </c>
      <c r="F50" s="35" t="str">
        <f>Q45</f>
        <v>饲骑丹</v>
      </c>
      <c r="G50" s="35">
        <v>15</v>
      </c>
      <c r="H50" s="35" t="str">
        <f>S45</f>
        <v>千骑纹</v>
      </c>
      <c r="I50" s="35">
        <v>1</v>
      </c>
      <c r="J50" s="35" t="s">
        <v>518</v>
      </c>
      <c r="K50" s="35"/>
      <c r="L50" s="35" t="s">
        <v>518</v>
      </c>
      <c r="M50" s="35"/>
      <c r="N50" s="35">
        <f>VLOOKUP($D50,'物品ID表8-29'!$D:$E,2,FALSE)*$E50+VLOOKUP($F50,'物品ID表8-29'!$D:$E,2,FALSE)*$G50+VLOOKUP($H50,'物品ID表8-29'!$D:$E,2,FALSE)*$I50+VLOOKUP($J50,'物品ID表8-29'!$D:$E,2,FALSE)*$K50+VLOOKUP($L50,'物品ID表8-29'!$D:$E,2,FALSE)*$M50</f>
        <v>1217</v>
      </c>
      <c r="O50" s="95"/>
      <c r="W50" s="30">
        <v>3</v>
      </c>
    </row>
    <row r="51" spans="1:23" ht="17.25" x14ac:dyDescent="0.35">
      <c r="A51" s="166" t="s">
        <v>2095</v>
      </c>
      <c r="B51" s="35">
        <v>1</v>
      </c>
      <c r="C51" s="103" t="s">
        <v>2102</v>
      </c>
      <c r="D51" s="35" t="str">
        <f>R51</f>
        <v>蜕凡丹</v>
      </c>
      <c r="E51" s="35">
        <v>2</v>
      </c>
      <c r="F51" s="35" t="s">
        <v>518</v>
      </c>
      <c r="G51" s="35"/>
      <c r="H51" s="35" t="s">
        <v>518</v>
      </c>
      <c r="I51" s="35"/>
      <c r="J51" s="35" t="s">
        <v>518</v>
      </c>
      <c r="K51" s="35"/>
      <c r="L51" s="35" t="s">
        <v>518</v>
      </c>
      <c r="M51" s="35"/>
      <c r="N51" s="35">
        <f>VLOOKUP($D51,'物品ID表8-29'!$D:$E,2,FALSE)*$E51+VLOOKUP($F51,'物品ID表8-29'!$D:$E,2,FALSE)*$G51+VLOOKUP($H51,'物品ID表8-29'!$D:$E,2,FALSE)*$I51+VLOOKUP($J51,'物品ID表8-29'!$D:$E,2,FALSE)*$K51+VLOOKUP($L51,'物品ID表8-29'!$D:$E,2,FALSE)*$M51</f>
        <v>40</v>
      </c>
      <c r="O51" s="95"/>
      <c r="P51" s="33" t="s">
        <v>330</v>
      </c>
      <c r="Q51" s="33" t="s">
        <v>147</v>
      </c>
      <c r="R51" s="33" t="s">
        <v>265</v>
      </c>
      <c r="S51" s="33" t="s">
        <v>266</v>
      </c>
      <c r="T51" s="34" t="s">
        <v>331</v>
      </c>
    </row>
    <row r="52" spans="1:23" x14ac:dyDescent="0.35">
      <c r="A52" s="166"/>
      <c r="B52" s="35">
        <v>2</v>
      </c>
      <c r="C52" s="103" t="s">
        <v>2103</v>
      </c>
      <c r="D52" s="35" t="str">
        <f>R51</f>
        <v>蜕凡丹</v>
      </c>
      <c r="E52" s="35">
        <v>4</v>
      </c>
      <c r="F52" s="35" t="str">
        <f>Q51</f>
        <v>育宠丹</v>
      </c>
      <c r="G52" s="35">
        <v>3</v>
      </c>
      <c r="H52" s="35" t="s">
        <v>518</v>
      </c>
      <c r="I52" s="35"/>
      <c r="J52" s="35" t="s">
        <v>518</v>
      </c>
      <c r="K52" s="35"/>
      <c r="L52" s="35" t="s">
        <v>518</v>
      </c>
      <c r="M52" s="35"/>
      <c r="N52" s="35">
        <f>VLOOKUP($D52,'物品ID表8-29'!$D:$E,2,FALSE)*$E52+VLOOKUP($F52,'物品ID表8-29'!$D:$E,2,FALSE)*$G52+VLOOKUP($H52,'物品ID表8-29'!$D:$E,2,FALSE)*$I52+VLOOKUP($J52,'物品ID表8-29'!$D:$E,2,FALSE)*$K52+VLOOKUP($L52,'物品ID表8-29'!$D:$E,2,FALSE)*$M52</f>
        <v>110</v>
      </c>
      <c r="O52" s="95"/>
    </row>
    <row r="53" spans="1:23" x14ac:dyDescent="0.35">
      <c r="A53" s="166"/>
      <c r="B53" s="35">
        <v>3</v>
      </c>
      <c r="C53" s="103" t="s">
        <v>2104</v>
      </c>
      <c r="D53" s="35" t="str">
        <f>R51</f>
        <v>蜕凡丹</v>
      </c>
      <c r="E53" s="35">
        <v>8</v>
      </c>
      <c r="F53" s="35" t="str">
        <f>Q51</f>
        <v>育宠丹</v>
      </c>
      <c r="G53" s="35">
        <v>6</v>
      </c>
      <c r="H53" s="35" t="s">
        <v>518</v>
      </c>
      <c r="I53" s="35"/>
      <c r="J53" s="35" t="s">
        <v>518</v>
      </c>
      <c r="K53" s="35"/>
      <c r="L53" s="35" t="s">
        <v>518</v>
      </c>
      <c r="M53" s="35"/>
      <c r="N53" s="35">
        <f>VLOOKUP($D53,'物品ID表8-29'!$D:$E,2,FALSE)*$E53+VLOOKUP($F53,'物品ID表8-29'!$D:$E,2,FALSE)*$G53+VLOOKUP($H53,'物品ID表8-29'!$D:$E,2,FALSE)*$I53+VLOOKUP($J53,'物品ID表8-29'!$D:$E,2,FALSE)*$K53+VLOOKUP($L53,'物品ID表8-29'!$D:$E,2,FALSE)*$M53</f>
        <v>220</v>
      </c>
      <c r="O53" s="95"/>
    </row>
    <row r="54" spans="1:23" x14ac:dyDescent="0.35">
      <c r="A54" s="166"/>
      <c r="B54" s="35">
        <v>4</v>
      </c>
      <c r="C54" s="103" t="s">
        <v>2105</v>
      </c>
      <c r="D54" s="35" t="str">
        <f>R51</f>
        <v>蜕凡丹</v>
      </c>
      <c r="E54" s="35">
        <v>10</v>
      </c>
      <c r="F54" s="35" t="str">
        <f>Q51</f>
        <v>育宠丹</v>
      </c>
      <c r="G54" s="35">
        <v>9</v>
      </c>
      <c r="H54" s="35" t="s">
        <v>518</v>
      </c>
      <c r="I54" s="35"/>
      <c r="J54" s="35" t="s">
        <v>518</v>
      </c>
      <c r="K54" s="35"/>
      <c r="L54" s="35" t="s">
        <v>518</v>
      </c>
      <c r="M54" s="35"/>
      <c r="N54" s="35">
        <f>VLOOKUP($D54,'物品ID表8-29'!$D:$E,2,FALSE)*$E54+VLOOKUP($F54,'物品ID表8-29'!$D:$E,2,FALSE)*$G54+VLOOKUP($H54,'物品ID表8-29'!$D:$E,2,FALSE)*$I54+VLOOKUP($J54,'物品ID表8-29'!$D:$E,2,FALSE)*$K54+VLOOKUP($L54,'物品ID表8-29'!$D:$E,2,FALSE)*$M54</f>
        <v>290</v>
      </c>
      <c r="O54" s="95"/>
    </row>
    <row r="55" spans="1:23" x14ac:dyDescent="0.35">
      <c r="A55" s="166"/>
      <c r="B55" s="35">
        <v>5</v>
      </c>
      <c r="C55" s="103" t="s">
        <v>2106</v>
      </c>
      <c r="D55" s="35" t="str">
        <f>R51</f>
        <v>蜕凡丹</v>
      </c>
      <c r="E55" s="35">
        <v>20</v>
      </c>
      <c r="F55" s="35" t="str">
        <f>Q51</f>
        <v>育宠丹</v>
      </c>
      <c r="G55" s="35">
        <v>12</v>
      </c>
      <c r="H55" s="35" t="str">
        <f>S51</f>
        <v>百兽纹</v>
      </c>
      <c r="I55" s="35">
        <v>1</v>
      </c>
      <c r="J55" s="35" t="s">
        <v>518</v>
      </c>
      <c r="K55" s="35"/>
      <c r="L55" s="35" t="s">
        <v>518</v>
      </c>
      <c r="M55" s="35"/>
      <c r="N55" s="35">
        <f>VLOOKUP($D55,'物品ID表8-29'!$D:$E,2,FALSE)*$E55+VLOOKUP($F55,'物品ID表8-29'!$D:$E,2,FALSE)*$G55+VLOOKUP($H55,'物品ID表8-29'!$D:$E,2,FALSE)*$I55+VLOOKUP($J55,'物品ID表8-29'!$D:$E,2,FALSE)*$K55+VLOOKUP($L55,'物品ID表8-29'!$D:$E,2,FALSE)*$M55</f>
        <v>987</v>
      </c>
      <c r="O55" s="95"/>
    </row>
    <row r="56" spans="1:23" x14ac:dyDescent="0.35">
      <c r="A56" s="166"/>
      <c r="B56" s="35">
        <v>6</v>
      </c>
      <c r="C56" s="103" t="s">
        <v>2107</v>
      </c>
      <c r="D56" s="35" t="str">
        <f>R51</f>
        <v>蜕凡丹</v>
      </c>
      <c r="E56" s="35">
        <v>30</v>
      </c>
      <c r="F56" s="35" t="str">
        <f>Q51</f>
        <v>育宠丹</v>
      </c>
      <c r="G56" s="35">
        <v>15</v>
      </c>
      <c r="H56" s="35" t="str">
        <f>S51</f>
        <v>百兽纹</v>
      </c>
      <c r="I56" s="35">
        <v>1</v>
      </c>
      <c r="J56" s="35" t="s">
        <v>518</v>
      </c>
      <c r="K56" s="35"/>
      <c r="L56" s="35" t="s">
        <v>518</v>
      </c>
      <c r="M56" s="35"/>
      <c r="N56" s="35">
        <f>VLOOKUP($D56,'物品ID表8-29'!$D:$E,2,FALSE)*$E56+VLOOKUP($F56,'物品ID表8-29'!$D:$E,2,FALSE)*$G56+VLOOKUP($H56,'物品ID表8-29'!$D:$E,2,FALSE)*$I56+VLOOKUP($J56,'物品ID表8-29'!$D:$E,2,FALSE)*$K56+VLOOKUP($L56,'物品ID表8-29'!$D:$E,2,FALSE)*$M56</f>
        <v>1217</v>
      </c>
      <c r="O56" s="95"/>
    </row>
  </sheetData>
  <mergeCells count="10">
    <mergeCell ref="A27:A32"/>
    <mergeCell ref="A33:A38"/>
    <mergeCell ref="A39:A44"/>
    <mergeCell ref="A45:A50"/>
    <mergeCell ref="A51:A56"/>
    <mergeCell ref="A1:O1"/>
    <mergeCell ref="A3:A8"/>
    <mergeCell ref="A9:A14"/>
    <mergeCell ref="A15:A20"/>
    <mergeCell ref="A21:A26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K18" sqref="K18"/>
    </sheetView>
  </sheetViews>
  <sheetFormatPr defaultRowHeight="14.25" x14ac:dyDescent="0.2"/>
  <cols>
    <col min="9" max="9" width="15" bestFit="1" customWidth="1"/>
  </cols>
  <sheetData>
    <row r="1" spans="1:9" ht="16.5" x14ac:dyDescent="0.35">
      <c r="A1" s="41" t="s">
        <v>393</v>
      </c>
      <c r="B1" s="41" t="s">
        <v>394</v>
      </c>
      <c r="C1" s="41" t="s">
        <v>395</v>
      </c>
      <c r="D1" s="41" t="s">
        <v>396</v>
      </c>
      <c r="E1" s="29"/>
      <c r="F1" s="29"/>
      <c r="G1" s="29"/>
      <c r="H1" s="29"/>
      <c r="I1" s="29"/>
    </row>
    <row r="2" spans="1:9" ht="16.5" x14ac:dyDescent="0.35">
      <c r="A2" s="42" t="s">
        <v>397</v>
      </c>
      <c r="B2" s="42">
        <v>500</v>
      </c>
      <c r="C2" s="42">
        <v>6</v>
      </c>
      <c r="D2" s="42">
        <f>B2*C2*10</f>
        <v>30000</v>
      </c>
      <c r="E2" s="29"/>
      <c r="F2" s="29"/>
      <c r="G2" s="29"/>
      <c r="H2" s="29"/>
      <c r="I2" s="29"/>
    </row>
    <row r="3" spans="1:9" ht="16.5" x14ac:dyDescent="0.35">
      <c r="A3" s="42" t="s">
        <v>398</v>
      </c>
      <c r="B3" s="42">
        <v>1000</v>
      </c>
      <c r="C3" s="42">
        <v>6</v>
      </c>
      <c r="D3" s="42">
        <f>B3*C3*10</f>
        <v>60000</v>
      </c>
      <c r="E3" s="29"/>
      <c r="F3" s="29"/>
      <c r="G3" s="29"/>
      <c r="H3" s="29"/>
      <c r="I3" s="29"/>
    </row>
    <row r="4" spans="1:9" ht="16.5" x14ac:dyDescent="0.35">
      <c r="A4" s="42" t="s">
        <v>399</v>
      </c>
      <c r="B4" s="42">
        <v>3000</v>
      </c>
      <c r="C4" s="42">
        <v>6</v>
      </c>
      <c r="D4" s="42">
        <f>B4*C4*10</f>
        <v>180000</v>
      </c>
      <c r="E4" s="29"/>
      <c r="F4" s="29"/>
      <c r="G4" s="29"/>
      <c r="H4" s="29"/>
      <c r="I4" s="29"/>
    </row>
    <row r="5" spans="1:9" ht="16.5" x14ac:dyDescent="0.35">
      <c r="A5" s="42" t="s">
        <v>400</v>
      </c>
      <c r="B5" s="42">
        <v>10000</v>
      </c>
      <c r="C5" s="42">
        <v>6</v>
      </c>
      <c r="D5" s="42">
        <f>B5*C5*10</f>
        <v>600000</v>
      </c>
      <c r="E5" s="29">
        <v>9999</v>
      </c>
      <c r="F5" s="29"/>
      <c r="G5" s="29"/>
      <c r="H5" s="29"/>
      <c r="I5" s="29"/>
    </row>
    <row r="6" spans="1:9" ht="16.5" x14ac:dyDescent="0.35">
      <c r="A6" s="29"/>
      <c r="B6" s="29"/>
      <c r="C6" s="29"/>
      <c r="D6" s="29"/>
      <c r="E6" s="29"/>
      <c r="F6" s="29"/>
      <c r="G6" s="29"/>
      <c r="H6" s="29"/>
      <c r="I6" s="29"/>
    </row>
    <row r="7" spans="1:9" ht="16.5" x14ac:dyDescent="0.35">
      <c r="A7" s="41" t="s">
        <v>401</v>
      </c>
      <c r="B7" s="41" t="s">
        <v>79</v>
      </c>
      <c r="C7" s="41" t="s">
        <v>402</v>
      </c>
      <c r="D7" s="41" t="s">
        <v>400</v>
      </c>
      <c r="E7" s="41" t="s">
        <v>399</v>
      </c>
      <c r="F7" s="41" t="s">
        <v>398</v>
      </c>
      <c r="G7" s="41" t="s">
        <v>397</v>
      </c>
      <c r="H7" s="41" t="s">
        <v>403</v>
      </c>
      <c r="I7" s="41" t="s">
        <v>404</v>
      </c>
    </row>
    <row r="8" spans="1:9" ht="16.5" x14ac:dyDescent="0.35">
      <c r="A8" s="42">
        <v>1</v>
      </c>
      <c r="B8" s="42">
        <v>30</v>
      </c>
      <c r="C8" s="42">
        <v>1</v>
      </c>
      <c r="D8" s="42">
        <f t="shared" ref="D8:G18" si="0">INDEX($A$1:$D$5,MATCH(D$7,$A$1:$A$5,0),4)*$C8/SUM($C$8:$C$18)</f>
        <v>6000</v>
      </c>
      <c r="E8" s="42">
        <f t="shared" si="0"/>
        <v>1800</v>
      </c>
      <c r="F8" s="42">
        <f t="shared" si="0"/>
        <v>600</v>
      </c>
      <c r="G8" s="42">
        <f t="shared" si="0"/>
        <v>300</v>
      </c>
      <c r="H8" s="43">
        <f>SUM($C$7:C8)/SUM($C$8:$C$18)*$C$5</f>
        <v>0.06</v>
      </c>
      <c r="I8" s="42"/>
    </row>
    <row r="9" spans="1:9" ht="16.5" x14ac:dyDescent="0.35">
      <c r="A9" s="42">
        <v>2</v>
      </c>
      <c r="B9" s="42">
        <v>35</v>
      </c>
      <c r="C9" s="42">
        <v>3</v>
      </c>
      <c r="D9" s="42">
        <f t="shared" si="0"/>
        <v>18000</v>
      </c>
      <c r="E9" s="42">
        <f t="shared" si="0"/>
        <v>5400</v>
      </c>
      <c r="F9" s="42">
        <f t="shared" si="0"/>
        <v>1800</v>
      </c>
      <c r="G9" s="42">
        <f t="shared" si="0"/>
        <v>900</v>
      </c>
      <c r="H9" s="43">
        <f>SUM($C$7:C9)/SUM($C$8:$C$18)*$C$5</f>
        <v>0.24</v>
      </c>
      <c r="I9" s="42"/>
    </row>
    <row r="10" spans="1:9" ht="16.5" x14ac:dyDescent="0.35">
      <c r="A10" s="42">
        <v>3</v>
      </c>
      <c r="B10" s="42">
        <v>40</v>
      </c>
      <c r="C10" s="42">
        <v>5</v>
      </c>
      <c r="D10" s="42">
        <f t="shared" si="0"/>
        <v>30000</v>
      </c>
      <c r="E10" s="42">
        <f t="shared" si="0"/>
        <v>9000</v>
      </c>
      <c r="F10" s="42">
        <f t="shared" si="0"/>
        <v>3000</v>
      </c>
      <c r="G10" s="42">
        <f t="shared" si="0"/>
        <v>1500</v>
      </c>
      <c r="H10" s="43">
        <f>SUM($C$7:C10)/SUM($C$8:$C$18)*$C$5</f>
        <v>0.54</v>
      </c>
      <c r="I10" s="42"/>
    </row>
    <row r="11" spans="1:9" ht="16.5" x14ac:dyDescent="0.35">
      <c r="A11" s="42">
        <v>4</v>
      </c>
      <c r="B11" s="42">
        <v>45</v>
      </c>
      <c r="C11" s="42">
        <v>8</v>
      </c>
      <c r="D11" s="42">
        <f t="shared" si="0"/>
        <v>48000</v>
      </c>
      <c r="E11" s="42">
        <f t="shared" si="0"/>
        <v>14400</v>
      </c>
      <c r="F11" s="42">
        <f t="shared" si="0"/>
        <v>4800</v>
      </c>
      <c r="G11" s="42">
        <f t="shared" si="0"/>
        <v>2400</v>
      </c>
      <c r="H11" s="43">
        <f>SUM($C$7:C11)/SUM($C$8:$C$18)*$C$5</f>
        <v>1.02</v>
      </c>
      <c r="I11" s="42" t="s">
        <v>405</v>
      </c>
    </row>
    <row r="12" spans="1:9" ht="16.5" x14ac:dyDescent="0.35">
      <c r="A12" s="42">
        <v>5</v>
      </c>
      <c r="B12" s="42">
        <v>50</v>
      </c>
      <c r="C12" s="42">
        <v>8</v>
      </c>
      <c r="D12" s="42">
        <f t="shared" si="0"/>
        <v>48000</v>
      </c>
      <c r="E12" s="42">
        <f t="shared" si="0"/>
        <v>14400</v>
      </c>
      <c r="F12" s="42">
        <f t="shared" si="0"/>
        <v>4800</v>
      </c>
      <c r="G12" s="42">
        <f t="shared" si="0"/>
        <v>2400</v>
      </c>
      <c r="H12" s="43">
        <f>SUM($C$7:C12)/SUM($C$8:$C$18)*$C$5</f>
        <v>1.5</v>
      </c>
      <c r="I12" s="42"/>
    </row>
    <row r="13" spans="1:9" ht="16.5" x14ac:dyDescent="0.35">
      <c r="A13" s="42">
        <v>6</v>
      </c>
      <c r="B13" s="42">
        <v>55</v>
      </c>
      <c r="C13" s="42">
        <v>8</v>
      </c>
      <c r="D13" s="42">
        <f t="shared" si="0"/>
        <v>48000</v>
      </c>
      <c r="E13" s="42">
        <f t="shared" si="0"/>
        <v>14400</v>
      </c>
      <c r="F13" s="42">
        <f t="shared" si="0"/>
        <v>4800</v>
      </c>
      <c r="G13" s="42">
        <f t="shared" si="0"/>
        <v>2400</v>
      </c>
      <c r="H13" s="43">
        <f>SUM($C$7:C13)/SUM($C$8:$C$18)*$C$5</f>
        <v>1.98</v>
      </c>
      <c r="I13" s="42" t="s">
        <v>406</v>
      </c>
    </row>
    <row r="14" spans="1:9" ht="16.5" x14ac:dyDescent="0.35">
      <c r="A14" s="42">
        <v>7</v>
      </c>
      <c r="B14" s="42">
        <v>60</v>
      </c>
      <c r="C14" s="42">
        <v>10</v>
      </c>
      <c r="D14" s="42">
        <f t="shared" si="0"/>
        <v>60000</v>
      </c>
      <c r="E14" s="42">
        <f t="shared" si="0"/>
        <v>18000</v>
      </c>
      <c r="F14" s="42">
        <f t="shared" si="0"/>
        <v>6000</v>
      </c>
      <c r="G14" s="42">
        <f t="shared" si="0"/>
        <v>3000</v>
      </c>
      <c r="H14" s="43">
        <f>SUM($C$7:C14)/SUM($C$8:$C$18)*$C$5</f>
        <v>2.58</v>
      </c>
      <c r="I14" s="42"/>
    </row>
    <row r="15" spans="1:9" ht="16.5" x14ac:dyDescent="0.35">
      <c r="A15" s="42">
        <v>8</v>
      </c>
      <c r="B15" s="42">
        <v>65</v>
      </c>
      <c r="C15" s="42">
        <v>10</v>
      </c>
      <c r="D15" s="42">
        <f t="shared" si="0"/>
        <v>60000</v>
      </c>
      <c r="E15" s="42">
        <f t="shared" si="0"/>
        <v>18000</v>
      </c>
      <c r="F15" s="42">
        <f t="shared" si="0"/>
        <v>6000</v>
      </c>
      <c r="G15" s="42">
        <f t="shared" si="0"/>
        <v>3000</v>
      </c>
      <c r="H15" s="43">
        <f>SUM($C$7:C15)/SUM($C$8:$C$18)*$C$5</f>
        <v>3.18</v>
      </c>
      <c r="I15" s="42" t="s">
        <v>407</v>
      </c>
    </row>
    <row r="16" spans="1:9" ht="16.5" x14ac:dyDescent="0.35">
      <c r="A16" s="42">
        <v>9</v>
      </c>
      <c r="B16" s="42">
        <v>70</v>
      </c>
      <c r="C16" s="42">
        <v>12</v>
      </c>
      <c r="D16" s="42">
        <f t="shared" si="0"/>
        <v>72000</v>
      </c>
      <c r="E16" s="42">
        <f t="shared" si="0"/>
        <v>21600</v>
      </c>
      <c r="F16" s="42">
        <f t="shared" si="0"/>
        <v>7200</v>
      </c>
      <c r="G16" s="42">
        <f t="shared" si="0"/>
        <v>3600</v>
      </c>
      <c r="H16" s="43">
        <f>SUM($C$7:C16)/SUM($C$8:$C$18)*$C$5</f>
        <v>3.9000000000000004</v>
      </c>
      <c r="I16" s="42"/>
    </row>
    <row r="17" spans="1:9" ht="16.5" x14ac:dyDescent="0.35">
      <c r="A17" s="42">
        <v>10</v>
      </c>
      <c r="B17" s="42">
        <v>80</v>
      </c>
      <c r="C17" s="42">
        <v>15</v>
      </c>
      <c r="D17" s="42">
        <f t="shared" si="0"/>
        <v>90000</v>
      </c>
      <c r="E17" s="42">
        <f t="shared" si="0"/>
        <v>27000</v>
      </c>
      <c r="F17" s="42">
        <f t="shared" si="0"/>
        <v>9000</v>
      </c>
      <c r="G17" s="42">
        <f t="shared" si="0"/>
        <v>4500</v>
      </c>
      <c r="H17" s="43">
        <f>SUM($C$7:C17)/SUM($C$8:$C$18)*$C$5</f>
        <v>4.8000000000000007</v>
      </c>
      <c r="I17" s="42"/>
    </row>
    <row r="18" spans="1:9" ht="16.5" x14ac:dyDescent="0.35">
      <c r="A18" s="42">
        <v>11</v>
      </c>
      <c r="B18" s="42">
        <v>90</v>
      </c>
      <c r="C18" s="42">
        <v>20</v>
      </c>
      <c r="D18" s="42">
        <f t="shared" si="0"/>
        <v>120000</v>
      </c>
      <c r="E18" s="42">
        <f t="shared" si="0"/>
        <v>36000</v>
      </c>
      <c r="F18" s="42">
        <f t="shared" si="0"/>
        <v>12000</v>
      </c>
      <c r="G18" s="42">
        <f t="shared" si="0"/>
        <v>6000</v>
      </c>
      <c r="H18" s="43">
        <f>SUM($C$7:C18)/SUM($C$8:$C$18)*$C$5</f>
        <v>6</v>
      </c>
      <c r="I18" s="42" t="s">
        <v>408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selection activeCell="O12" sqref="O12"/>
    </sheetView>
  </sheetViews>
  <sheetFormatPr defaultRowHeight="16.5" x14ac:dyDescent="0.35"/>
  <cols>
    <col min="1" max="1" width="4.75" style="29" bestFit="1" customWidth="1"/>
    <col min="2" max="2" width="9.625" style="29" bestFit="1" customWidth="1"/>
    <col min="3" max="3" width="15" style="29" bestFit="1" customWidth="1"/>
    <col min="4" max="4" width="7.375" style="92" bestFit="1" customWidth="1"/>
    <col min="5" max="5" width="15" style="29" bestFit="1" customWidth="1"/>
    <col min="6" max="6" width="8.375" style="92" bestFit="1" customWidth="1"/>
    <col min="7" max="7" width="12.25" style="29" bestFit="1" customWidth="1"/>
    <col min="8" max="8" width="5.75" style="92" bestFit="1" customWidth="1"/>
    <col min="9" max="9" width="10.625" style="29" bestFit="1" customWidth="1"/>
    <col min="10" max="10" width="7.375" style="92" bestFit="1" customWidth="1"/>
    <col min="11" max="11" width="10.375" style="29" bestFit="1" customWidth="1"/>
    <col min="12" max="12" width="9.375" style="92" bestFit="1" customWidth="1"/>
    <col min="13" max="13" width="10.375" style="29" bestFit="1" customWidth="1"/>
    <col min="14" max="14" width="8" style="29" bestFit="1" customWidth="1"/>
    <col min="15" max="15" width="7.625" style="29" bestFit="1" customWidth="1"/>
    <col min="16" max="16" width="13.5" style="29" bestFit="1" customWidth="1"/>
    <col min="17" max="17" width="4.75" style="29" bestFit="1" customWidth="1"/>
    <col min="18" max="16384" width="9" style="29"/>
  </cols>
  <sheetData>
    <row r="1" spans="1:24" x14ac:dyDescent="0.35">
      <c r="A1" s="211" t="s">
        <v>409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4" ht="17.25" thickBot="1" x14ac:dyDescent="0.4">
      <c r="A2" s="44" t="s">
        <v>79</v>
      </c>
      <c r="B2" s="45" t="s">
        <v>410</v>
      </c>
      <c r="C2" s="46" t="s">
        <v>411</v>
      </c>
      <c r="D2" s="47" t="s">
        <v>412</v>
      </c>
      <c r="E2" s="48" t="s">
        <v>413</v>
      </c>
      <c r="F2" s="49" t="s">
        <v>414</v>
      </c>
      <c r="G2" s="46" t="s">
        <v>415</v>
      </c>
      <c r="H2" s="47" t="s">
        <v>416</v>
      </c>
      <c r="I2" s="48" t="s">
        <v>417</v>
      </c>
      <c r="J2" s="49" t="s">
        <v>418</v>
      </c>
      <c r="K2" s="46" t="s">
        <v>419</v>
      </c>
      <c r="L2" s="47" t="s">
        <v>420</v>
      </c>
      <c r="M2" s="50" t="s">
        <v>421</v>
      </c>
      <c r="N2" s="50" t="s">
        <v>422</v>
      </c>
      <c r="O2" s="51" t="s">
        <v>423</v>
      </c>
      <c r="P2" s="52" t="s">
        <v>424</v>
      </c>
      <c r="R2" s="29" t="s">
        <v>425</v>
      </c>
    </row>
    <row r="3" spans="1:24" ht="17.25" thickTop="1" x14ac:dyDescent="0.35">
      <c r="A3" s="53">
        <v>35</v>
      </c>
      <c r="B3" s="54" t="s">
        <v>426</v>
      </c>
      <c r="C3" s="54" t="s">
        <v>135</v>
      </c>
      <c r="D3" s="55">
        <v>2</v>
      </c>
      <c r="E3" s="54" t="s">
        <v>427</v>
      </c>
      <c r="F3" s="55">
        <v>2</v>
      </c>
      <c r="G3" s="54" t="s">
        <v>158</v>
      </c>
      <c r="H3" s="55">
        <v>1</v>
      </c>
      <c r="I3" s="54" t="s">
        <v>428</v>
      </c>
      <c r="J3" s="55">
        <v>100</v>
      </c>
      <c r="K3" s="54" t="s">
        <v>429</v>
      </c>
      <c r="L3" s="55">
        <v>10000</v>
      </c>
      <c r="M3" s="54">
        <f>VLOOKUP($C3,'物品ID表8-29'!$D:$E,2,FALSE)*$D3+VLOOKUP($E3,'物品ID表8-29'!$D:$E,2,FALSE)*$F3+VLOOKUP($G3,'物品ID表8-29'!$D:$E,2,FALSE)*$H3+VLOOKUP($I3,'物品ID表8-29'!$D:$E,2,FALSE)*$J3+VLOOKUP($K3,'物品ID表8-29'!$D:$E,2,FALSE)*$L3</f>
        <v>65</v>
      </c>
      <c r="N3" s="56">
        <v>0</v>
      </c>
      <c r="O3" s="57" t="e">
        <f t="shared" ref="O3:O42" si="0">M3/N3</f>
        <v>#DIV/0!</v>
      </c>
      <c r="P3" s="42" t="str">
        <f>B3&amp;"Lv"&amp;A3</f>
        <v>全名福利Lv35</v>
      </c>
      <c r="R3" s="58" t="s">
        <v>430</v>
      </c>
    </row>
    <row r="4" spans="1:24" x14ac:dyDescent="0.35">
      <c r="A4" s="59">
        <v>35</v>
      </c>
      <c r="B4" s="60" t="s">
        <v>431</v>
      </c>
      <c r="C4" s="60" t="s">
        <v>432</v>
      </c>
      <c r="D4" s="61">
        <v>100</v>
      </c>
      <c r="E4" s="60" t="s">
        <v>428</v>
      </c>
      <c r="F4" s="61">
        <v>1000</v>
      </c>
      <c r="G4" s="60" t="s">
        <v>133</v>
      </c>
      <c r="H4" s="61"/>
      <c r="I4" s="60" t="s">
        <v>133</v>
      </c>
      <c r="J4" s="61"/>
      <c r="K4" s="60" t="s">
        <v>133</v>
      </c>
      <c r="L4" s="61"/>
      <c r="M4" s="60">
        <f>VLOOKUP($C4,'物品ID表8-29'!$D:$E,2,FALSE)*$D4+VLOOKUP($E4,'物品ID表8-29'!$D:$E,2,FALSE)*$F4+VLOOKUP($G4,'物品ID表8-29'!$D:$E,2,FALSE)*$H4+VLOOKUP($I4,'物品ID表8-29'!$D:$E,2,FALSE)*$J4+VLOOKUP($K4,'物品ID表8-29'!$D:$E,2,FALSE)*$L4</f>
        <v>200</v>
      </c>
      <c r="N4" s="62">
        <v>100</v>
      </c>
      <c r="O4" s="63">
        <f t="shared" si="0"/>
        <v>2</v>
      </c>
      <c r="P4" s="42" t="str">
        <f t="shared" ref="P4:P32" si="1">B4&amp;"Lv"&amp;A4</f>
        <v>双倍返利Lv35</v>
      </c>
      <c r="R4" s="64" t="s">
        <v>312</v>
      </c>
      <c r="S4" s="64" t="s">
        <v>402</v>
      </c>
      <c r="T4" s="64" t="s">
        <v>433</v>
      </c>
      <c r="U4" s="64" t="s">
        <v>311</v>
      </c>
      <c r="V4" s="64" t="s">
        <v>434</v>
      </c>
      <c r="W4" s="64" t="s">
        <v>435</v>
      </c>
      <c r="X4" s="64" t="s">
        <v>423</v>
      </c>
    </row>
    <row r="5" spans="1:24" x14ac:dyDescent="0.35">
      <c r="A5" s="59">
        <v>35</v>
      </c>
      <c r="B5" s="60" t="s">
        <v>436</v>
      </c>
      <c r="C5" s="60" t="s">
        <v>437</v>
      </c>
      <c r="D5" s="61">
        <v>1</v>
      </c>
      <c r="E5" s="60" t="s">
        <v>438</v>
      </c>
      <c r="F5" s="61">
        <v>1</v>
      </c>
      <c r="G5" s="60" t="s">
        <v>439</v>
      </c>
      <c r="H5" s="61">
        <v>1</v>
      </c>
      <c r="I5" s="60" t="s">
        <v>440</v>
      </c>
      <c r="J5" s="61">
        <v>3</v>
      </c>
      <c r="K5" s="60" t="s">
        <v>133</v>
      </c>
      <c r="L5" s="61"/>
      <c r="M5" s="60">
        <f>VLOOKUP($C5,'物品ID表8-29'!$D:$E,2,FALSE)*$D5+VLOOKUP($E5,'物品ID表8-29'!$D:$E,2,FALSE)*$F5+VLOOKUP($G5,'物品ID表8-29'!$D:$E,2,FALSE)*$H5+VLOOKUP($I5,'物品ID表8-29'!$D:$E,2,FALSE)*$J5+VLOOKUP($K5,'物品ID表8-29'!$D:$E,2,FALSE)*$L5</f>
        <v>75</v>
      </c>
      <c r="N5" s="62">
        <v>88</v>
      </c>
      <c r="O5" s="63">
        <f t="shared" si="0"/>
        <v>0.85227272727272729</v>
      </c>
      <c r="P5" s="42" t="str">
        <f t="shared" si="1"/>
        <v>等级飞升包Lv35</v>
      </c>
      <c r="R5" s="35">
        <v>30</v>
      </c>
      <c r="S5" s="35">
        <v>100</v>
      </c>
      <c r="T5" s="65">
        <f>S5/SUM($S$5:$S$9)</f>
        <v>0.10626992561105207</v>
      </c>
      <c r="U5" s="35">
        <f>R5*T5*20</f>
        <v>63.761955366631248</v>
      </c>
      <c r="V5" s="35">
        <f>SUM($U$5:$U$9)</f>
        <v>918.17215727948985</v>
      </c>
      <c r="W5" s="35">
        <v>300</v>
      </c>
      <c r="X5" s="65">
        <f>V5/W5</f>
        <v>3.0605738575982997</v>
      </c>
    </row>
    <row r="6" spans="1:24" x14ac:dyDescent="0.35">
      <c r="A6" s="59">
        <v>35</v>
      </c>
      <c r="B6" s="60" t="s">
        <v>441</v>
      </c>
      <c r="C6" s="60" t="s">
        <v>302</v>
      </c>
      <c r="D6" s="61">
        <v>1</v>
      </c>
      <c r="E6" s="60" t="s">
        <v>164</v>
      </c>
      <c r="F6" s="61">
        <v>1</v>
      </c>
      <c r="G6" s="60" t="s">
        <v>161</v>
      </c>
      <c r="H6" s="61">
        <v>1</v>
      </c>
      <c r="I6" s="60" t="s">
        <v>237</v>
      </c>
      <c r="J6" s="61">
        <v>10</v>
      </c>
      <c r="K6" s="60" t="s">
        <v>133</v>
      </c>
      <c r="L6" s="61"/>
      <c r="M6" s="60" t="e">
        <f>VLOOKUP($C6,'物品ID表8-29'!$D:$E,2,FALSE)*$D6+VLOOKUP($E6,'物品ID表8-29'!$D:$E,2,FALSE)*$F6+VLOOKUP($G6,'物品ID表8-29'!$D:$E,2,FALSE)*$H6+VLOOKUP($I6,'物品ID表8-29'!$D:$E,2,FALSE)*$J6+VLOOKUP($K6,'物品ID表8-29'!$D:$E,2,FALSE)*$L6</f>
        <v>#N/A</v>
      </c>
      <c r="N6" s="62">
        <v>128</v>
      </c>
      <c r="O6" s="63" t="e">
        <f t="shared" si="0"/>
        <v>#N/A</v>
      </c>
      <c r="P6" s="42" t="str">
        <f t="shared" si="1"/>
        <v>兵器谱特惠Lv35</v>
      </c>
      <c r="R6" s="35">
        <v>40</v>
      </c>
      <c r="S6" s="35">
        <v>400</v>
      </c>
      <c r="T6" s="65">
        <f t="shared" ref="T6:T9" si="2">S6/SUM($S$5:$S$9)</f>
        <v>0.42507970244420828</v>
      </c>
      <c r="U6" s="35">
        <f>R6*T6*20</f>
        <v>340.0637619553666</v>
      </c>
      <c r="V6" s="35"/>
      <c r="W6" s="35"/>
      <c r="X6" s="35"/>
    </row>
    <row r="7" spans="1:24" ht="17.25" thickBot="1" x14ac:dyDescent="0.4">
      <c r="A7" s="66">
        <v>35</v>
      </c>
      <c r="B7" s="67" t="s">
        <v>442</v>
      </c>
      <c r="C7" s="67" t="s">
        <v>135</v>
      </c>
      <c r="D7" s="68">
        <v>10</v>
      </c>
      <c r="E7" s="67" t="s">
        <v>427</v>
      </c>
      <c r="F7" s="68">
        <v>10</v>
      </c>
      <c r="G7" s="67" t="s">
        <v>443</v>
      </c>
      <c r="H7" s="68">
        <v>10</v>
      </c>
      <c r="I7" s="67" t="s">
        <v>238</v>
      </c>
      <c r="J7" s="68">
        <v>5</v>
      </c>
      <c r="K7" s="67" t="s">
        <v>138</v>
      </c>
      <c r="L7" s="68">
        <v>100000</v>
      </c>
      <c r="M7" s="67">
        <f>VLOOKUP($C7,'物品ID表8-29'!$D:$E,2,FALSE)*$D7+VLOOKUP($E7,'物品ID表8-29'!$D:$E,2,FALSE)*$F7+VLOOKUP($G7,'物品ID表8-29'!$D:$E,2,FALSE)*$H7+VLOOKUP($I7,'物品ID表8-29'!$D:$E,2,FALSE)*$J7+VLOOKUP($K7,'物品ID表8-29'!$D:$E,2,FALSE)*$L7</f>
        <v>550</v>
      </c>
      <c r="N7" s="69">
        <v>200</v>
      </c>
      <c r="O7" s="70">
        <f t="shared" si="0"/>
        <v>2.75</v>
      </c>
      <c r="P7" s="42" t="str">
        <f t="shared" si="1"/>
        <v>战力成长包Lv35</v>
      </c>
      <c r="R7" s="35">
        <v>50</v>
      </c>
      <c r="S7" s="35">
        <v>400</v>
      </c>
      <c r="T7" s="65">
        <f t="shared" si="2"/>
        <v>0.42507970244420828</v>
      </c>
      <c r="U7" s="35">
        <f>R7*T7*20</f>
        <v>425.07970244420824</v>
      </c>
      <c r="V7" s="35"/>
      <c r="W7" s="35"/>
      <c r="X7" s="35"/>
    </row>
    <row r="8" spans="1:24" ht="17.25" thickTop="1" x14ac:dyDescent="0.35">
      <c r="A8" s="71">
        <v>40</v>
      </c>
      <c r="B8" s="72" t="s">
        <v>426</v>
      </c>
      <c r="C8" s="72" t="s">
        <v>135</v>
      </c>
      <c r="D8" s="73">
        <v>4</v>
      </c>
      <c r="E8" s="72" t="s">
        <v>427</v>
      </c>
      <c r="F8" s="73">
        <v>4</v>
      </c>
      <c r="G8" s="72" t="s">
        <v>158</v>
      </c>
      <c r="H8" s="73">
        <v>1</v>
      </c>
      <c r="I8" s="72" t="s">
        <v>428</v>
      </c>
      <c r="J8" s="73">
        <v>150</v>
      </c>
      <c r="K8" s="72" t="s">
        <v>429</v>
      </c>
      <c r="L8" s="73">
        <v>20000</v>
      </c>
      <c r="M8" s="72">
        <f>VLOOKUP($C8,'物品ID表8-29'!$D:$E,2,FALSE)*$D8+VLOOKUP($E8,'物品ID表8-29'!$D:$E,2,FALSE)*$F8+VLOOKUP($G8,'物品ID表8-29'!$D:$E,2,FALSE)*$H8+VLOOKUP($I8,'物品ID表8-29'!$D:$E,2,FALSE)*$J8+VLOOKUP($K8,'物品ID表8-29'!$D:$E,2,FALSE)*$L8</f>
        <v>120</v>
      </c>
      <c r="N8" s="74">
        <v>0</v>
      </c>
      <c r="O8" s="75" t="e">
        <f t="shared" si="0"/>
        <v>#DIV/0!</v>
      </c>
      <c r="P8" s="42" t="str">
        <f t="shared" si="1"/>
        <v>全名福利Lv40</v>
      </c>
      <c r="R8" s="35">
        <v>100</v>
      </c>
      <c r="S8" s="35">
        <v>40</v>
      </c>
      <c r="T8" s="65">
        <f t="shared" si="2"/>
        <v>4.250797024442083E-2</v>
      </c>
      <c r="U8" s="35">
        <f>R8*T8*20</f>
        <v>85.015940488841665</v>
      </c>
      <c r="V8" s="35"/>
      <c r="W8" s="35"/>
      <c r="X8" s="35"/>
    </row>
    <row r="9" spans="1:24" x14ac:dyDescent="0.35">
      <c r="A9" s="76">
        <v>40</v>
      </c>
      <c r="B9" s="77" t="s">
        <v>431</v>
      </c>
      <c r="C9" s="77" t="s">
        <v>432</v>
      </c>
      <c r="D9" s="78">
        <v>100</v>
      </c>
      <c r="E9" s="77" t="s">
        <v>428</v>
      </c>
      <c r="F9" s="78">
        <v>1000</v>
      </c>
      <c r="G9" s="77" t="s">
        <v>133</v>
      </c>
      <c r="H9" s="78"/>
      <c r="I9" s="77" t="s">
        <v>133</v>
      </c>
      <c r="J9" s="78"/>
      <c r="K9" s="77" t="s">
        <v>133</v>
      </c>
      <c r="L9" s="78"/>
      <c r="M9" s="77">
        <f>VLOOKUP($C9,'物品ID表8-29'!$D:$E,2,FALSE)*$D9+VLOOKUP($E9,'物品ID表8-29'!$D:$E,2,FALSE)*$F9+VLOOKUP($G9,'物品ID表8-29'!$D:$E,2,FALSE)*$H9+VLOOKUP($I9,'物品ID表8-29'!$D:$E,2,FALSE)*$J9+VLOOKUP($K9,'物品ID表8-29'!$D:$E,2,FALSE)*$L9</f>
        <v>200</v>
      </c>
      <c r="N9" s="79">
        <v>100</v>
      </c>
      <c r="O9" s="80">
        <f t="shared" si="0"/>
        <v>2</v>
      </c>
      <c r="P9" s="42" t="str">
        <f t="shared" si="1"/>
        <v>双倍返利Lv40</v>
      </c>
      <c r="R9" s="35">
        <v>200</v>
      </c>
      <c r="S9" s="35">
        <v>1</v>
      </c>
      <c r="T9" s="65">
        <f t="shared" si="2"/>
        <v>1.0626992561105207E-3</v>
      </c>
      <c r="U9" s="35">
        <f>R9*T9*20</f>
        <v>4.2507970244420825</v>
      </c>
      <c r="V9" s="35"/>
      <c r="W9" s="35"/>
      <c r="X9" s="35"/>
    </row>
    <row r="10" spans="1:24" x14ac:dyDescent="0.35">
      <c r="A10" s="76">
        <v>40</v>
      </c>
      <c r="B10" s="77" t="s">
        <v>436</v>
      </c>
      <c r="C10" s="77" t="s">
        <v>444</v>
      </c>
      <c r="D10" s="78">
        <v>1</v>
      </c>
      <c r="E10" s="77" t="s">
        <v>438</v>
      </c>
      <c r="F10" s="78">
        <v>1</v>
      </c>
      <c r="G10" s="77" t="s">
        <v>439</v>
      </c>
      <c r="H10" s="78">
        <v>1</v>
      </c>
      <c r="I10" s="77" t="s">
        <v>440</v>
      </c>
      <c r="J10" s="78">
        <v>3</v>
      </c>
      <c r="K10" s="77" t="s">
        <v>133</v>
      </c>
      <c r="L10" s="78"/>
      <c r="M10" s="77">
        <f>VLOOKUP($C10,'物品ID表8-29'!$D:$E,2,FALSE)*$D10+VLOOKUP($E10,'物品ID表8-29'!$D:$E,2,FALSE)*$F10+VLOOKUP($G10,'物品ID表8-29'!$D:$E,2,FALSE)*$H10+VLOOKUP($I10,'物品ID表8-29'!$D:$E,2,FALSE)*$J10+VLOOKUP($K10,'物品ID表8-29'!$D:$E,2,FALSE)*$L10</f>
        <v>85</v>
      </c>
      <c r="N10" s="79">
        <v>150</v>
      </c>
      <c r="O10" s="80">
        <f t="shared" si="0"/>
        <v>0.56666666666666665</v>
      </c>
      <c r="P10" s="42" t="str">
        <f t="shared" si="1"/>
        <v>等级飞升包Lv40</v>
      </c>
    </row>
    <row r="11" spans="1:24" x14ac:dyDescent="0.35">
      <c r="A11" s="76">
        <v>40</v>
      </c>
      <c r="B11" s="77" t="s">
        <v>441</v>
      </c>
      <c r="C11" s="77" t="s">
        <v>168</v>
      </c>
      <c r="D11" s="78">
        <v>1</v>
      </c>
      <c r="E11" s="77" t="s">
        <v>164</v>
      </c>
      <c r="F11" s="78">
        <v>1</v>
      </c>
      <c r="G11" s="77" t="s">
        <v>161</v>
      </c>
      <c r="H11" s="78">
        <v>1</v>
      </c>
      <c r="I11" s="77" t="s">
        <v>237</v>
      </c>
      <c r="J11" s="78">
        <v>20</v>
      </c>
      <c r="K11" s="77" t="s">
        <v>133</v>
      </c>
      <c r="L11" s="78"/>
      <c r="M11" s="77" t="e">
        <f>VLOOKUP($C11,'物品ID表8-29'!$D:$E,2,FALSE)*$D11+VLOOKUP($E11,'物品ID表8-29'!$D:$E,2,FALSE)*$F11+VLOOKUP($G11,'物品ID表8-29'!$D:$E,2,FALSE)*$H11+VLOOKUP($I11,'物品ID表8-29'!$D:$E,2,FALSE)*$J11+VLOOKUP($K11,'物品ID表8-29'!$D:$E,2,FALSE)*$L11</f>
        <v>#N/A</v>
      </c>
      <c r="N11" s="79">
        <v>200</v>
      </c>
      <c r="O11" s="80" t="e">
        <f t="shared" si="0"/>
        <v>#N/A</v>
      </c>
      <c r="P11" s="42" t="str">
        <f t="shared" si="1"/>
        <v>兵器谱特惠Lv40</v>
      </c>
      <c r="R11" s="58" t="s">
        <v>445</v>
      </c>
    </row>
    <row r="12" spans="1:24" ht="17.25" thickBot="1" x14ac:dyDescent="0.4">
      <c r="A12" s="81">
        <v>40</v>
      </c>
      <c r="B12" s="82" t="s">
        <v>446</v>
      </c>
      <c r="C12" s="82" t="s">
        <v>135</v>
      </c>
      <c r="D12" s="83">
        <v>20</v>
      </c>
      <c r="E12" s="82" t="s">
        <v>427</v>
      </c>
      <c r="F12" s="83">
        <v>20</v>
      </c>
      <c r="G12" s="82" t="s">
        <v>447</v>
      </c>
      <c r="H12" s="83">
        <v>1</v>
      </c>
      <c r="I12" s="82" t="s">
        <v>448</v>
      </c>
      <c r="J12" s="83">
        <v>1</v>
      </c>
      <c r="K12" s="82" t="s">
        <v>143</v>
      </c>
      <c r="L12" s="83">
        <v>2000</v>
      </c>
      <c r="M12" s="82">
        <f>VLOOKUP($C12,'物品ID表8-29'!$D:$E,2,FALSE)*$D12+VLOOKUP($E12,'物品ID表8-29'!$D:$E,2,FALSE)*$F12+VLOOKUP($G12,'物品ID表8-29'!$D:$E,2,FALSE)*$H12+VLOOKUP($I12,'物品ID表8-29'!$D:$E,2,FALSE)*$J12+VLOOKUP($K12,'物品ID表8-29'!$D:$E,2,FALSE)*$L12</f>
        <v>660</v>
      </c>
      <c r="N12" s="84">
        <v>300</v>
      </c>
      <c r="O12" s="85">
        <f t="shared" si="0"/>
        <v>2.2000000000000002</v>
      </c>
      <c r="P12" s="42" t="str">
        <f t="shared" si="1"/>
        <v>战力飞升包Lv40</v>
      </c>
      <c r="R12" s="64" t="s">
        <v>312</v>
      </c>
      <c r="S12" s="64" t="s">
        <v>402</v>
      </c>
      <c r="T12" s="64" t="s">
        <v>433</v>
      </c>
      <c r="U12" s="64" t="s">
        <v>311</v>
      </c>
      <c r="V12" s="64" t="s">
        <v>434</v>
      </c>
      <c r="W12" s="64" t="s">
        <v>435</v>
      </c>
      <c r="X12" s="64" t="s">
        <v>423</v>
      </c>
    </row>
    <row r="13" spans="1:24" ht="17.25" thickTop="1" x14ac:dyDescent="0.35">
      <c r="A13" s="53">
        <v>45</v>
      </c>
      <c r="B13" s="54" t="s">
        <v>426</v>
      </c>
      <c r="C13" s="54" t="s">
        <v>135</v>
      </c>
      <c r="D13" s="55">
        <v>5</v>
      </c>
      <c r="E13" s="54" t="s">
        <v>427</v>
      </c>
      <c r="F13" s="55">
        <v>5</v>
      </c>
      <c r="G13" s="54" t="s">
        <v>158</v>
      </c>
      <c r="H13" s="55">
        <v>1</v>
      </c>
      <c r="I13" s="54" t="s">
        <v>428</v>
      </c>
      <c r="J13" s="55">
        <v>150</v>
      </c>
      <c r="K13" s="54" t="s">
        <v>429</v>
      </c>
      <c r="L13" s="55">
        <v>30000</v>
      </c>
      <c r="M13" s="54">
        <f>VLOOKUP($C13,'物品ID表8-29'!$D:$E,2,FALSE)*$D13+VLOOKUP($E13,'物品ID表8-29'!$D:$E,2,FALSE)*$F13+VLOOKUP($G13,'物品ID表8-29'!$D:$E,2,FALSE)*$H13+VLOOKUP($I13,'物品ID表8-29'!$D:$E,2,FALSE)*$J13+VLOOKUP($K13,'物品ID表8-29'!$D:$E,2,FALSE)*$L13</f>
        <v>150</v>
      </c>
      <c r="N13" s="56">
        <v>0</v>
      </c>
      <c r="O13" s="57" t="e">
        <f t="shared" si="0"/>
        <v>#DIV/0!</v>
      </c>
      <c r="P13" s="42" t="str">
        <f t="shared" si="1"/>
        <v>全名福利Lv45</v>
      </c>
      <c r="R13" s="35">
        <v>30</v>
      </c>
      <c r="S13" s="35">
        <v>100</v>
      </c>
      <c r="T13" s="65">
        <f>S13/SUM($S$13:$S$17)</f>
        <v>0.10626992561105207</v>
      </c>
      <c r="U13" s="35">
        <f>R13*T13*20</f>
        <v>63.761955366631248</v>
      </c>
      <c r="V13" s="35">
        <f>SUM($U$13:$U$17)</f>
        <v>918.17215727948985</v>
      </c>
      <c r="W13" s="35">
        <v>300</v>
      </c>
      <c r="X13" s="65">
        <f>V13/W13</f>
        <v>3.0605738575982997</v>
      </c>
    </row>
    <row r="14" spans="1:24" x14ac:dyDescent="0.35">
      <c r="A14" s="59">
        <v>45</v>
      </c>
      <c r="B14" s="60" t="s">
        <v>431</v>
      </c>
      <c r="C14" s="60" t="s">
        <v>432</v>
      </c>
      <c r="D14" s="61">
        <v>200</v>
      </c>
      <c r="E14" s="60" t="s">
        <v>428</v>
      </c>
      <c r="F14" s="61">
        <v>2000</v>
      </c>
      <c r="G14" s="60" t="s">
        <v>133</v>
      </c>
      <c r="H14" s="61"/>
      <c r="I14" s="60" t="s">
        <v>133</v>
      </c>
      <c r="J14" s="61"/>
      <c r="K14" s="60" t="s">
        <v>133</v>
      </c>
      <c r="L14" s="61"/>
      <c r="M14" s="60">
        <f>VLOOKUP($C14,'物品ID表8-29'!$D:$E,2,FALSE)*$D14+VLOOKUP($E14,'物品ID表8-29'!$D:$E,2,FALSE)*$F14+VLOOKUP($G14,'物品ID表8-29'!$D:$E,2,FALSE)*$H14+VLOOKUP($I14,'物品ID表8-29'!$D:$E,2,FALSE)*$J14+VLOOKUP($K14,'物品ID表8-29'!$D:$E,2,FALSE)*$L14</f>
        <v>400</v>
      </c>
      <c r="N14" s="62">
        <v>200</v>
      </c>
      <c r="O14" s="63">
        <f t="shared" si="0"/>
        <v>2</v>
      </c>
      <c r="P14" s="42" t="str">
        <f t="shared" si="1"/>
        <v>双倍返利Lv45</v>
      </c>
      <c r="R14" s="35">
        <v>40</v>
      </c>
      <c r="S14" s="35">
        <v>400</v>
      </c>
      <c r="T14" s="65">
        <f t="shared" ref="T14:T17" si="3">S14/SUM($S$13:$S$17)</f>
        <v>0.42507970244420828</v>
      </c>
      <c r="U14" s="35">
        <f>R14*T14*20</f>
        <v>340.0637619553666</v>
      </c>
      <c r="V14" s="35"/>
      <c r="W14" s="35"/>
      <c r="X14" s="35"/>
    </row>
    <row r="15" spans="1:24" x14ac:dyDescent="0.35">
      <c r="A15" s="59">
        <v>45</v>
      </c>
      <c r="B15" s="60" t="s">
        <v>449</v>
      </c>
      <c r="C15" s="60" t="s">
        <v>450</v>
      </c>
      <c r="D15" s="61">
        <v>1</v>
      </c>
      <c r="E15" s="60" t="s">
        <v>133</v>
      </c>
      <c r="F15" s="61"/>
      <c r="G15" s="60" t="s">
        <v>133</v>
      </c>
      <c r="H15" s="61"/>
      <c r="I15" s="60" t="s">
        <v>133</v>
      </c>
      <c r="J15" s="61"/>
      <c r="K15" s="60" t="s">
        <v>133</v>
      </c>
      <c r="L15" s="61"/>
      <c r="M15" s="60">
        <f>VLOOKUP($C15,'物品ID表8-29'!$D:$E,2,FALSE)*$D15+VLOOKUP($E15,'物品ID表8-29'!$D:$E,2,FALSE)*$F15+VLOOKUP($G15,'物品ID表8-29'!$D:$E,2,FALSE)*$H15+VLOOKUP($I15,'物品ID表8-29'!$D:$E,2,FALSE)*$J15+VLOOKUP($K15,'物品ID表8-29'!$D:$E,2,FALSE)*$L15</f>
        <v>900</v>
      </c>
      <c r="N15" s="62">
        <v>300</v>
      </c>
      <c r="O15" s="63">
        <f t="shared" si="0"/>
        <v>3</v>
      </c>
      <c r="P15" s="42" t="str">
        <f t="shared" si="1"/>
        <v>幸运礼包Lv45</v>
      </c>
      <c r="R15" s="35">
        <v>50</v>
      </c>
      <c r="S15" s="35">
        <v>400</v>
      </c>
      <c r="T15" s="65">
        <f t="shared" si="3"/>
        <v>0.42507970244420828</v>
      </c>
      <c r="U15" s="35">
        <f>R15*T15*20</f>
        <v>425.07970244420824</v>
      </c>
      <c r="V15" s="35"/>
      <c r="W15" s="35"/>
      <c r="X15" s="35"/>
    </row>
    <row r="16" spans="1:24" x14ac:dyDescent="0.35">
      <c r="A16" s="59">
        <v>45</v>
      </c>
      <c r="B16" s="60" t="s">
        <v>441</v>
      </c>
      <c r="C16" s="60" t="s">
        <v>298</v>
      </c>
      <c r="D16" s="61">
        <v>10</v>
      </c>
      <c r="E16" s="60" t="s">
        <v>302</v>
      </c>
      <c r="F16" s="61">
        <v>1</v>
      </c>
      <c r="G16" s="60" t="s">
        <v>164</v>
      </c>
      <c r="H16" s="61">
        <v>1</v>
      </c>
      <c r="I16" s="60" t="s">
        <v>161</v>
      </c>
      <c r="J16" s="61">
        <v>1</v>
      </c>
      <c r="K16" s="60" t="s">
        <v>237</v>
      </c>
      <c r="L16" s="61">
        <v>20</v>
      </c>
      <c r="M16" s="60" t="e">
        <f>VLOOKUP($C16,'物品ID表8-29'!$D:$E,2,FALSE)*$D16+VLOOKUP($E16,'物品ID表8-29'!$D:$E,2,FALSE)*$F16+VLOOKUP($G16,'物品ID表8-29'!$D:$E,2,FALSE)*$H16+VLOOKUP($I16,'物品ID表8-29'!$D:$E,2,FALSE)*$J16+VLOOKUP($K16,'物品ID表8-29'!$D:$E,2,FALSE)*$L16</f>
        <v>#N/A</v>
      </c>
      <c r="N16" s="62">
        <v>200</v>
      </c>
      <c r="O16" s="63" t="e">
        <f t="shared" si="0"/>
        <v>#N/A</v>
      </c>
      <c r="P16" s="42" t="str">
        <f t="shared" si="1"/>
        <v>兵器谱特惠Lv45</v>
      </c>
      <c r="R16" s="35">
        <v>100</v>
      </c>
      <c r="S16" s="35">
        <v>40</v>
      </c>
      <c r="T16" s="65">
        <f t="shared" si="3"/>
        <v>4.250797024442083E-2</v>
      </c>
      <c r="U16" s="35">
        <f>R16*T16*20</f>
        <v>85.015940488841665</v>
      </c>
      <c r="V16" s="35"/>
      <c r="W16" s="35"/>
      <c r="X16" s="35"/>
    </row>
    <row r="17" spans="1:24" ht="17.25" thickBot="1" x14ac:dyDescent="0.4">
      <c r="A17" s="66">
        <v>45</v>
      </c>
      <c r="B17" s="67" t="s">
        <v>442</v>
      </c>
      <c r="C17" s="67" t="s">
        <v>153</v>
      </c>
      <c r="D17" s="68">
        <v>1</v>
      </c>
      <c r="E17" s="67" t="s">
        <v>296</v>
      </c>
      <c r="F17" s="68">
        <v>1</v>
      </c>
      <c r="G17" s="67" t="s">
        <v>293</v>
      </c>
      <c r="H17" s="68">
        <v>1</v>
      </c>
      <c r="I17" s="67" t="s">
        <v>294</v>
      </c>
      <c r="J17" s="68">
        <v>1</v>
      </c>
      <c r="K17" s="67" t="s">
        <v>143</v>
      </c>
      <c r="L17" s="68">
        <v>3000</v>
      </c>
      <c r="M17" s="67">
        <f>VLOOKUP($C17,'物品ID表8-29'!$D:$E,2,FALSE)*$D17+VLOOKUP($E17,'物品ID表8-29'!$D:$E,2,FALSE)*$F17+VLOOKUP($G17,'物品ID表8-29'!$D:$E,2,FALSE)*$H17+VLOOKUP($I17,'物品ID表8-29'!$D:$E,2,FALSE)*$J17+VLOOKUP($K17,'物品ID表8-29'!$D:$E,2,FALSE)*$L17</f>
        <v>840</v>
      </c>
      <c r="N17" s="69">
        <v>300</v>
      </c>
      <c r="O17" s="70">
        <f t="shared" si="0"/>
        <v>2.8</v>
      </c>
      <c r="P17" s="42" t="str">
        <f t="shared" si="1"/>
        <v>战力成长包Lv45</v>
      </c>
      <c r="R17" s="35">
        <v>200</v>
      </c>
      <c r="S17" s="35">
        <v>1</v>
      </c>
      <c r="T17" s="65">
        <f t="shared" si="3"/>
        <v>1.0626992561105207E-3</v>
      </c>
      <c r="U17" s="35">
        <f>R17*T17*20</f>
        <v>4.2507970244420825</v>
      </c>
      <c r="V17" s="35"/>
      <c r="W17" s="35"/>
      <c r="X17" s="35"/>
    </row>
    <row r="18" spans="1:24" ht="17.25" thickTop="1" x14ac:dyDescent="0.35">
      <c r="A18" s="71">
        <v>50</v>
      </c>
      <c r="B18" s="72" t="s">
        <v>451</v>
      </c>
      <c r="C18" s="72" t="s">
        <v>452</v>
      </c>
      <c r="D18" s="73">
        <v>5</v>
      </c>
      <c r="E18" s="72" t="s">
        <v>453</v>
      </c>
      <c r="F18" s="73">
        <v>2</v>
      </c>
      <c r="G18" s="72" t="s">
        <v>158</v>
      </c>
      <c r="H18" s="73">
        <v>1</v>
      </c>
      <c r="I18" s="72" t="s">
        <v>428</v>
      </c>
      <c r="J18" s="73">
        <v>150</v>
      </c>
      <c r="K18" s="72" t="s">
        <v>138</v>
      </c>
      <c r="L18" s="73">
        <v>50000</v>
      </c>
      <c r="M18" s="72">
        <f>VLOOKUP($C18,'物品ID表8-29'!$D:$E,2,FALSE)*$D18+VLOOKUP($E18,'物品ID表8-29'!$D:$E,2,FALSE)*$F18+VLOOKUP($G18,'物品ID表8-29'!$D:$E,2,FALSE)*$H18+VLOOKUP($I18,'物品ID表8-29'!$D:$E,2,FALSE)*$J18+VLOOKUP($K18,'物品ID表8-29'!$D:$E,2,FALSE)*$L18</f>
        <v>140</v>
      </c>
      <c r="N18" s="74">
        <v>0</v>
      </c>
      <c r="O18" s="75" t="e">
        <f t="shared" si="0"/>
        <v>#DIV/0!</v>
      </c>
      <c r="P18" s="42" t="str">
        <f t="shared" si="1"/>
        <v>全民福利Lv50</v>
      </c>
    </row>
    <row r="19" spans="1:24" x14ac:dyDescent="0.35">
      <c r="A19" s="76">
        <v>50</v>
      </c>
      <c r="B19" s="77" t="s">
        <v>431</v>
      </c>
      <c r="C19" s="77" t="s">
        <v>432</v>
      </c>
      <c r="D19" s="78">
        <v>300</v>
      </c>
      <c r="E19" s="77" t="s">
        <v>428</v>
      </c>
      <c r="F19" s="78">
        <v>3000</v>
      </c>
      <c r="G19" s="77" t="s">
        <v>133</v>
      </c>
      <c r="H19" s="78"/>
      <c r="I19" s="77" t="s">
        <v>133</v>
      </c>
      <c r="J19" s="78"/>
      <c r="K19" s="77" t="s">
        <v>133</v>
      </c>
      <c r="L19" s="78"/>
      <c r="M19" s="77">
        <f>VLOOKUP($C19,'物品ID表8-29'!$D:$E,2,FALSE)*$D19+VLOOKUP($E19,'物品ID表8-29'!$D:$E,2,FALSE)*$F19+VLOOKUP($G19,'物品ID表8-29'!$D:$E,2,FALSE)*$H19+VLOOKUP($I19,'物品ID表8-29'!$D:$E,2,FALSE)*$J19+VLOOKUP($K19,'物品ID表8-29'!$D:$E,2,FALSE)*$L19</f>
        <v>600</v>
      </c>
      <c r="N19" s="79">
        <v>300</v>
      </c>
      <c r="O19" s="80">
        <f t="shared" si="0"/>
        <v>2</v>
      </c>
      <c r="P19" s="42" t="str">
        <f t="shared" si="1"/>
        <v>双倍返利Lv50</v>
      </c>
      <c r="R19" s="58" t="s">
        <v>454</v>
      </c>
    </row>
    <row r="20" spans="1:24" x14ac:dyDescent="0.35">
      <c r="A20" s="76">
        <v>50</v>
      </c>
      <c r="B20" s="77" t="s">
        <v>449</v>
      </c>
      <c r="C20" s="77" t="s">
        <v>455</v>
      </c>
      <c r="D20" s="78">
        <v>1</v>
      </c>
      <c r="E20" s="77" t="s">
        <v>133</v>
      </c>
      <c r="F20" s="78"/>
      <c r="G20" s="77" t="s">
        <v>133</v>
      </c>
      <c r="H20" s="78"/>
      <c r="I20" s="77" t="s">
        <v>133</v>
      </c>
      <c r="J20" s="78"/>
      <c r="K20" s="77" t="s">
        <v>133</v>
      </c>
      <c r="L20" s="78"/>
      <c r="M20" s="77">
        <f>VLOOKUP($C20,'物品ID表8-29'!$D:$E,2,FALSE)*$D20+VLOOKUP($E20,'物品ID表8-29'!$D:$E,2,FALSE)*$F20+VLOOKUP($G20,'物品ID表8-29'!$D:$E,2,FALSE)*$H20+VLOOKUP($I20,'物品ID表8-29'!$D:$E,2,FALSE)*$J20+VLOOKUP($K20,'物品ID表8-29'!$D:$E,2,FALSE)*$L20</f>
        <v>900</v>
      </c>
      <c r="N20" s="79">
        <v>300</v>
      </c>
      <c r="O20" s="80">
        <f t="shared" si="0"/>
        <v>3</v>
      </c>
      <c r="P20" s="42" t="str">
        <f t="shared" si="1"/>
        <v>幸运礼包Lv50</v>
      </c>
      <c r="R20" s="64" t="s">
        <v>312</v>
      </c>
      <c r="S20" s="64" t="s">
        <v>402</v>
      </c>
      <c r="T20" s="64" t="s">
        <v>433</v>
      </c>
      <c r="U20" s="64" t="s">
        <v>311</v>
      </c>
      <c r="V20" s="64" t="s">
        <v>434</v>
      </c>
      <c r="W20" s="64" t="s">
        <v>435</v>
      </c>
      <c r="X20" s="64" t="s">
        <v>423</v>
      </c>
    </row>
    <row r="21" spans="1:24" x14ac:dyDescent="0.35">
      <c r="A21" s="76">
        <v>50</v>
      </c>
      <c r="B21" s="77" t="s">
        <v>441</v>
      </c>
      <c r="C21" s="77" t="s">
        <v>298</v>
      </c>
      <c r="D21" s="78">
        <v>10</v>
      </c>
      <c r="E21" s="77" t="s">
        <v>456</v>
      </c>
      <c r="F21" s="78">
        <v>1</v>
      </c>
      <c r="G21" s="77" t="s">
        <v>168</v>
      </c>
      <c r="H21" s="78">
        <v>1</v>
      </c>
      <c r="I21" s="77" t="s">
        <v>457</v>
      </c>
      <c r="J21" s="78">
        <v>20</v>
      </c>
      <c r="K21" s="77" t="s">
        <v>238</v>
      </c>
      <c r="L21" s="78">
        <v>10</v>
      </c>
      <c r="M21" s="77">
        <f>VLOOKUP($C21,'物品ID表8-29'!$D:$E,2,FALSE)*$D21+VLOOKUP($E21,'物品ID表8-29'!$D:$E,2,FALSE)*$F21+VLOOKUP($G21,'物品ID表8-29'!$D:$E,2,FALSE)*$H21+VLOOKUP($I21,'物品ID表8-29'!$D:$E,2,FALSE)*$J21+VLOOKUP($K21,'物品ID表8-29'!$D:$E,2,FALSE)*$L21</f>
        <v>1130</v>
      </c>
      <c r="N21" s="79">
        <v>300</v>
      </c>
      <c r="O21" s="80">
        <f t="shared" si="0"/>
        <v>3.7666666666666666</v>
      </c>
      <c r="P21" s="42" t="str">
        <f t="shared" si="1"/>
        <v>兵器谱特惠Lv50</v>
      </c>
      <c r="R21" s="35">
        <v>30</v>
      </c>
      <c r="S21" s="35">
        <v>100</v>
      </c>
      <c r="T21" s="65">
        <f>S21/SUM($S$21:$S$25)</f>
        <v>0.10626992561105207</v>
      </c>
      <c r="U21" s="35">
        <f>R21*T21*20</f>
        <v>63.761955366631248</v>
      </c>
      <c r="V21" s="35">
        <f>SUM($U$21:$U$25)</f>
        <v>919.08110430280146</v>
      </c>
      <c r="W21" s="35">
        <v>300</v>
      </c>
      <c r="X21" s="65">
        <f>V21/W21</f>
        <v>3.0636036810093383</v>
      </c>
    </row>
    <row r="22" spans="1:24" ht="17.25" thickBot="1" x14ac:dyDescent="0.4">
      <c r="A22" s="81">
        <v>50</v>
      </c>
      <c r="B22" s="82" t="s">
        <v>446</v>
      </c>
      <c r="C22" s="82" t="s">
        <v>452</v>
      </c>
      <c r="D22" s="83">
        <v>20</v>
      </c>
      <c r="E22" s="82" t="s">
        <v>458</v>
      </c>
      <c r="F22" s="83">
        <v>10</v>
      </c>
      <c r="G22" s="82" t="s">
        <v>266</v>
      </c>
      <c r="H22" s="83">
        <v>1</v>
      </c>
      <c r="I22" s="82" t="s">
        <v>288</v>
      </c>
      <c r="J22" s="83">
        <v>1</v>
      </c>
      <c r="K22" s="82" t="s">
        <v>143</v>
      </c>
      <c r="L22" s="83">
        <v>5000</v>
      </c>
      <c r="M22" s="82">
        <f>VLOOKUP($C22,'物品ID表8-29'!$D:$E,2,FALSE)*$D22+VLOOKUP($E22,'物品ID表8-29'!$D:$E,2,FALSE)*$F22+VLOOKUP($G22,'物品ID表8-29'!$D:$E,2,FALSE)*$H22+VLOOKUP($I22,'物品ID表8-29'!$D:$E,2,FALSE)*$J22+VLOOKUP($K22,'物品ID表8-29'!$D:$E,2,FALSE)*$L22</f>
        <v>1637</v>
      </c>
      <c r="N22" s="84">
        <v>500</v>
      </c>
      <c r="O22" s="85">
        <f t="shared" si="0"/>
        <v>3.274</v>
      </c>
      <c r="P22" s="42" t="str">
        <f t="shared" si="1"/>
        <v>战力飞升包Lv50</v>
      </c>
      <c r="R22" s="35">
        <v>40</v>
      </c>
      <c r="S22" s="35">
        <v>400</v>
      </c>
      <c r="T22" s="65">
        <f>S22/SUM($S$5:$S$8)</f>
        <v>0.42553191489361702</v>
      </c>
      <c r="U22" s="35">
        <f>R22*T22*20</f>
        <v>340.42553191489361</v>
      </c>
      <c r="V22" s="35"/>
      <c r="W22" s="35"/>
      <c r="X22" s="35"/>
    </row>
    <row r="23" spans="1:24" ht="17.25" thickTop="1" x14ac:dyDescent="0.35">
      <c r="A23" s="53">
        <v>55</v>
      </c>
      <c r="B23" s="54" t="s">
        <v>426</v>
      </c>
      <c r="C23" s="54" t="s">
        <v>147</v>
      </c>
      <c r="D23" s="55">
        <v>5</v>
      </c>
      <c r="E23" s="54" t="s">
        <v>427</v>
      </c>
      <c r="F23" s="55">
        <v>5</v>
      </c>
      <c r="G23" s="54" t="s">
        <v>161</v>
      </c>
      <c r="H23" s="55">
        <v>1</v>
      </c>
      <c r="I23" s="54" t="s">
        <v>428</v>
      </c>
      <c r="J23" s="55">
        <v>150</v>
      </c>
      <c r="K23" s="54" t="s">
        <v>429</v>
      </c>
      <c r="L23" s="55">
        <v>50000</v>
      </c>
      <c r="M23" s="54">
        <f>VLOOKUP($C23,'物品ID表8-29'!$D:$E,2,FALSE)*$D23+VLOOKUP($E23,'物品ID表8-29'!$D:$E,2,FALSE)*$F23+VLOOKUP($G23,'物品ID表8-29'!$D:$E,2,FALSE)*$H23+VLOOKUP($I23,'物品ID表8-29'!$D:$E,2,FALSE)*$J23+VLOOKUP($K23,'物品ID表8-29'!$D:$E,2,FALSE)*$L23</f>
        <v>175</v>
      </c>
      <c r="N23" s="56">
        <v>0</v>
      </c>
      <c r="O23" s="57" t="e">
        <f t="shared" si="0"/>
        <v>#DIV/0!</v>
      </c>
      <c r="P23" s="42" t="str">
        <f t="shared" si="1"/>
        <v>全名福利Lv55</v>
      </c>
      <c r="R23" s="35">
        <v>50</v>
      </c>
      <c r="S23" s="35">
        <v>400</v>
      </c>
      <c r="T23" s="65">
        <f>S23/SUM($S$5:$S$8)</f>
        <v>0.42553191489361702</v>
      </c>
      <c r="U23" s="35">
        <f>R23*T23*20</f>
        <v>425.531914893617</v>
      </c>
      <c r="V23" s="35"/>
      <c r="W23" s="35"/>
      <c r="X23" s="35"/>
    </row>
    <row r="24" spans="1:24" x14ac:dyDescent="0.35">
      <c r="A24" s="59">
        <v>55</v>
      </c>
      <c r="B24" s="60" t="s">
        <v>431</v>
      </c>
      <c r="C24" s="60" t="s">
        <v>432</v>
      </c>
      <c r="D24" s="61">
        <v>500</v>
      </c>
      <c r="E24" s="60" t="s">
        <v>428</v>
      </c>
      <c r="F24" s="61">
        <v>5000</v>
      </c>
      <c r="G24" s="60" t="s">
        <v>133</v>
      </c>
      <c r="H24" s="61"/>
      <c r="I24" s="60" t="s">
        <v>133</v>
      </c>
      <c r="J24" s="61"/>
      <c r="K24" s="60" t="s">
        <v>133</v>
      </c>
      <c r="L24" s="61"/>
      <c r="M24" s="60">
        <f>VLOOKUP($C24,'物品ID表8-29'!$D:$E,2,FALSE)*$D24+VLOOKUP($E24,'物品ID表8-29'!$D:$E,2,FALSE)*$F24+VLOOKUP($G24,'物品ID表8-29'!$D:$E,2,FALSE)*$H24+VLOOKUP($I24,'物品ID表8-29'!$D:$E,2,FALSE)*$J24+VLOOKUP($K24,'物品ID表8-29'!$D:$E,2,FALSE)*$L24</f>
        <v>1000</v>
      </c>
      <c r="N24" s="62">
        <v>500</v>
      </c>
      <c r="O24" s="63">
        <f t="shared" si="0"/>
        <v>2</v>
      </c>
      <c r="P24" s="42" t="str">
        <f t="shared" si="1"/>
        <v>双倍返利Lv55</v>
      </c>
      <c r="R24" s="35">
        <v>100</v>
      </c>
      <c r="S24" s="35">
        <v>40</v>
      </c>
      <c r="T24" s="65">
        <f>S24/SUM($S$5:$S$8)</f>
        <v>4.2553191489361701E-2</v>
      </c>
      <c r="U24" s="35">
        <f>R24*T24*20</f>
        <v>85.106382978723403</v>
      </c>
      <c r="V24" s="35"/>
      <c r="W24" s="35"/>
      <c r="X24" s="35"/>
    </row>
    <row r="25" spans="1:24" x14ac:dyDescent="0.35">
      <c r="A25" s="59">
        <v>55</v>
      </c>
      <c r="B25" s="60" t="s">
        <v>449</v>
      </c>
      <c r="C25" s="60" t="s">
        <v>459</v>
      </c>
      <c r="D25" s="61">
        <v>1</v>
      </c>
      <c r="E25" s="60" t="s">
        <v>133</v>
      </c>
      <c r="F25" s="61"/>
      <c r="G25" s="60" t="s">
        <v>133</v>
      </c>
      <c r="H25" s="61"/>
      <c r="I25" s="60" t="s">
        <v>133</v>
      </c>
      <c r="J25" s="61"/>
      <c r="K25" s="60" t="s">
        <v>133</v>
      </c>
      <c r="L25" s="61"/>
      <c r="M25" s="60">
        <f>VLOOKUP($C25,'物品ID表8-29'!$D:$E,2,FALSE)*$D25+VLOOKUP($E25,'物品ID表8-29'!$D:$E,2,FALSE)*$F25+VLOOKUP($G25,'物品ID表8-29'!$D:$E,2,FALSE)*$H25+VLOOKUP($I25,'物品ID表8-29'!$D:$E,2,FALSE)*$J25+VLOOKUP($K25,'物品ID表8-29'!$D:$E,2,FALSE)*$L25</f>
        <v>900</v>
      </c>
      <c r="N25" s="62">
        <v>300</v>
      </c>
      <c r="O25" s="63">
        <f t="shared" si="0"/>
        <v>3</v>
      </c>
      <c r="P25" s="42" t="str">
        <f t="shared" si="1"/>
        <v>幸运礼包Lv55</v>
      </c>
      <c r="R25" s="35">
        <v>200</v>
      </c>
      <c r="S25" s="35">
        <v>1</v>
      </c>
      <c r="T25" s="65">
        <f>S25/SUM($S$5:$S$8)</f>
        <v>1.0638297872340426E-3</v>
      </c>
      <c r="U25" s="35">
        <f>R25*T25*20</f>
        <v>4.2553191489361701</v>
      </c>
      <c r="V25" s="35"/>
      <c r="W25" s="35"/>
      <c r="X25" s="35"/>
    </row>
    <row r="26" spans="1:24" x14ac:dyDescent="0.35">
      <c r="A26" s="59">
        <v>55</v>
      </c>
      <c r="B26" s="60" t="s">
        <v>460</v>
      </c>
      <c r="C26" s="60" t="s">
        <v>461</v>
      </c>
      <c r="D26" s="61">
        <v>10</v>
      </c>
      <c r="E26" s="60" t="s">
        <v>462</v>
      </c>
      <c r="F26" s="61">
        <v>5</v>
      </c>
      <c r="G26" s="60" t="s">
        <v>133</v>
      </c>
      <c r="H26" s="61"/>
      <c r="I26" s="60" t="s">
        <v>133</v>
      </c>
      <c r="J26" s="61"/>
      <c r="K26" s="60" t="s">
        <v>133</v>
      </c>
      <c r="L26" s="61"/>
      <c r="M26" s="60" t="e">
        <f>VLOOKUP($C26,'物品ID表8-29'!$D:$E,2,FALSE)*$D26+VLOOKUP($E26,'物品ID表8-29'!$D:$E,2,FALSE)*$F26+VLOOKUP($G26,'物品ID表8-29'!$D:$E,2,FALSE)*$H26+VLOOKUP($I26,'物品ID表8-29'!$D:$E,2,FALSE)*$J26+VLOOKUP($K26,'物品ID表8-29'!$D:$E,2,FALSE)*$L26</f>
        <v>#N/A</v>
      </c>
      <c r="N26" s="62">
        <v>600</v>
      </c>
      <c r="O26" s="63" t="e">
        <f t="shared" si="0"/>
        <v>#N/A</v>
      </c>
      <c r="P26" s="42" t="str">
        <f t="shared" si="1"/>
        <v>美食飞升包Lv55</v>
      </c>
    </row>
    <row r="27" spans="1:24" ht="17.25" thickBot="1" x14ac:dyDescent="0.4">
      <c r="A27" s="66">
        <v>55</v>
      </c>
      <c r="B27" s="67" t="s">
        <v>446</v>
      </c>
      <c r="C27" s="67" t="s">
        <v>283</v>
      </c>
      <c r="D27" s="68">
        <v>1</v>
      </c>
      <c r="E27" s="67" t="s">
        <v>284</v>
      </c>
      <c r="F27" s="68">
        <v>1</v>
      </c>
      <c r="G27" s="67" t="s">
        <v>337</v>
      </c>
      <c r="H27" s="68">
        <v>1</v>
      </c>
      <c r="I27" s="67" t="s">
        <v>350</v>
      </c>
      <c r="J27" s="68">
        <v>1</v>
      </c>
      <c r="K27" s="67" t="s">
        <v>143</v>
      </c>
      <c r="L27" s="68">
        <v>10000</v>
      </c>
      <c r="M27" s="67">
        <f>VLOOKUP($C27,'物品ID表8-29'!$D:$E,2,FALSE)*$D27+VLOOKUP($E27,'物品ID表8-29'!$D:$E,2,FALSE)*$F27+VLOOKUP($G27,'物品ID表8-29'!$D:$E,2,FALSE)*$H27+VLOOKUP($I27,'物品ID表8-29'!$D:$E,2,FALSE)*$J27+VLOOKUP($K27,'物品ID表8-29'!$D:$E,2,FALSE)*$L27</f>
        <v>3554</v>
      </c>
      <c r="N27" s="69">
        <v>2000</v>
      </c>
      <c r="O27" s="70">
        <f t="shared" si="0"/>
        <v>1.7769999999999999</v>
      </c>
      <c r="P27" s="42" t="str">
        <f t="shared" si="1"/>
        <v>战力飞升包Lv55</v>
      </c>
    </row>
    <row r="28" spans="1:24" ht="17.25" thickTop="1" x14ac:dyDescent="0.35">
      <c r="A28" s="71">
        <v>60</v>
      </c>
      <c r="B28" s="72" t="s">
        <v>451</v>
      </c>
      <c r="C28" s="72" t="s">
        <v>452</v>
      </c>
      <c r="D28" s="73">
        <v>10</v>
      </c>
      <c r="E28" s="72" t="s">
        <v>251</v>
      </c>
      <c r="F28" s="73">
        <v>10</v>
      </c>
      <c r="G28" s="72" t="s">
        <v>164</v>
      </c>
      <c r="H28" s="73">
        <v>1</v>
      </c>
      <c r="I28" s="72" t="s">
        <v>428</v>
      </c>
      <c r="J28" s="73">
        <v>200</v>
      </c>
      <c r="K28" s="72" t="s">
        <v>138</v>
      </c>
      <c r="L28" s="73">
        <v>100000</v>
      </c>
      <c r="M28" s="72">
        <f>VLOOKUP($C28,'物品ID表8-29'!$D:$E,2,FALSE)*$D28+VLOOKUP($E28,'物品ID表8-29'!$D:$E,2,FALSE)*$F28+VLOOKUP($G28,'物品ID表8-29'!$D:$E,2,FALSE)*$H28+VLOOKUP($I28,'物品ID表8-29'!$D:$E,2,FALSE)*$J28+VLOOKUP($K28,'物品ID表8-29'!$D:$E,2,FALSE)*$L28</f>
        <v>340</v>
      </c>
      <c r="N28" s="74">
        <v>0</v>
      </c>
      <c r="O28" s="75" t="e">
        <f t="shared" si="0"/>
        <v>#DIV/0!</v>
      </c>
      <c r="P28" s="42" t="str">
        <f t="shared" si="1"/>
        <v>全民福利Lv60</v>
      </c>
      <c r="R28" s="58" t="s">
        <v>463</v>
      </c>
    </row>
    <row r="29" spans="1:24" x14ac:dyDescent="0.35">
      <c r="A29" s="76">
        <v>60</v>
      </c>
      <c r="B29" s="77" t="s">
        <v>431</v>
      </c>
      <c r="C29" s="77" t="s">
        <v>432</v>
      </c>
      <c r="D29" s="78">
        <v>500</v>
      </c>
      <c r="E29" s="77" t="s">
        <v>428</v>
      </c>
      <c r="F29" s="78">
        <v>5000</v>
      </c>
      <c r="G29" s="77" t="s">
        <v>133</v>
      </c>
      <c r="H29" s="78"/>
      <c r="I29" s="77" t="s">
        <v>133</v>
      </c>
      <c r="J29" s="78"/>
      <c r="K29" s="77" t="s">
        <v>133</v>
      </c>
      <c r="L29" s="78"/>
      <c r="M29" s="77">
        <f>VLOOKUP($C29,'物品ID表8-29'!$D:$E,2,FALSE)*$D29+VLOOKUP($E29,'物品ID表8-29'!$D:$E,2,FALSE)*$F29+VLOOKUP($G29,'物品ID表8-29'!$D:$E,2,FALSE)*$H29+VLOOKUP($I29,'物品ID表8-29'!$D:$E,2,FALSE)*$J29+VLOOKUP($K29,'物品ID表8-29'!$D:$E,2,FALSE)*$L29</f>
        <v>1000</v>
      </c>
      <c r="N29" s="79">
        <v>500</v>
      </c>
      <c r="O29" s="80">
        <f t="shared" si="0"/>
        <v>2</v>
      </c>
      <c r="P29" s="42" t="str">
        <f t="shared" si="1"/>
        <v>双倍返利Lv60</v>
      </c>
      <c r="R29" s="64" t="s">
        <v>312</v>
      </c>
      <c r="S29" s="64" t="s">
        <v>402</v>
      </c>
      <c r="T29" s="64" t="s">
        <v>433</v>
      </c>
      <c r="U29" s="64" t="s">
        <v>311</v>
      </c>
      <c r="V29" s="64" t="s">
        <v>434</v>
      </c>
      <c r="W29" s="64" t="s">
        <v>435</v>
      </c>
      <c r="X29" s="64" t="s">
        <v>423</v>
      </c>
    </row>
    <row r="30" spans="1:24" x14ac:dyDescent="0.35">
      <c r="A30" s="76">
        <v>60</v>
      </c>
      <c r="B30" s="77" t="s">
        <v>449</v>
      </c>
      <c r="C30" s="77" t="s">
        <v>464</v>
      </c>
      <c r="D30" s="78">
        <v>1</v>
      </c>
      <c r="E30" s="77" t="s">
        <v>133</v>
      </c>
      <c r="F30" s="78"/>
      <c r="G30" s="77" t="s">
        <v>133</v>
      </c>
      <c r="H30" s="78"/>
      <c r="I30" s="77" t="s">
        <v>133</v>
      </c>
      <c r="J30" s="78"/>
      <c r="K30" s="77" t="s">
        <v>133</v>
      </c>
      <c r="L30" s="78"/>
      <c r="M30" s="77">
        <f>VLOOKUP($C30,'物品ID表8-29'!$D:$E,2,FALSE)*$D30+VLOOKUP($E30,'物品ID表8-29'!$D:$E,2,FALSE)*$F30+VLOOKUP($G30,'物品ID表8-29'!$D:$E,2,FALSE)*$H30+VLOOKUP($I30,'物品ID表8-29'!$D:$E,2,FALSE)*$J30+VLOOKUP($K30,'物品ID表8-29'!$D:$E,2,FALSE)*$L30</f>
        <v>900</v>
      </c>
      <c r="N30" s="79">
        <v>300</v>
      </c>
      <c r="O30" s="80">
        <f t="shared" si="0"/>
        <v>3</v>
      </c>
      <c r="P30" s="42" t="str">
        <f t="shared" si="1"/>
        <v>幸运礼包Lv60</v>
      </c>
      <c r="R30" s="35">
        <v>30</v>
      </c>
      <c r="S30" s="35">
        <v>100</v>
      </c>
      <c r="T30" s="65">
        <f>S30/SUM($S$30:$S$34)</f>
        <v>0.10626992561105207</v>
      </c>
      <c r="U30" s="35">
        <f>R30*T30*20</f>
        <v>63.761955366631248</v>
      </c>
      <c r="V30" s="35">
        <f>SUM($U$30:$U$34)</f>
        <v>919.08110430280146</v>
      </c>
      <c r="W30" s="35">
        <v>300</v>
      </c>
      <c r="X30" s="65">
        <f>V30/W30</f>
        <v>3.0636036810093383</v>
      </c>
    </row>
    <row r="31" spans="1:24" x14ac:dyDescent="0.35">
      <c r="A31" s="76">
        <v>60</v>
      </c>
      <c r="B31" s="77" t="s">
        <v>465</v>
      </c>
      <c r="C31" s="77" t="s">
        <v>298</v>
      </c>
      <c r="D31" s="78">
        <v>30</v>
      </c>
      <c r="E31" s="77" t="s">
        <v>456</v>
      </c>
      <c r="F31" s="78">
        <v>1</v>
      </c>
      <c r="G31" s="77" t="s">
        <v>466</v>
      </c>
      <c r="H31" s="78">
        <v>30</v>
      </c>
      <c r="I31" s="77" t="s">
        <v>457</v>
      </c>
      <c r="J31" s="78">
        <v>30</v>
      </c>
      <c r="K31" s="77" t="s">
        <v>238</v>
      </c>
      <c r="L31" s="78">
        <v>20</v>
      </c>
      <c r="M31" s="77">
        <f>VLOOKUP($C31,'物品ID表8-29'!$D:$E,2,FALSE)*$D31+VLOOKUP($E31,'物品ID表8-29'!$D:$E,2,FALSE)*$F31+VLOOKUP($G31,'物品ID表8-29'!$D:$E,2,FALSE)*$H31+VLOOKUP($I31,'物品ID表8-29'!$D:$E,2,FALSE)*$J31+VLOOKUP($K31,'物品ID表8-29'!$D:$E,2,FALSE)*$L31</f>
        <v>2990</v>
      </c>
      <c r="N31" s="79">
        <v>800</v>
      </c>
      <c r="O31" s="80">
        <f t="shared" si="0"/>
        <v>3.7374999999999998</v>
      </c>
      <c r="P31" s="42" t="str">
        <f t="shared" si="1"/>
        <v>兵器谱飞升Lv60</v>
      </c>
      <c r="R31" s="35">
        <v>40</v>
      </c>
      <c r="S31" s="35">
        <v>400</v>
      </c>
      <c r="T31" s="65">
        <f>S31/SUM($S$5:$S$8)</f>
        <v>0.42553191489361702</v>
      </c>
      <c r="U31" s="35">
        <f>R31*T31*20</f>
        <v>340.42553191489361</v>
      </c>
      <c r="V31" s="35"/>
      <c r="W31" s="35"/>
      <c r="X31" s="35"/>
    </row>
    <row r="32" spans="1:24" ht="17.25" thickBot="1" x14ac:dyDescent="0.4">
      <c r="A32" s="81">
        <v>60</v>
      </c>
      <c r="B32" s="82" t="s">
        <v>446</v>
      </c>
      <c r="C32" s="82" t="s">
        <v>467</v>
      </c>
      <c r="D32" s="83">
        <v>1</v>
      </c>
      <c r="E32" s="82" t="s">
        <v>370</v>
      </c>
      <c r="F32" s="83">
        <v>1</v>
      </c>
      <c r="G32" s="82" t="s">
        <v>204</v>
      </c>
      <c r="H32" s="83">
        <v>1</v>
      </c>
      <c r="I32" s="82" t="s">
        <v>214</v>
      </c>
      <c r="J32" s="83">
        <v>1</v>
      </c>
      <c r="K32" s="82" t="s">
        <v>143</v>
      </c>
      <c r="L32" s="83">
        <v>20000</v>
      </c>
      <c r="M32" s="82">
        <f>VLOOKUP($C32,'物品ID表8-29'!$D:$E,2,FALSE)*$D32+VLOOKUP($E32,'物品ID表8-29'!$D:$E,2,FALSE)*$F32+VLOOKUP($G32,'物品ID表8-29'!$D:$E,2,FALSE)*$H32+VLOOKUP($I32,'物品ID表8-29'!$D:$E,2,FALSE)*$J32+VLOOKUP($K32,'物品ID表8-29'!$D:$E,2,FALSE)*$L32</f>
        <v>5831</v>
      </c>
      <c r="N32" s="84">
        <v>3000</v>
      </c>
      <c r="O32" s="85">
        <f t="shared" si="0"/>
        <v>1.9436666666666667</v>
      </c>
      <c r="P32" s="42" t="str">
        <f t="shared" si="1"/>
        <v>战力飞升包Lv60</v>
      </c>
      <c r="R32" s="35">
        <v>50</v>
      </c>
      <c r="S32" s="35">
        <v>400</v>
      </c>
      <c r="T32" s="65">
        <f>S32/SUM($S$5:$S$8)</f>
        <v>0.42553191489361702</v>
      </c>
      <c r="U32" s="35">
        <f>R32*T32*20</f>
        <v>425.531914893617</v>
      </c>
      <c r="V32" s="35"/>
      <c r="W32" s="35"/>
      <c r="X32" s="35"/>
    </row>
    <row r="33" spans="1:24" ht="17.25" thickTop="1" x14ac:dyDescent="0.35">
      <c r="A33" s="53"/>
      <c r="B33" s="54"/>
      <c r="C33" s="54"/>
      <c r="D33" s="55"/>
      <c r="E33" s="54"/>
      <c r="F33" s="55"/>
      <c r="G33" s="54"/>
      <c r="H33" s="55"/>
      <c r="I33" s="54"/>
      <c r="J33" s="55"/>
      <c r="K33" s="54"/>
      <c r="L33" s="55"/>
      <c r="M33" s="54"/>
      <c r="N33" s="56"/>
      <c r="O33" s="86" t="e">
        <f t="shared" si="0"/>
        <v>#DIV/0!</v>
      </c>
      <c r="R33" s="35">
        <v>100</v>
      </c>
      <c r="S33" s="35">
        <v>40</v>
      </c>
      <c r="T33" s="65">
        <f>S33/SUM($S$5:$S$8)</f>
        <v>4.2553191489361701E-2</v>
      </c>
      <c r="U33" s="35">
        <f>R33*T33*20</f>
        <v>85.106382978723403</v>
      </c>
      <c r="V33" s="35"/>
      <c r="W33" s="35"/>
      <c r="X33" s="35"/>
    </row>
    <row r="34" spans="1:24" x14ac:dyDescent="0.35">
      <c r="A34" s="59"/>
      <c r="B34" s="60"/>
      <c r="C34" s="60"/>
      <c r="D34" s="61"/>
      <c r="E34" s="60"/>
      <c r="F34" s="61"/>
      <c r="G34" s="60"/>
      <c r="H34" s="61"/>
      <c r="I34" s="60"/>
      <c r="J34" s="61"/>
      <c r="K34" s="60"/>
      <c r="L34" s="61"/>
      <c r="M34" s="60"/>
      <c r="N34" s="62"/>
      <c r="O34" s="87" t="e">
        <f t="shared" si="0"/>
        <v>#DIV/0!</v>
      </c>
      <c r="R34" s="35">
        <v>200</v>
      </c>
      <c r="S34" s="35">
        <v>1</v>
      </c>
      <c r="T34" s="65">
        <f>S34/SUM($S$5:$S$8)</f>
        <v>1.0638297872340426E-3</v>
      </c>
      <c r="U34" s="35">
        <f>R34*T34*20</f>
        <v>4.2553191489361701</v>
      </c>
      <c r="V34" s="35"/>
      <c r="W34" s="35"/>
      <c r="X34" s="35"/>
    </row>
    <row r="35" spans="1:24" x14ac:dyDescent="0.35">
      <c r="A35" s="59"/>
      <c r="B35" s="60"/>
      <c r="C35" s="60"/>
      <c r="D35" s="61"/>
      <c r="E35" s="60"/>
      <c r="F35" s="61"/>
      <c r="G35" s="60"/>
      <c r="H35" s="61"/>
      <c r="I35" s="60"/>
      <c r="J35" s="61"/>
      <c r="K35" s="60"/>
      <c r="L35" s="61"/>
      <c r="M35" s="60"/>
      <c r="N35" s="62"/>
      <c r="O35" s="87" t="e">
        <f t="shared" si="0"/>
        <v>#DIV/0!</v>
      </c>
    </row>
    <row r="36" spans="1:24" x14ac:dyDescent="0.35">
      <c r="A36" s="59"/>
      <c r="B36" s="60"/>
      <c r="C36" s="60"/>
      <c r="D36" s="61"/>
      <c r="E36" s="60"/>
      <c r="F36" s="61"/>
      <c r="G36" s="60"/>
      <c r="H36" s="61"/>
      <c r="I36" s="60"/>
      <c r="J36" s="61"/>
      <c r="K36" s="60"/>
      <c r="L36" s="61"/>
      <c r="M36" s="60"/>
      <c r="N36" s="62"/>
      <c r="O36" s="87" t="e">
        <f t="shared" si="0"/>
        <v>#DIV/0!</v>
      </c>
    </row>
    <row r="37" spans="1:24" ht="17.25" thickBot="1" x14ac:dyDescent="0.4">
      <c r="A37" s="66"/>
      <c r="B37" s="67"/>
      <c r="C37" s="67"/>
      <c r="D37" s="68"/>
      <c r="E37" s="67"/>
      <c r="F37" s="68"/>
      <c r="G37" s="67"/>
      <c r="H37" s="68"/>
      <c r="I37" s="67"/>
      <c r="J37" s="68"/>
      <c r="K37" s="67"/>
      <c r="L37" s="68"/>
      <c r="M37" s="67"/>
      <c r="N37" s="69"/>
      <c r="O37" s="88" t="e">
        <f t="shared" si="0"/>
        <v>#DIV/0!</v>
      </c>
    </row>
    <row r="38" spans="1:24" ht="17.25" thickTop="1" x14ac:dyDescent="0.35">
      <c r="A38" s="71"/>
      <c r="B38" s="72"/>
      <c r="C38" s="72"/>
      <c r="D38" s="73"/>
      <c r="E38" s="72"/>
      <c r="F38" s="73"/>
      <c r="G38" s="72"/>
      <c r="H38" s="73"/>
      <c r="I38" s="72"/>
      <c r="J38" s="73"/>
      <c r="K38" s="72"/>
      <c r="L38" s="73"/>
      <c r="M38" s="72"/>
      <c r="N38" s="74"/>
      <c r="O38" s="89" t="e">
        <f t="shared" si="0"/>
        <v>#DIV/0!</v>
      </c>
    </row>
    <row r="39" spans="1:24" x14ac:dyDescent="0.35">
      <c r="A39" s="76"/>
      <c r="B39" s="77"/>
      <c r="C39" s="77"/>
      <c r="D39" s="78"/>
      <c r="E39" s="77"/>
      <c r="F39" s="78"/>
      <c r="G39" s="77"/>
      <c r="H39" s="78"/>
      <c r="I39" s="77"/>
      <c r="J39" s="78"/>
      <c r="K39" s="77"/>
      <c r="L39" s="78"/>
      <c r="M39" s="77"/>
      <c r="N39" s="79"/>
      <c r="O39" s="90" t="e">
        <f t="shared" si="0"/>
        <v>#DIV/0!</v>
      </c>
    </row>
    <row r="40" spans="1:24" x14ac:dyDescent="0.35">
      <c r="A40" s="76"/>
      <c r="B40" s="77"/>
      <c r="C40" s="77"/>
      <c r="D40" s="78"/>
      <c r="E40" s="77"/>
      <c r="F40" s="78"/>
      <c r="G40" s="77"/>
      <c r="H40" s="78"/>
      <c r="I40" s="77"/>
      <c r="J40" s="78"/>
      <c r="K40" s="77"/>
      <c r="L40" s="78"/>
      <c r="M40" s="77"/>
      <c r="N40" s="79"/>
      <c r="O40" s="90" t="e">
        <f t="shared" si="0"/>
        <v>#DIV/0!</v>
      </c>
    </row>
    <row r="41" spans="1:24" x14ac:dyDescent="0.35">
      <c r="A41" s="76"/>
      <c r="B41" s="77"/>
      <c r="C41" s="77"/>
      <c r="D41" s="78"/>
      <c r="E41" s="77"/>
      <c r="F41" s="78"/>
      <c r="G41" s="77"/>
      <c r="H41" s="78"/>
      <c r="I41" s="77"/>
      <c r="J41" s="78"/>
      <c r="K41" s="77"/>
      <c r="L41" s="78"/>
      <c r="M41" s="77"/>
      <c r="N41" s="79"/>
      <c r="O41" s="90" t="e">
        <f t="shared" si="0"/>
        <v>#DIV/0!</v>
      </c>
    </row>
    <row r="42" spans="1:24" ht="17.25" thickBot="1" x14ac:dyDescent="0.4">
      <c r="A42" s="81"/>
      <c r="B42" s="82"/>
      <c r="C42" s="82"/>
      <c r="D42" s="83"/>
      <c r="E42" s="82"/>
      <c r="F42" s="83"/>
      <c r="G42" s="82"/>
      <c r="H42" s="83"/>
      <c r="I42" s="82"/>
      <c r="J42" s="83"/>
      <c r="K42" s="82"/>
      <c r="L42" s="83"/>
      <c r="M42" s="82"/>
      <c r="N42" s="84"/>
      <c r="O42" s="91" t="e">
        <f t="shared" si="0"/>
        <v>#DIV/0!</v>
      </c>
    </row>
    <row r="43" spans="1:24" ht="17.25" thickTop="1" x14ac:dyDescent="0.35"/>
  </sheetData>
  <mergeCells count="1">
    <mergeCell ref="A1:O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P23" sqref="P23"/>
    </sheetView>
  </sheetViews>
  <sheetFormatPr defaultRowHeight="14.25" x14ac:dyDescent="0.2"/>
  <cols>
    <col min="13" max="13" width="10.375" bestFit="1" customWidth="1"/>
  </cols>
  <sheetData>
    <row r="1" spans="1:14" ht="16.5" x14ac:dyDescent="0.35">
      <c r="A1" s="211" t="s">
        <v>612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16.5" x14ac:dyDescent="0.35">
      <c r="A2" s="77" t="s">
        <v>613</v>
      </c>
      <c r="B2" s="96" t="s">
        <v>614</v>
      </c>
      <c r="C2" s="97" t="s">
        <v>615</v>
      </c>
      <c r="D2" s="97" t="s">
        <v>616</v>
      </c>
      <c r="E2" s="99" t="s">
        <v>617</v>
      </c>
      <c r="F2" s="99" t="s">
        <v>618</v>
      </c>
      <c r="G2" s="97" t="s">
        <v>619</v>
      </c>
      <c r="H2" s="97" t="s">
        <v>620</v>
      </c>
      <c r="I2" s="99" t="s">
        <v>621</v>
      </c>
      <c r="J2" s="99" t="s">
        <v>622</v>
      </c>
      <c r="K2" s="97" t="s">
        <v>623</v>
      </c>
      <c r="L2" s="97" t="s">
        <v>624</v>
      </c>
      <c r="M2" s="98" t="s">
        <v>625</v>
      </c>
      <c r="N2" s="98" t="s">
        <v>626</v>
      </c>
    </row>
    <row r="3" spans="1:14" ht="16.5" x14ac:dyDescent="0.35">
      <c r="A3" s="35">
        <v>1</v>
      </c>
      <c r="B3" s="35">
        <v>200</v>
      </c>
      <c r="C3" s="6" t="s">
        <v>627</v>
      </c>
      <c r="D3" s="35">
        <v>5</v>
      </c>
      <c r="E3" s="35" t="s">
        <v>628</v>
      </c>
      <c r="F3" s="35">
        <v>1</v>
      </c>
      <c r="G3" s="35" t="s">
        <v>629</v>
      </c>
      <c r="H3" s="35">
        <v>1</v>
      </c>
      <c r="I3" s="35" t="s">
        <v>519</v>
      </c>
      <c r="J3" s="35"/>
      <c r="K3" s="35" t="s">
        <v>519</v>
      </c>
      <c r="L3" s="35"/>
      <c r="M3" s="35">
        <f>VLOOKUP($C3,'物品ID表8-29'!$D:$E,2,FALSE)*$D3+VLOOKUP($E3,'物品ID表8-29'!$D:$E,2,FALSE)*$F3+VLOOKUP($G3,'物品ID表8-29'!$D:$E,2,FALSE)*$H3+VLOOKUP($I3,'物品ID表8-29'!$D:$E,2,FALSE)*$J3+VLOOKUP($K3,'物品ID表8-29'!$D:$E,2,FALSE)*$L3</f>
        <v>70</v>
      </c>
      <c r="N3" s="95">
        <f>M3/B3</f>
        <v>0.35</v>
      </c>
    </row>
    <row r="4" spans="1:14" ht="16.5" x14ac:dyDescent="0.35">
      <c r="A4" s="35">
        <v>2</v>
      </c>
      <c r="B4" s="35">
        <v>500</v>
      </c>
      <c r="C4" s="35" t="s">
        <v>136</v>
      </c>
      <c r="D4" s="35">
        <v>5</v>
      </c>
      <c r="E4" s="35" t="s">
        <v>173</v>
      </c>
      <c r="F4" s="35">
        <v>1</v>
      </c>
      <c r="G4" s="35" t="s">
        <v>238</v>
      </c>
      <c r="H4" s="35">
        <v>1</v>
      </c>
      <c r="I4" s="35" t="s">
        <v>518</v>
      </c>
      <c r="J4" s="35"/>
      <c r="K4" s="35" t="s">
        <v>518</v>
      </c>
      <c r="L4" s="35"/>
      <c r="M4" s="35">
        <f>VLOOKUP($C4,'物品ID表8-29'!$D:$E,2,FALSE)*$D4+VLOOKUP($E4,'物品ID表8-29'!$D:$E,2,FALSE)*$F4+VLOOKUP($G4,'物品ID表8-29'!$D:$E,2,FALSE)*$H4+VLOOKUP($I4,'物品ID表8-29'!$D:$E,2,FALSE)*$J4+VLOOKUP($K4,'物品ID表8-29'!$D:$E,2,FALSE)*$L4</f>
        <v>140</v>
      </c>
      <c r="N4" s="95">
        <f t="shared" ref="N4:N12" si="0">M4/B4</f>
        <v>0.28000000000000003</v>
      </c>
    </row>
    <row r="5" spans="1:14" ht="16.5" x14ac:dyDescent="0.35">
      <c r="A5" s="35">
        <v>3</v>
      </c>
      <c r="B5" s="35">
        <v>1000</v>
      </c>
      <c r="C5" s="35" t="s">
        <v>136</v>
      </c>
      <c r="D5" s="35">
        <v>10</v>
      </c>
      <c r="E5" s="35" t="s">
        <v>173</v>
      </c>
      <c r="F5" s="35">
        <v>2</v>
      </c>
      <c r="G5" s="35" t="s">
        <v>297</v>
      </c>
      <c r="H5" s="35">
        <v>1</v>
      </c>
      <c r="I5" s="35" t="s">
        <v>578</v>
      </c>
      <c r="J5" s="35">
        <v>1</v>
      </c>
      <c r="K5" s="35" t="s">
        <v>518</v>
      </c>
      <c r="L5" s="35"/>
      <c r="M5" s="35">
        <f>VLOOKUP($C5,'物品ID表8-29'!$D:$E,2,FALSE)*$D5+VLOOKUP($E5,'物品ID表8-29'!$D:$E,2,FALSE)*$F5+VLOOKUP($G5,'物品ID表8-29'!$D:$E,2,FALSE)*$H5+VLOOKUP($I5,'物品ID表8-29'!$D:$E,2,FALSE)*$J5+VLOOKUP($K5,'物品ID表8-29'!$D:$E,2,FALSE)*$L5</f>
        <v>320</v>
      </c>
      <c r="N5" s="95">
        <f t="shared" si="0"/>
        <v>0.32</v>
      </c>
    </row>
    <row r="6" spans="1:14" ht="16.5" x14ac:dyDescent="0.35">
      <c r="A6" s="35">
        <v>4</v>
      </c>
      <c r="B6" s="35">
        <v>3000</v>
      </c>
      <c r="C6" s="6" t="s">
        <v>579</v>
      </c>
      <c r="D6" s="35">
        <v>30</v>
      </c>
      <c r="E6" s="35" t="s">
        <v>182</v>
      </c>
      <c r="F6" s="35">
        <v>5</v>
      </c>
      <c r="G6" s="35" t="s">
        <v>159</v>
      </c>
      <c r="H6" s="35">
        <v>1</v>
      </c>
      <c r="I6" s="35" t="s">
        <v>630</v>
      </c>
      <c r="J6" s="35">
        <v>1</v>
      </c>
      <c r="K6" s="35" t="s">
        <v>519</v>
      </c>
      <c r="L6" s="35"/>
      <c r="M6" s="35">
        <f>VLOOKUP($C6,'物品ID表8-29'!$D:$E,2,FALSE)*$D6+VLOOKUP($E6,'物品ID表8-29'!$D:$E,2,FALSE)*$F6+VLOOKUP($G6,'物品ID表8-29'!$D:$E,2,FALSE)*$H6+VLOOKUP($I6,'物品ID表8-29'!$D:$E,2,FALSE)*$J6+VLOOKUP($K6,'物品ID表8-29'!$D:$E,2,FALSE)*$L6</f>
        <v>990</v>
      </c>
      <c r="N6" s="95">
        <f t="shared" si="0"/>
        <v>0.33</v>
      </c>
    </row>
    <row r="7" spans="1:14" ht="16.5" x14ac:dyDescent="0.35">
      <c r="A7" s="35">
        <v>5</v>
      </c>
      <c r="B7" s="35">
        <v>5000</v>
      </c>
      <c r="C7" s="23" t="s">
        <v>543</v>
      </c>
      <c r="D7" s="35">
        <v>30</v>
      </c>
      <c r="E7" s="35" t="s">
        <v>191</v>
      </c>
      <c r="F7" s="35">
        <v>5</v>
      </c>
      <c r="G7" s="35" t="s">
        <v>159</v>
      </c>
      <c r="H7" s="35">
        <v>2</v>
      </c>
      <c r="I7" s="35" t="s">
        <v>162</v>
      </c>
      <c r="J7" s="35">
        <v>2</v>
      </c>
      <c r="K7" s="35" t="s">
        <v>165</v>
      </c>
      <c r="L7" s="35">
        <v>2</v>
      </c>
      <c r="M7" s="35">
        <f>VLOOKUP($C7,'物品ID表8-29'!$D:$E,2,FALSE)*$D7+VLOOKUP($E7,'物品ID表8-29'!$D:$E,2,FALSE)*$F7+VLOOKUP($G7,'物品ID表8-29'!$D:$E,2,FALSE)*$H7+VLOOKUP($I7,'物品ID表8-29'!$D:$E,2,FALSE)*$J7+VLOOKUP($K7,'物品ID表8-29'!$D:$E,2,FALSE)*$L7</f>
        <v>1470</v>
      </c>
      <c r="N7" s="95">
        <f t="shared" si="0"/>
        <v>0.29399999999999998</v>
      </c>
    </row>
    <row r="8" spans="1:14" ht="16.5" x14ac:dyDescent="0.35">
      <c r="A8" s="35">
        <v>6</v>
      </c>
      <c r="B8" s="35">
        <v>10000</v>
      </c>
      <c r="C8" s="23" t="s">
        <v>200</v>
      </c>
      <c r="D8" s="35">
        <v>50</v>
      </c>
      <c r="E8" s="35" t="s">
        <v>356</v>
      </c>
      <c r="F8" s="35">
        <v>5</v>
      </c>
      <c r="G8" s="35" t="s">
        <v>288</v>
      </c>
      <c r="H8" s="35">
        <v>1</v>
      </c>
      <c r="I8" s="35" t="s">
        <v>289</v>
      </c>
      <c r="J8" s="35">
        <v>1</v>
      </c>
      <c r="K8" s="23" t="s">
        <v>580</v>
      </c>
      <c r="L8" s="35">
        <v>1</v>
      </c>
      <c r="M8" s="35">
        <f>VLOOKUP($C8,'物品ID表8-29'!$D:$E,2,FALSE)*$D8+VLOOKUP($E8,'物品ID表8-29'!$D:$E,2,FALSE)*$F8+VLOOKUP($G8,'物品ID表8-29'!$D:$E,2,FALSE)*$H8+VLOOKUP($I8,'物品ID表8-29'!$D:$E,2,FALSE)*$J8+VLOOKUP($K8,'物品ID表8-29'!$D:$E,2,FALSE)*$L8</f>
        <v>2157</v>
      </c>
      <c r="N8" s="95">
        <f t="shared" si="0"/>
        <v>0.2157</v>
      </c>
    </row>
    <row r="9" spans="1:14" ht="16.5" x14ac:dyDescent="0.35">
      <c r="A9" s="35">
        <v>7</v>
      </c>
      <c r="B9" s="35">
        <v>20000</v>
      </c>
      <c r="C9" s="23" t="s">
        <v>210</v>
      </c>
      <c r="D9" s="35">
        <v>50</v>
      </c>
      <c r="E9" s="24" t="s">
        <v>362</v>
      </c>
      <c r="F9" s="35">
        <v>10</v>
      </c>
      <c r="G9" s="23" t="s">
        <v>581</v>
      </c>
      <c r="H9" s="35">
        <v>1</v>
      </c>
      <c r="I9" s="6" t="s">
        <v>128</v>
      </c>
      <c r="J9" s="35">
        <v>50</v>
      </c>
      <c r="K9" s="35" t="s">
        <v>238</v>
      </c>
      <c r="L9" s="35">
        <v>10</v>
      </c>
      <c r="M9" s="35">
        <f>VLOOKUP($C9,'物品ID表8-29'!$D:$E,2,FALSE)*$D9+VLOOKUP($E9,'物品ID表8-29'!$D:$E,2,FALSE)*$F9+VLOOKUP($G9,'物品ID表8-29'!$D:$E,2,FALSE)*$H9+VLOOKUP($I9,'物品ID表8-29'!$D:$E,2,FALSE)*$J9+VLOOKUP($K9,'物品ID表8-29'!$D:$E,2,FALSE)*$L9</f>
        <v>2367</v>
      </c>
      <c r="N9" s="95">
        <f t="shared" si="0"/>
        <v>0.11835</v>
      </c>
    </row>
    <row r="10" spans="1:14" ht="16.5" x14ac:dyDescent="0.35">
      <c r="A10" s="35">
        <v>8</v>
      </c>
      <c r="B10" s="35">
        <v>30000</v>
      </c>
      <c r="C10" s="35" t="s">
        <v>283</v>
      </c>
      <c r="D10" s="35">
        <v>1</v>
      </c>
      <c r="E10" s="24" t="s">
        <v>284</v>
      </c>
      <c r="F10" s="35">
        <v>1</v>
      </c>
      <c r="G10" s="35" t="s">
        <v>159</v>
      </c>
      <c r="H10" s="35">
        <v>4</v>
      </c>
      <c r="I10" s="35" t="s">
        <v>162</v>
      </c>
      <c r="J10" s="35">
        <v>4</v>
      </c>
      <c r="K10" s="35" t="s">
        <v>165</v>
      </c>
      <c r="L10" s="35">
        <v>4</v>
      </c>
      <c r="M10" s="35">
        <f>VLOOKUP($C10,'物品ID表8-29'!$D:$E,2,FALSE)*$D10+VLOOKUP($E10,'物品ID表8-29'!$D:$E,2,FALSE)*$F10+VLOOKUP($G10,'物品ID表8-29'!$D:$E,2,FALSE)*$H10+VLOOKUP($I10,'物品ID表8-29'!$D:$E,2,FALSE)*$J10+VLOOKUP($K10,'物品ID表8-29'!$D:$E,2,FALSE)*$L10</f>
        <v>3060</v>
      </c>
      <c r="N10" s="95">
        <f t="shared" si="0"/>
        <v>0.10199999999999999</v>
      </c>
    </row>
    <row r="11" spans="1:14" ht="16.5" x14ac:dyDescent="0.35">
      <c r="A11" s="35">
        <v>9</v>
      </c>
      <c r="B11" s="35">
        <v>50000</v>
      </c>
      <c r="C11" s="35" t="s">
        <v>582</v>
      </c>
      <c r="D11" s="35">
        <v>1</v>
      </c>
      <c r="E11" s="24" t="s">
        <v>583</v>
      </c>
      <c r="F11" s="35">
        <v>1</v>
      </c>
      <c r="G11" s="35" t="s">
        <v>159</v>
      </c>
      <c r="H11" s="35">
        <v>5</v>
      </c>
      <c r="I11" s="35" t="s">
        <v>162</v>
      </c>
      <c r="J11" s="35">
        <v>5</v>
      </c>
      <c r="K11" s="35" t="s">
        <v>165</v>
      </c>
      <c r="L11" s="35">
        <v>5</v>
      </c>
      <c r="M11" s="35">
        <f>VLOOKUP($C11,'物品ID表8-29'!$D:$E,2,FALSE)*$D11+VLOOKUP($E11,'物品ID表8-29'!$D:$E,2,FALSE)*$F11+VLOOKUP($G11,'物品ID表8-29'!$D:$E,2,FALSE)*$H11+VLOOKUP($I11,'物品ID表8-29'!$D:$E,2,FALSE)*$J11+VLOOKUP($K11,'物品ID表8-29'!$D:$E,2,FALSE)*$L11</f>
        <v>6660</v>
      </c>
      <c r="N11" s="95">
        <f t="shared" si="0"/>
        <v>0.13320000000000001</v>
      </c>
    </row>
    <row r="12" spans="1:14" ht="16.5" x14ac:dyDescent="0.35">
      <c r="A12" s="35">
        <v>10</v>
      </c>
      <c r="B12" s="35">
        <v>100000</v>
      </c>
      <c r="C12" s="35" t="s">
        <v>584</v>
      </c>
      <c r="D12" s="35">
        <v>1</v>
      </c>
      <c r="E12" s="24" t="s">
        <v>179</v>
      </c>
      <c r="F12" s="35">
        <v>1</v>
      </c>
      <c r="G12" s="6" t="s">
        <v>188</v>
      </c>
      <c r="H12" s="35">
        <v>1</v>
      </c>
      <c r="I12" s="23" t="s">
        <v>197</v>
      </c>
      <c r="J12" s="35">
        <v>1</v>
      </c>
      <c r="K12" s="35" t="s">
        <v>238</v>
      </c>
      <c r="L12" s="35">
        <v>50</v>
      </c>
      <c r="M12" s="35">
        <f>VLOOKUP($C12,'物品ID表8-29'!$D:$E,2,FALSE)*$D12+VLOOKUP($E12,'物品ID表8-29'!$D:$E,2,FALSE)*$F12+VLOOKUP($G12,'物品ID表8-29'!$D:$E,2,FALSE)*$H12+VLOOKUP($I12,'物品ID表8-29'!$D:$E,2,FALSE)*$J12+VLOOKUP($K12,'物品ID表8-29'!$D:$E,2,FALSE)*$L12</f>
        <v>10616</v>
      </c>
      <c r="N12" s="95">
        <f t="shared" si="0"/>
        <v>0.10616</v>
      </c>
    </row>
    <row r="18" spans="1:14" ht="16.5" x14ac:dyDescent="0.2">
      <c r="A18" s="18" t="s">
        <v>631</v>
      </c>
      <c r="B18" s="18" t="s">
        <v>632</v>
      </c>
      <c r="C18" s="18" t="s">
        <v>412</v>
      </c>
      <c r="D18" s="18" t="s">
        <v>633</v>
      </c>
      <c r="E18" s="18" t="s">
        <v>414</v>
      </c>
      <c r="F18" s="18" t="s">
        <v>634</v>
      </c>
      <c r="G18" s="18" t="s">
        <v>416</v>
      </c>
      <c r="H18" s="18" t="s">
        <v>635</v>
      </c>
      <c r="I18" s="18" t="s">
        <v>120</v>
      </c>
      <c r="J18" s="18" t="s">
        <v>636</v>
      </c>
      <c r="K18" s="18" t="s">
        <v>122</v>
      </c>
      <c r="L18" s="18" t="s">
        <v>123</v>
      </c>
      <c r="M18" s="18" t="s">
        <v>637</v>
      </c>
      <c r="N18" s="18" t="s">
        <v>638</v>
      </c>
    </row>
    <row r="19" spans="1:14" ht="16.5" x14ac:dyDescent="0.35">
      <c r="A19" s="6">
        <v>500</v>
      </c>
      <c r="B19" s="6" t="s">
        <v>128</v>
      </c>
      <c r="C19" s="6">
        <v>5</v>
      </c>
      <c r="D19" s="6" t="s">
        <v>639</v>
      </c>
      <c r="E19" s="6">
        <v>1</v>
      </c>
      <c r="F19" s="6" t="s">
        <v>137</v>
      </c>
      <c r="G19" s="6">
        <v>1</v>
      </c>
      <c r="H19" s="6" t="s">
        <v>158</v>
      </c>
      <c r="I19" s="6">
        <v>1</v>
      </c>
      <c r="J19" s="6" t="s">
        <v>640</v>
      </c>
      <c r="K19" s="6">
        <v>50000</v>
      </c>
      <c r="L19" s="6">
        <f ca="1">VLOOKUP($C19,'物品ID表8-29'!$D:$E,2,FALSE)*$D19+VLOOKUP($E19,'物品ID表8-29'!$D:$E,2,FALSE)*$F19+VLOOKUP($G19,'物品ID表8-29'!$D:$E,2,FALSE)*$H19+VLOOKUP($I19,'物品ID表8-29'!$D:$E,2,FALSE)*$J19+VLOOKUP($K19,'物品ID表8-29'!$D:$E,2,FALSE)*$L19</f>
        <v>0</v>
      </c>
      <c r="M19" s="106">
        <f ca="1">L19/A19</f>
        <v>0.42</v>
      </c>
      <c r="N19" s="107" t="e">
        <f ca="1">SUM(L$3:$M19)/A19</f>
        <v>#N/A</v>
      </c>
    </row>
    <row r="20" spans="1:14" ht="16.5" x14ac:dyDescent="0.35">
      <c r="A20" s="6">
        <v>1000</v>
      </c>
      <c r="B20" s="6" t="s">
        <v>128</v>
      </c>
      <c r="C20" s="6">
        <v>10</v>
      </c>
      <c r="D20" s="6" t="s">
        <v>537</v>
      </c>
      <c r="E20" s="6">
        <v>5</v>
      </c>
      <c r="F20" s="6" t="s">
        <v>147</v>
      </c>
      <c r="G20" s="6">
        <v>5</v>
      </c>
      <c r="H20" s="6" t="s">
        <v>552</v>
      </c>
      <c r="I20" s="6">
        <v>1</v>
      </c>
      <c r="J20" s="6" t="s">
        <v>132</v>
      </c>
      <c r="K20" s="6">
        <v>2000</v>
      </c>
      <c r="L20" s="6">
        <f ca="1">VLOOKUP($C20,'物品ID表8-29'!$D:$E,2,FALSE)*$D20+VLOOKUP($E20,'物品ID表8-29'!$D:$E,2,FALSE)*$F20+VLOOKUP($G20,'物品ID表8-29'!$D:$E,2,FALSE)*$H20+VLOOKUP($I20,'物品ID表8-29'!$D:$E,2,FALSE)*$J20+VLOOKUP($K20,'物品ID表8-29'!$D:$E,2,FALSE)*$L20</f>
        <v>0</v>
      </c>
      <c r="M20" s="106">
        <f ca="1">L20/(A20-A19)</f>
        <v>1</v>
      </c>
      <c r="N20" s="107" t="e">
        <f ca="1">SUM(L$3:$M20)/A20</f>
        <v>#N/A</v>
      </c>
    </row>
    <row r="21" spans="1:14" ht="16.5" x14ac:dyDescent="0.35">
      <c r="A21" s="6">
        <v>3000</v>
      </c>
      <c r="B21" s="6" t="s">
        <v>293</v>
      </c>
      <c r="C21" s="6">
        <v>1</v>
      </c>
      <c r="D21" s="6" t="s">
        <v>502</v>
      </c>
      <c r="E21" s="6">
        <v>1</v>
      </c>
      <c r="F21" s="6" t="s">
        <v>337</v>
      </c>
      <c r="G21" s="6">
        <v>1</v>
      </c>
      <c r="H21" s="6" t="s">
        <v>159</v>
      </c>
      <c r="I21" s="6">
        <v>1</v>
      </c>
      <c r="J21" s="6" t="s">
        <v>173</v>
      </c>
      <c r="K21" s="6">
        <v>1</v>
      </c>
      <c r="L21" s="6">
        <f ca="1">VLOOKUP($C21,'物品ID表8-29'!$D:$E,2,FALSE)*$D21+VLOOKUP($E21,'物品ID表8-29'!$D:$E,2,FALSE)*$F21+VLOOKUP($G21,'物品ID表8-29'!$D:$E,2,FALSE)*$H21+VLOOKUP($I21,'物品ID表8-29'!$D:$E,2,FALSE)*$J21+VLOOKUP($K21,'物品ID表8-29'!$D:$E,2,FALSE)*$L21</f>
        <v>0</v>
      </c>
      <c r="M21" s="106">
        <f t="shared" ref="M21:M26" ca="1" si="1">L21/(A21-A20)</f>
        <v>0.39850000000000002</v>
      </c>
      <c r="N21" s="107" t="e">
        <f ca="1">SUM(L$3:$M21)/A21</f>
        <v>#N/A</v>
      </c>
    </row>
    <row r="22" spans="1:14" ht="16.5" x14ac:dyDescent="0.35">
      <c r="A22" s="6">
        <v>6000</v>
      </c>
      <c r="B22" s="6" t="s">
        <v>288</v>
      </c>
      <c r="C22" s="6">
        <v>1</v>
      </c>
      <c r="D22" s="6" t="s">
        <v>128</v>
      </c>
      <c r="E22" s="6">
        <v>20</v>
      </c>
      <c r="F22" s="6" t="s">
        <v>344</v>
      </c>
      <c r="G22" s="6">
        <v>1</v>
      </c>
      <c r="H22" s="6" t="s">
        <v>162</v>
      </c>
      <c r="I22" s="6">
        <v>1</v>
      </c>
      <c r="J22" s="6" t="s">
        <v>182</v>
      </c>
      <c r="K22" s="6">
        <v>3</v>
      </c>
      <c r="L22" s="6">
        <f ca="1">VLOOKUP($C22,'物品ID表8-29'!$D:$E,2,FALSE)*$D22+VLOOKUP($E22,'物品ID表8-29'!$D:$E,2,FALSE)*$F22+VLOOKUP($G22,'物品ID表8-29'!$D:$E,2,FALSE)*$H22+VLOOKUP($I22,'物品ID表8-29'!$D:$E,2,FALSE)*$J22+VLOOKUP($K22,'物品ID表8-29'!$D:$E,2,FALSE)*$L22</f>
        <v>0</v>
      </c>
      <c r="M22" s="106">
        <f t="shared" ca="1" si="1"/>
        <v>0.38233333333333336</v>
      </c>
      <c r="N22" s="107" t="e">
        <f ca="1">SUM(L$3:$M22)/A22</f>
        <v>#N/A</v>
      </c>
    </row>
    <row r="23" spans="1:14" ht="16.5" x14ac:dyDescent="0.35">
      <c r="A23" s="6">
        <v>10000</v>
      </c>
      <c r="B23" s="6" t="s">
        <v>289</v>
      </c>
      <c r="C23" s="6">
        <v>1</v>
      </c>
      <c r="D23" s="6" t="s">
        <v>147</v>
      </c>
      <c r="E23" s="6">
        <v>20</v>
      </c>
      <c r="F23" s="6" t="s">
        <v>350</v>
      </c>
      <c r="G23" s="6">
        <v>1</v>
      </c>
      <c r="H23" s="6" t="s">
        <v>165</v>
      </c>
      <c r="I23" s="6">
        <v>1</v>
      </c>
      <c r="J23" s="6" t="s">
        <v>191</v>
      </c>
      <c r="K23" s="6">
        <v>5</v>
      </c>
      <c r="L23" s="6">
        <f ca="1">VLOOKUP($C23,'物品ID表8-29'!$D:$E,2,FALSE)*$D23+VLOOKUP($E23,'物品ID表8-29'!$D:$E,2,FALSE)*$F23+VLOOKUP($G23,'物品ID表8-29'!$D:$E,2,FALSE)*$H23+VLOOKUP($I23,'物品ID表8-29'!$D:$E,2,FALSE)*$J23+VLOOKUP($K23,'物品ID表8-29'!$D:$E,2,FALSE)*$L23</f>
        <v>0</v>
      </c>
      <c r="M23" s="106">
        <f t="shared" ca="1" si="1"/>
        <v>0.30175000000000002</v>
      </c>
      <c r="N23" s="107" t="e">
        <f ca="1">SUM(L$3:$M23)/A23</f>
        <v>#N/A</v>
      </c>
    </row>
    <row r="24" spans="1:14" ht="16.5" x14ac:dyDescent="0.35">
      <c r="A24" s="6">
        <v>30000</v>
      </c>
      <c r="B24" s="6" t="s">
        <v>179</v>
      </c>
      <c r="C24" s="6">
        <v>1</v>
      </c>
      <c r="D24" s="6" t="s">
        <v>337</v>
      </c>
      <c r="E24" s="6">
        <v>2</v>
      </c>
      <c r="F24" s="6" t="s">
        <v>159</v>
      </c>
      <c r="G24" s="6">
        <v>3</v>
      </c>
      <c r="H24" s="6" t="s">
        <v>162</v>
      </c>
      <c r="I24" s="6">
        <v>3</v>
      </c>
      <c r="J24" s="6" t="s">
        <v>165</v>
      </c>
      <c r="K24" s="6">
        <v>3</v>
      </c>
      <c r="L24" s="6">
        <f ca="1">VLOOKUP($C24,'物品ID表8-29'!$D:$E,2,FALSE)*$D24+VLOOKUP($E24,'物品ID表8-29'!$D:$E,2,FALSE)*$F24+VLOOKUP($G24,'物品ID表8-29'!$D:$E,2,FALSE)*$H24+VLOOKUP($I24,'物品ID表8-29'!$D:$E,2,FALSE)*$J24+VLOOKUP($K24,'物品ID表8-29'!$D:$E,2,FALSE)*$L24</f>
        <v>0</v>
      </c>
      <c r="M24" s="106">
        <f t="shared" ca="1" si="1"/>
        <v>0.2288</v>
      </c>
      <c r="N24" s="107" t="e">
        <f ca="1">SUM(L$3:$M24)/A24</f>
        <v>#N/A</v>
      </c>
    </row>
    <row r="25" spans="1:14" ht="16.5" x14ac:dyDescent="0.35">
      <c r="A25" s="6">
        <v>60000</v>
      </c>
      <c r="B25" s="6" t="s">
        <v>641</v>
      </c>
      <c r="C25" s="6">
        <v>1</v>
      </c>
      <c r="D25" s="6" t="s">
        <v>580</v>
      </c>
      <c r="E25" s="6">
        <v>2</v>
      </c>
      <c r="F25" s="6" t="s">
        <v>159</v>
      </c>
      <c r="G25" s="6">
        <v>5</v>
      </c>
      <c r="H25" s="6" t="s">
        <v>162</v>
      </c>
      <c r="I25" s="6">
        <v>5</v>
      </c>
      <c r="J25" s="6" t="s">
        <v>165</v>
      </c>
      <c r="K25" s="6">
        <v>5</v>
      </c>
      <c r="L25" s="6">
        <f ca="1">VLOOKUP($C25,'物品ID表8-29'!$D:$E,2,FALSE)*$D25+VLOOKUP($E25,'物品ID表8-29'!$D:$E,2,FALSE)*$F25+VLOOKUP($G25,'物品ID表8-29'!$D:$E,2,FALSE)*$H25+VLOOKUP($I25,'物品ID表8-29'!$D:$E,2,FALSE)*$J25+VLOOKUP($K25,'物品ID表8-29'!$D:$E,2,FALSE)*$L25</f>
        <v>0</v>
      </c>
      <c r="M25" s="106">
        <f t="shared" ca="1" si="1"/>
        <v>0.17653333333333332</v>
      </c>
      <c r="N25" s="107" t="e">
        <f ca="1">SUM(L$3:$M25)/A25</f>
        <v>#N/A</v>
      </c>
    </row>
    <row r="26" spans="1:14" ht="16.5" x14ac:dyDescent="0.35">
      <c r="A26" s="6">
        <v>100000</v>
      </c>
      <c r="B26" s="6" t="s">
        <v>642</v>
      </c>
      <c r="C26" s="6">
        <v>1</v>
      </c>
      <c r="D26" s="6" t="s">
        <v>350</v>
      </c>
      <c r="E26" s="6">
        <v>2</v>
      </c>
      <c r="F26" s="6" t="s">
        <v>584</v>
      </c>
      <c r="G26" s="6">
        <v>1</v>
      </c>
      <c r="H26" s="6" t="s">
        <v>298</v>
      </c>
      <c r="I26" s="6">
        <v>50</v>
      </c>
      <c r="J26" s="6" t="s">
        <v>643</v>
      </c>
      <c r="K26" s="6">
        <v>1</v>
      </c>
      <c r="L26" s="6">
        <f ca="1">VLOOKUP($C26,'物品ID表8-29'!$D:$E,2,FALSE)*$D26+VLOOKUP($E26,'物品ID表8-29'!$D:$E,2,FALSE)*$F26+VLOOKUP($G26,'物品ID表8-29'!$D:$E,2,FALSE)*$H26+VLOOKUP($I26,'物品ID表8-29'!$D:$E,2,FALSE)*$J26+VLOOKUP($K26,'物品ID表8-29'!$D:$E,2,FALSE)*$L26</f>
        <v>0</v>
      </c>
      <c r="M26" s="106">
        <f t="shared" ca="1" si="1"/>
        <v>0.20815</v>
      </c>
      <c r="N26" s="107" t="e">
        <f ca="1">SUM(L$3:$M26)/A26</f>
        <v>#N/A</v>
      </c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N12" sqref="N12"/>
    </sheetView>
  </sheetViews>
  <sheetFormatPr defaultRowHeight="14.25" x14ac:dyDescent="0.2"/>
  <cols>
    <col min="1" max="1" width="14.5" bestFit="1" customWidth="1"/>
    <col min="2" max="2" width="5.5" bestFit="1" customWidth="1"/>
    <col min="3" max="3" width="7.75" bestFit="1" customWidth="1"/>
    <col min="4" max="4" width="4.375" customWidth="1"/>
    <col min="5" max="5" width="17.5" bestFit="1" customWidth="1"/>
    <col min="6" max="6" width="5.5" bestFit="1" customWidth="1"/>
    <col min="7" max="7" width="18.75" bestFit="1" customWidth="1"/>
  </cols>
  <sheetData>
    <row r="1" spans="1:7" ht="16.5" x14ac:dyDescent="0.2">
      <c r="A1" s="14" t="s">
        <v>78</v>
      </c>
      <c r="B1" s="14" t="s">
        <v>79</v>
      </c>
      <c r="C1" s="14" t="s">
        <v>80</v>
      </c>
      <c r="D1" s="14"/>
      <c r="E1" s="14" t="s">
        <v>78</v>
      </c>
      <c r="F1" s="14" t="s">
        <v>79</v>
      </c>
      <c r="G1" s="14" t="s">
        <v>80</v>
      </c>
    </row>
    <row r="2" spans="1:7" ht="16.5" x14ac:dyDescent="0.2">
      <c r="A2" s="14" t="s">
        <v>81</v>
      </c>
      <c r="B2" s="14">
        <v>20</v>
      </c>
      <c r="C2" s="14" t="s">
        <v>82</v>
      </c>
      <c r="D2" s="14"/>
      <c r="E2" s="14" t="s">
        <v>83</v>
      </c>
      <c r="F2" s="14">
        <v>10</v>
      </c>
      <c r="G2" s="14" t="s">
        <v>36</v>
      </c>
    </row>
    <row r="3" spans="1:7" ht="16.5" x14ac:dyDescent="0.2">
      <c r="A3" s="14" t="s">
        <v>84</v>
      </c>
      <c r="B3" s="14">
        <v>20</v>
      </c>
      <c r="C3" s="14" t="s">
        <v>82</v>
      </c>
      <c r="D3" s="14"/>
      <c r="E3" s="14" t="s">
        <v>38</v>
      </c>
      <c r="F3" s="14">
        <v>30</v>
      </c>
      <c r="G3" s="14" t="s">
        <v>85</v>
      </c>
    </row>
    <row r="4" spans="1:7" ht="16.5" x14ac:dyDescent="0.2">
      <c r="A4" s="14" t="s">
        <v>86</v>
      </c>
      <c r="B4" s="14">
        <v>20</v>
      </c>
      <c r="C4" s="14" t="s">
        <v>87</v>
      </c>
      <c r="D4" s="14"/>
      <c r="E4" s="14" t="s">
        <v>88</v>
      </c>
      <c r="F4" s="14">
        <v>30</v>
      </c>
      <c r="G4" s="14" t="s">
        <v>36</v>
      </c>
    </row>
    <row r="5" spans="1:7" ht="16.5" x14ac:dyDescent="0.2">
      <c r="A5" s="14" t="s">
        <v>19</v>
      </c>
      <c r="B5" s="14">
        <v>20</v>
      </c>
      <c r="C5" s="14" t="s">
        <v>0</v>
      </c>
      <c r="D5" s="14"/>
      <c r="E5" s="14" t="s">
        <v>89</v>
      </c>
      <c r="F5" s="14">
        <v>35</v>
      </c>
      <c r="G5" s="14" t="s">
        <v>36</v>
      </c>
    </row>
    <row r="6" spans="1:7" ht="16.5" x14ac:dyDescent="0.2">
      <c r="A6" s="14" t="s">
        <v>20</v>
      </c>
      <c r="B6" s="14">
        <v>20</v>
      </c>
      <c r="C6" s="14" t="s">
        <v>90</v>
      </c>
      <c r="D6" s="14"/>
      <c r="E6" s="14" t="s">
        <v>91</v>
      </c>
      <c r="F6" s="15">
        <v>30</v>
      </c>
      <c r="G6" s="14" t="s">
        <v>82</v>
      </c>
    </row>
    <row r="7" spans="1:7" ht="16.5" x14ac:dyDescent="0.2">
      <c r="A7" s="14" t="s">
        <v>21</v>
      </c>
      <c r="B7" s="14">
        <v>20</v>
      </c>
      <c r="C7" s="14" t="s">
        <v>2</v>
      </c>
      <c r="D7" s="14"/>
      <c r="E7" s="14" t="s">
        <v>92</v>
      </c>
      <c r="F7" s="15">
        <v>35</v>
      </c>
      <c r="G7" s="14" t="s">
        <v>82</v>
      </c>
    </row>
    <row r="8" spans="1:7" ht="16.5" x14ac:dyDescent="0.2">
      <c r="A8" s="14" t="s">
        <v>22</v>
      </c>
      <c r="B8" s="14">
        <v>20</v>
      </c>
      <c r="C8" s="14" t="s">
        <v>3</v>
      </c>
      <c r="D8" s="14"/>
      <c r="E8" s="14" t="s">
        <v>93</v>
      </c>
      <c r="F8" s="15">
        <v>48</v>
      </c>
      <c r="G8" s="14" t="s">
        <v>82</v>
      </c>
    </row>
    <row r="9" spans="1:7" ht="16.5" x14ac:dyDescent="0.2">
      <c r="A9" s="14" t="s">
        <v>23</v>
      </c>
      <c r="B9" s="14">
        <v>20</v>
      </c>
      <c r="C9" s="14" t="s">
        <v>4</v>
      </c>
      <c r="D9" s="14"/>
      <c r="E9" s="14" t="s">
        <v>94</v>
      </c>
      <c r="F9" s="15">
        <v>30</v>
      </c>
      <c r="G9" s="14" t="s">
        <v>82</v>
      </c>
    </row>
    <row r="10" spans="1:7" ht="16.5" x14ac:dyDescent="0.2">
      <c r="A10" s="14" t="s">
        <v>24</v>
      </c>
      <c r="B10" s="14">
        <v>20</v>
      </c>
      <c r="C10" s="14" t="s">
        <v>5</v>
      </c>
      <c r="D10" s="14"/>
      <c r="E10" s="14" t="s">
        <v>95</v>
      </c>
      <c r="F10" s="15">
        <v>40</v>
      </c>
      <c r="G10" s="14" t="s">
        <v>87</v>
      </c>
    </row>
    <row r="11" spans="1:7" ht="16.5" x14ac:dyDescent="0.2">
      <c r="A11" s="14" t="s">
        <v>25</v>
      </c>
      <c r="B11" s="14">
        <v>20</v>
      </c>
      <c r="C11" s="14" t="s">
        <v>6</v>
      </c>
      <c r="D11" s="14"/>
      <c r="E11" s="14" t="s">
        <v>96</v>
      </c>
      <c r="F11" s="15">
        <v>40</v>
      </c>
      <c r="G11" s="14" t="s">
        <v>87</v>
      </c>
    </row>
    <row r="12" spans="1:7" ht="16.5" x14ac:dyDescent="0.2">
      <c r="A12" s="16" t="s">
        <v>27</v>
      </c>
      <c r="B12" s="14">
        <v>20</v>
      </c>
      <c r="C12" s="14" t="s">
        <v>0</v>
      </c>
      <c r="D12" s="14"/>
      <c r="E12" s="14" t="s">
        <v>97</v>
      </c>
      <c r="F12" s="15">
        <v>40</v>
      </c>
      <c r="G12" s="14" t="s">
        <v>87</v>
      </c>
    </row>
    <row r="13" spans="1:7" ht="16.5" x14ac:dyDescent="0.2">
      <c r="A13" s="17" t="s">
        <v>28</v>
      </c>
      <c r="B13" s="14">
        <v>20</v>
      </c>
      <c r="C13" s="14" t="s">
        <v>90</v>
      </c>
      <c r="D13" s="14"/>
      <c r="E13" s="14" t="s">
        <v>98</v>
      </c>
      <c r="F13" s="15">
        <v>40</v>
      </c>
      <c r="G13" s="14" t="s">
        <v>87</v>
      </c>
    </row>
    <row r="14" spans="1:7" ht="16.5" x14ac:dyDescent="0.2">
      <c r="A14" s="16" t="s">
        <v>29</v>
      </c>
      <c r="B14" s="14">
        <v>20</v>
      </c>
      <c r="C14" s="14" t="s">
        <v>2</v>
      </c>
      <c r="D14" s="14"/>
      <c r="E14" s="14" t="s">
        <v>99</v>
      </c>
      <c r="F14" s="15">
        <v>21</v>
      </c>
      <c r="G14" s="14" t="s">
        <v>36</v>
      </c>
    </row>
    <row r="15" spans="1:7" ht="16.5" x14ac:dyDescent="0.2">
      <c r="A15" s="17" t="s">
        <v>30</v>
      </c>
      <c r="B15" s="14">
        <v>20</v>
      </c>
      <c r="C15" s="14" t="s">
        <v>3</v>
      </c>
      <c r="D15" s="14"/>
      <c r="E15" s="14" t="s">
        <v>100</v>
      </c>
      <c r="F15" s="15">
        <v>25</v>
      </c>
      <c r="G15" s="14" t="s">
        <v>36</v>
      </c>
    </row>
    <row r="16" spans="1:7" ht="16.5" x14ac:dyDescent="0.2">
      <c r="A16" s="16" t="s">
        <v>31</v>
      </c>
      <c r="B16" s="14">
        <v>20</v>
      </c>
      <c r="C16" s="14" t="s">
        <v>4</v>
      </c>
      <c r="D16" s="14"/>
      <c r="E16" s="14" t="s">
        <v>71</v>
      </c>
      <c r="F16" s="15">
        <v>20</v>
      </c>
      <c r="G16" s="14" t="s">
        <v>101</v>
      </c>
    </row>
    <row r="17" spans="1:7" ht="16.5" x14ac:dyDescent="0.2">
      <c r="A17" s="17" t="s">
        <v>32</v>
      </c>
      <c r="B17" s="14">
        <v>20</v>
      </c>
      <c r="C17" s="14" t="s">
        <v>5</v>
      </c>
      <c r="D17" s="14"/>
      <c r="E17" s="14" t="s">
        <v>102</v>
      </c>
      <c r="F17" s="15">
        <v>23</v>
      </c>
      <c r="G17" s="14" t="s">
        <v>103</v>
      </c>
    </row>
    <row r="18" spans="1:7" ht="16.5" x14ac:dyDescent="0.2">
      <c r="A18" s="16" t="s">
        <v>33</v>
      </c>
      <c r="B18" s="14">
        <v>20</v>
      </c>
      <c r="C18" s="14" t="s">
        <v>6</v>
      </c>
      <c r="D18" s="14"/>
      <c r="E18" s="14" t="s">
        <v>104</v>
      </c>
      <c r="F18" s="15">
        <v>23</v>
      </c>
      <c r="G18" s="14" t="s">
        <v>105</v>
      </c>
    </row>
    <row r="19" spans="1:7" ht="16.5" x14ac:dyDescent="0.2">
      <c r="A19" s="16" t="s">
        <v>27</v>
      </c>
      <c r="B19" s="14">
        <v>20</v>
      </c>
      <c r="C19" s="14" t="s">
        <v>7</v>
      </c>
      <c r="D19" s="14"/>
      <c r="E19" s="14" t="s">
        <v>106</v>
      </c>
      <c r="F19" s="15">
        <v>40</v>
      </c>
      <c r="G19" s="14" t="s">
        <v>36</v>
      </c>
    </row>
    <row r="20" spans="1:7" ht="16.5" x14ac:dyDescent="0.2">
      <c r="A20" s="17" t="s">
        <v>28</v>
      </c>
      <c r="B20" s="14">
        <v>20</v>
      </c>
      <c r="C20" s="14" t="s">
        <v>8</v>
      </c>
      <c r="D20" s="14"/>
      <c r="E20" s="14" t="s">
        <v>107</v>
      </c>
      <c r="F20" s="15">
        <v>35</v>
      </c>
      <c r="G20" s="14" t="s">
        <v>82</v>
      </c>
    </row>
    <row r="21" spans="1:7" ht="16.5" x14ac:dyDescent="0.2">
      <c r="A21" s="16" t="s">
        <v>29</v>
      </c>
      <c r="B21" s="14">
        <v>20</v>
      </c>
      <c r="C21" s="14" t="s">
        <v>9</v>
      </c>
      <c r="D21" s="14"/>
      <c r="E21" s="14" t="s">
        <v>108</v>
      </c>
      <c r="F21" s="15">
        <v>35</v>
      </c>
      <c r="G21" s="14" t="s">
        <v>87</v>
      </c>
    </row>
    <row r="22" spans="1:7" ht="16.5" x14ac:dyDescent="0.2">
      <c r="A22" s="17" t="s">
        <v>30</v>
      </c>
      <c r="B22" s="14">
        <v>20</v>
      </c>
      <c r="C22" s="14" t="s">
        <v>10</v>
      </c>
      <c r="D22" s="14"/>
      <c r="E22" s="14" t="s">
        <v>109</v>
      </c>
      <c r="F22" s="15">
        <v>40</v>
      </c>
      <c r="G22" s="14" t="s">
        <v>87</v>
      </c>
    </row>
    <row r="23" spans="1:7" ht="16.5" x14ac:dyDescent="0.2">
      <c r="A23" s="16" t="s">
        <v>31</v>
      </c>
      <c r="B23" s="14">
        <v>20</v>
      </c>
      <c r="C23" s="14" t="s">
        <v>11</v>
      </c>
      <c r="D23" s="14"/>
      <c r="E23" s="14"/>
      <c r="F23" s="14"/>
      <c r="G23" s="14"/>
    </row>
    <row r="24" spans="1:7" ht="16.5" x14ac:dyDescent="0.2">
      <c r="A24" s="17" t="s">
        <v>32</v>
      </c>
      <c r="B24" s="14">
        <v>20</v>
      </c>
      <c r="C24" s="14" t="s">
        <v>12</v>
      </c>
      <c r="D24" s="14"/>
      <c r="E24" s="14"/>
      <c r="F24" s="14"/>
      <c r="G24" s="14"/>
    </row>
    <row r="25" spans="1:7" ht="16.5" x14ac:dyDescent="0.2">
      <c r="A25" s="16" t="s">
        <v>33</v>
      </c>
      <c r="B25" s="14">
        <v>20</v>
      </c>
      <c r="C25" s="14" t="s">
        <v>13</v>
      </c>
      <c r="D25" s="14"/>
      <c r="E25" s="14"/>
      <c r="F25" s="14"/>
      <c r="G25" s="14"/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5"/>
  <sheetViews>
    <sheetView workbookViewId="0">
      <pane ySplit="1" topLeftCell="A624" activePane="bottomLeft" state="frozen"/>
      <selection pane="bottomLeft" activeCell="J639" sqref="J639"/>
    </sheetView>
  </sheetViews>
  <sheetFormatPr defaultRowHeight="14.25" x14ac:dyDescent="0.2"/>
  <cols>
    <col min="1" max="1" width="21.5" style="36" customWidth="1"/>
    <col min="2" max="2" width="9.75" style="36" customWidth="1"/>
    <col min="3" max="3" width="12.125" style="36" customWidth="1"/>
    <col min="4" max="4" width="25" style="36" customWidth="1"/>
    <col min="5" max="5" width="12.125" style="36" customWidth="1"/>
    <col min="6" max="7" width="11.25" style="36" customWidth="1"/>
    <col min="8" max="8" width="13" style="36" customWidth="1"/>
    <col min="9" max="9" width="17.25" style="36" customWidth="1"/>
    <col min="10" max="10" width="64" style="36" customWidth="1"/>
    <col min="11" max="11" width="15.5" style="36" bestFit="1" customWidth="1"/>
    <col min="12" max="12" width="30.5" style="36" customWidth="1"/>
    <col min="13" max="16384" width="9" style="36"/>
  </cols>
  <sheetData>
    <row r="1" spans="1:12" s="108" customFormat="1" ht="99.75" customHeight="1" x14ac:dyDescent="0.2">
      <c r="A1" s="108" t="s">
        <v>2265</v>
      </c>
      <c r="B1" s="108" t="s">
        <v>2266</v>
      </c>
      <c r="C1" s="108" t="s">
        <v>2267</v>
      </c>
      <c r="D1" s="108" t="s">
        <v>658</v>
      </c>
      <c r="E1" s="108" t="s">
        <v>2268</v>
      </c>
      <c r="F1" s="108" t="s">
        <v>2046</v>
      </c>
      <c r="G1" s="108" t="s">
        <v>2269</v>
      </c>
      <c r="H1" s="108" t="s">
        <v>2270</v>
      </c>
      <c r="I1" s="108" t="s">
        <v>2271</v>
      </c>
      <c r="J1" s="108" t="s">
        <v>2272</v>
      </c>
      <c r="K1" s="108" t="s">
        <v>2273</v>
      </c>
      <c r="L1" s="108" t="s">
        <v>2274</v>
      </c>
    </row>
    <row r="2" spans="1:12" x14ac:dyDescent="0.2">
      <c r="D2" s="36" t="s">
        <v>2419</v>
      </c>
      <c r="E2" s="36">
        <v>0</v>
      </c>
    </row>
    <row r="3" spans="1:12" x14ac:dyDescent="0.2">
      <c r="A3" s="36" t="s">
        <v>429</v>
      </c>
      <c r="B3" s="36">
        <v>1</v>
      </c>
      <c r="C3" s="36">
        <v>100020</v>
      </c>
      <c r="D3" s="36" t="s">
        <v>429</v>
      </c>
      <c r="E3" s="36">
        <v>1E-3</v>
      </c>
      <c r="F3" s="36">
        <v>0</v>
      </c>
      <c r="G3" s="36">
        <v>0</v>
      </c>
      <c r="H3" s="36">
        <v>4</v>
      </c>
      <c r="I3" s="36">
        <v>139139</v>
      </c>
      <c r="J3" s="36" t="s">
        <v>659</v>
      </c>
      <c r="K3" s="36">
        <v>140110</v>
      </c>
      <c r="L3" s="36" t="s">
        <v>660</v>
      </c>
    </row>
    <row r="4" spans="1:12" x14ac:dyDescent="0.2">
      <c r="A4" s="36" t="s">
        <v>2119</v>
      </c>
      <c r="B4" s="36">
        <v>2</v>
      </c>
      <c r="C4" s="36">
        <v>100021</v>
      </c>
      <c r="D4" s="36" t="s">
        <v>432</v>
      </c>
      <c r="E4" s="36">
        <v>1</v>
      </c>
      <c r="F4" s="36">
        <v>7</v>
      </c>
      <c r="G4" s="36">
        <v>0</v>
      </c>
      <c r="H4" s="36">
        <v>5</v>
      </c>
      <c r="I4" s="36">
        <v>139159</v>
      </c>
      <c r="J4" s="36" t="s">
        <v>661</v>
      </c>
      <c r="K4" s="36">
        <v>0</v>
      </c>
      <c r="L4" s="36" t="e">
        <v>#N/A</v>
      </c>
    </row>
    <row r="5" spans="1:12" x14ac:dyDescent="0.2">
      <c r="A5" s="36" t="s">
        <v>2120</v>
      </c>
      <c r="B5" s="36">
        <v>3</v>
      </c>
      <c r="C5" s="36">
        <v>139126</v>
      </c>
      <c r="D5" s="36" t="s">
        <v>662</v>
      </c>
      <c r="E5" s="36">
        <v>0</v>
      </c>
      <c r="F5" s="36">
        <v>7</v>
      </c>
      <c r="G5" s="36">
        <v>0</v>
      </c>
      <c r="H5" s="36">
        <v>5</v>
      </c>
      <c r="I5" s="36">
        <v>139160</v>
      </c>
      <c r="J5" s="36" t="s">
        <v>663</v>
      </c>
      <c r="K5" s="36">
        <v>140116</v>
      </c>
      <c r="L5" s="36" t="s">
        <v>664</v>
      </c>
    </row>
    <row r="6" spans="1:12" x14ac:dyDescent="0.2">
      <c r="A6" s="36" t="s">
        <v>2121</v>
      </c>
      <c r="B6" s="36">
        <v>4</v>
      </c>
      <c r="C6" s="36">
        <v>139127</v>
      </c>
      <c r="D6" s="36" t="s">
        <v>665</v>
      </c>
      <c r="E6" s="36">
        <v>0.1</v>
      </c>
      <c r="F6" s="36">
        <v>7</v>
      </c>
      <c r="G6" s="36">
        <v>0</v>
      </c>
      <c r="H6" s="36">
        <v>5</v>
      </c>
      <c r="I6" s="36">
        <v>139161</v>
      </c>
      <c r="J6" s="36" t="s">
        <v>666</v>
      </c>
      <c r="K6" s="36">
        <v>140112</v>
      </c>
      <c r="L6" s="36" t="s">
        <v>667</v>
      </c>
    </row>
    <row r="7" spans="1:12" x14ac:dyDescent="0.2">
      <c r="A7" s="36" t="s">
        <v>2122</v>
      </c>
      <c r="B7" s="36">
        <v>5</v>
      </c>
      <c r="C7" s="36">
        <v>139128</v>
      </c>
      <c r="D7" s="36" t="s">
        <v>668</v>
      </c>
      <c r="E7" s="36">
        <v>0.1</v>
      </c>
      <c r="F7" s="36">
        <v>7</v>
      </c>
      <c r="G7" s="36">
        <v>0</v>
      </c>
      <c r="H7" s="36">
        <v>5</v>
      </c>
      <c r="I7" s="36">
        <v>139162</v>
      </c>
      <c r="J7" s="36" t="s">
        <v>669</v>
      </c>
      <c r="K7" s="36">
        <v>140113</v>
      </c>
      <c r="L7" s="36" t="s">
        <v>670</v>
      </c>
    </row>
    <row r="8" spans="1:12" x14ac:dyDescent="0.2">
      <c r="A8" s="36" t="s">
        <v>2123</v>
      </c>
      <c r="B8" s="36">
        <v>6</v>
      </c>
      <c r="C8" s="36">
        <v>139129</v>
      </c>
      <c r="D8" s="36" t="s">
        <v>428</v>
      </c>
      <c r="E8" s="36">
        <v>0.1</v>
      </c>
      <c r="F8" s="36">
        <v>7</v>
      </c>
      <c r="G8" s="36">
        <v>0</v>
      </c>
      <c r="H8" s="36">
        <v>5</v>
      </c>
      <c r="I8" s="36">
        <v>139138</v>
      </c>
      <c r="J8" s="36" t="s">
        <v>671</v>
      </c>
      <c r="K8" s="36">
        <v>140114</v>
      </c>
      <c r="L8" s="36" t="s">
        <v>672</v>
      </c>
    </row>
    <row r="9" spans="1:12" x14ac:dyDescent="0.2">
      <c r="A9" s="36" t="s">
        <v>2124</v>
      </c>
      <c r="B9" s="36">
        <v>7</v>
      </c>
      <c r="C9" s="36">
        <v>139157</v>
      </c>
      <c r="D9" s="36" t="s">
        <v>673</v>
      </c>
      <c r="E9" s="36">
        <v>0.1</v>
      </c>
      <c r="F9" s="36">
        <v>7</v>
      </c>
      <c r="G9" s="36">
        <v>0</v>
      </c>
      <c r="H9" s="36">
        <v>5</v>
      </c>
      <c r="I9" s="36">
        <v>139158</v>
      </c>
      <c r="J9" s="36" t="s">
        <v>674</v>
      </c>
      <c r="K9" s="36">
        <v>140111</v>
      </c>
      <c r="L9" s="36" t="s">
        <v>675</v>
      </c>
    </row>
    <row r="10" spans="1:12" x14ac:dyDescent="0.2">
      <c r="A10" s="36" t="s">
        <v>2125</v>
      </c>
      <c r="B10" s="36">
        <v>8</v>
      </c>
      <c r="C10" s="36">
        <v>139163</v>
      </c>
      <c r="D10" s="36" t="s">
        <v>676</v>
      </c>
      <c r="E10" s="36">
        <v>0.1</v>
      </c>
      <c r="F10" s="36">
        <v>7</v>
      </c>
      <c r="G10" s="36">
        <v>0</v>
      </c>
      <c r="H10" s="36">
        <v>5</v>
      </c>
      <c r="I10" s="36">
        <v>145113</v>
      </c>
      <c r="J10" s="36" t="s">
        <v>677</v>
      </c>
      <c r="K10" s="36">
        <v>140115</v>
      </c>
      <c r="L10" s="36" t="s">
        <v>678</v>
      </c>
    </row>
    <row r="11" spans="1:12" x14ac:dyDescent="0.2">
      <c r="A11" s="36" t="s">
        <v>2275</v>
      </c>
      <c r="B11" s="36">
        <v>9</v>
      </c>
      <c r="C11" s="36">
        <v>139164</v>
      </c>
      <c r="D11" s="36" t="s">
        <v>534</v>
      </c>
      <c r="E11" s="36">
        <v>0.1</v>
      </c>
      <c r="F11" s="36">
        <v>7</v>
      </c>
      <c r="G11" s="36">
        <v>0</v>
      </c>
      <c r="H11" s="36">
        <v>4</v>
      </c>
      <c r="I11" s="36">
        <v>139165</v>
      </c>
      <c r="J11" s="36" t="s">
        <v>679</v>
      </c>
      <c r="K11" s="36">
        <v>140117</v>
      </c>
      <c r="L11" s="36" t="s">
        <v>680</v>
      </c>
    </row>
    <row r="12" spans="1:12" x14ac:dyDescent="0.2">
      <c r="A12" s="36" t="s">
        <v>2276</v>
      </c>
      <c r="B12" s="36">
        <v>10</v>
      </c>
      <c r="C12" s="36">
        <v>617999</v>
      </c>
      <c r="D12" s="36" t="s">
        <v>681</v>
      </c>
      <c r="E12" s="36" t="e">
        <v>#N/A</v>
      </c>
      <c r="F12" s="36">
        <v>7</v>
      </c>
      <c r="G12" s="36">
        <v>0</v>
      </c>
      <c r="H12" s="36">
        <v>4</v>
      </c>
      <c r="I12" s="36">
        <v>617998</v>
      </c>
      <c r="J12" s="36" t="s">
        <v>682</v>
      </c>
      <c r="K12" s="36">
        <v>617997</v>
      </c>
      <c r="L12" s="36" t="s">
        <v>2126</v>
      </c>
    </row>
    <row r="13" spans="1:12" x14ac:dyDescent="0.2">
      <c r="A13" s="36" t="s">
        <v>2277</v>
      </c>
      <c r="B13" s="36">
        <v>100000</v>
      </c>
      <c r="C13" s="36">
        <v>100951</v>
      </c>
      <c r="D13" s="36" t="s">
        <v>2127</v>
      </c>
      <c r="E13" s="36" t="e">
        <v>#N/A</v>
      </c>
      <c r="F13" s="36">
        <v>7</v>
      </c>
      <c r="G13" s="36">
        <v>0</v>
      </c>
      <c r="H13" s="36">
        <v>5</v>
      </c>
      <c r="I13" s="36">
        <v>0</v>
      </c>
      <c r="J13" s="36" t="e">
        <v>#N/A</v>
      </c>
      <c r="K13" s="36">
        <v>0</v>
      </c>
      <c r="L13" s="36" t="e">
        <v>#N/A</v>
      </c>
    </row>
    <row r="14" spans="1:12" s="109" customFormat="1" x14ac:dyDescent="0.2">
      <c r="A14" s="109" t="s">
        <v>569</v>
      </c>
      <c r="B14" s="109">
        <v>110051</v>
      </c>
      <c r="C14" s="109">
        <v>100722</v>
      </c>
      <c r="D14" s="36" t="s">
        <v>569</v>
      </c>
      <c r="E14" s="36">
        <v>0</v>
      </c>
      <c r="F14" s="109">
        <v>7</v>
      </c>
      <c r="G14" s="109">
        <v>140</v>
      </c>
      <c r="H14" s="109">
        <v>4</v>
      </c>
      <c r="I14" s="109">
        <v>100723</v>
      </c>
      <c r="J14" s="36" t="s">
        <v>683</v>
      </c>
      <c r="K14" s="109">
        <v>114048</v>
      </c>
      <c r="L14" s="36" t="s">
        <v>684</v>
      </c>
    </row>
    <row r="15" spans="1:12" s="109" customFormat="1" x14ac:dyDescent="0.2">
      <c r="A15" s="109" t="s">
        <v>685</v>
      </c>
      <c r="B15" s="109">
        <v>110052</v>
      </c>
      <c r="C15" s="109">
        <v>100721</v>
      </c>
      <c r="D15" s="36" t="s">
        <v>685</v>
      </c>
      <c r="E15" s="36">
        <v>0</v>
      </c>
      <c r="F15" s="109">
        <v>7</v>
      </c>
      <c r="G15" s="109">
        <v>140</v>
      </c>
      <c r="H15" s="109">
        <v>4</v>
      </c>
      <c r="I15" s="109">
        <v>100723</v>
      </c>
      <c r="J15" s="36" t="s">
        <v>683</v>
      </c>
      <c r="K15" s="109">
        <v>114048</v>
      </c>
      <c r="L15" s="36" t="s">
        <v>684</v>
      </c>
    </row>
    <row r="16" spans="1:12" s="109" customFormat="1" x14ac:dyDescent="0.2">
      <c r="A16" s="109" t="s">
        <v>686</v>
      </c>
      <c r="B16" s="109">
        <v>110053</v>
      </c>
      <c r="C16" s="109">
        <v>100720</v>
      </c>
      <c r="D16" s="36" t="s">
        <v>686</v>
      </c>
      <c r="E16" s="36">
        <v>0</v>
      </c>
      <c r="F16" s="109">
        <v>7</v>
      </c>
      <c r="G16" s="109">
        <v>140</v>
      </c>
      <c r="H16" s="109">
        <v>4</v>
      </c>
      <c r="I16" s="109">
        <v>100723</v>
      </c>
      <c r="J16" s="36" t="s">
        <v>683</v>
      </c>
      <c r="K16" s="109">
        <v>114048</v>
      </c>
      <c r="L16" s="36" t="s">
        <v>684</v>
      </c>
    </row>
    <row r="17" spans="1:12" s="109" customFormat="1" x14ac:dyDescent="0.2">
      <c r="A17" s="109" t="s">
        <v>563</v>
      </c>
      <c r="B17" s="109">
        <v>110054</v>
      </c>
      <c r="C17" s="109">
        <v>100719</v>
      </c>
      <c r="D17" s="36" t="s">
        <v>563</v>
      </c>
      <c r="E17" s="36">
        <v>0</v>
      </c>
      <c r="F17" s="109">
        <v>7</v>
      </c>
      <c r="G17" s="109">
        <v>140</v>
      </c>
      <c r="H17" s="109">
        <v>4</v>
      </c>
      <c r="I17" s="109">
        <v>100723</v>
      </c>
      <c r="J17" s="36" t="s">
        <v>683</v>
      </c>
      <c r="K17" s="109">
        <v>114048</v>
      </c>
      <c r="L17" s="36" t="s">
        <v>684</v>
      </c>
    </row>
    <row r="18" spans="1:12" s="109" customFormat="1" x14ac:dyDescent="0.2">
      <c r="A18" s="109" t="s">
        <v>2278</v>
      </c>
      <c r="B18" s="109">
        <v>110055</v>
      </c>
      <c r="C18" s="109">
        <v>100718</v>
      </c>
      <c r="D18" s="36" t="s">
        <v>687</v>
      </c>
      <c r="E18" s="36">
        <v>0</v>
      </c>
      <c r="F18" s="109">
        <v>7</v>
      </c>
      <c r="G18" s="109">
        <v>140</v>
      </c>
      <c r="H18" s="109">
        <v>4</v>
      </c>
      <c r="I18" s="109">
        <v>100723</v>
      </c>
      <c r="J18" s="36" t="s">
        <v>683</v>
      </c>
      <c r="K18" s="109">
        <v>114048</v>
      </c>
      <c r="L18" s="36" t="s">
        <v>684</v>
      </c>
    </row>
    <row r="19" spans="1:12" s="109" customFormat="1" x14ac:dyDescent="0.2">
      <c r="A19" s="109" t="s">
        <v>2279</v>
      </c>
      <c r="B19" s="109">
        <v>110056</v>
      </c>
      <c r="C19" s="109">
        <v>100717</v>
      </c>
      <c r="D19" s="36" t="s">
        <v>688</v>
      </c>
      <c r="E19" s="36">
        <v>0</v>
      </c>
      <c r="F19" s="109">
        <v>7</v>
      </c>
      <c r="G19" s="109">
        <v>140</v>
      </c>
      <c r="H19" s="109">
        <v>4</v>
      </c>
      <c r="I19" s="109">
        <v>100723</v>
      </c>
      <c r="J19" s="36" t="s">
        <v>683</v>
      </c>
      <c r="K19" s="109">
        <v>114048</v>
      </c>
      <c r="L19" s="36" t="s">
        <v>684</v>
      </c>
    </row>
    <row r="20" spans="1:12" s="109" customFormat="1" x14ac:dyDescent="0.2">
      <c r="A20" s="109" t="s">
        <v>2280</v>
      </c>
      <c r="B20" s="109">
        <v>110057</v>
      </c>
      <c r="C20" s="109">
        <v>100716</v>
      </c>
      <c r="D20" s="36" t="s">
        <v>689</v>
      </c>
      <c r="E20" s="36">
        <v>0</v>
      </c>
      <c r="F20" s="109">
        <v>7</v>
      </c>
      <c r="G20" s="109">
        <v>140</v>
      </c>
      <c r="H20" s="109">
        <v>4</v>
      </c>
      <c r="I20" s="109">
        <v>100723</v>
      </c>
      <c r="J20" s="36" t="s">
        <v>683</v>
      </c>
      <c r="K20" s="109">
        <v>114048</v>
      </c>
      <c r="L20" s="36" t="s">
        <v>684</v>
      </c>
    </row>
    <row r="21" spans="1:12" s="110" customFormat="1" x14ac:dyDescent="0.2">
      <c r="A21" s="110" t="s">
        <v>2281</v>
      </c>
      <c r="B21" s="109">
        <v>110058</v>
      </c>
      <c r="C21" s="110">
        <v>100729</v>
      </c>
      <c r="D21" s="36" t="s">
        <v>690</v>
      </c>
      <c r="E21" s="36" t="e">
        <v>#N/A</v>
      </c>
      <c r="F21" s="110">
        <v>7</v>
      </c>
      <c r="G21" s="36">
        <v>10</v>
      </c>
      <c r="H21" s="110">
        <v>4</v>
      </c>
      <c r="I21" s="110">
        <v>100730</v>
      </c>
      <c r="J21" s="36" t="s">
        <v>691</v>
      </c>
      <c r="K21" s="110">
        <v>145115</v>
      </c>
      <c r="L21" s="36" t="s">
        <v>692</v>
      </c>
    </row>
    <row r="22" spans="1:12" s="123" customFormat="1" x14ac:dyDescent="0.2">
      <c r="A22" s="123" t="s">
        <v>2282</v>
      </c>
      <c r="B22" s="123">
        <v>110059</v>
      </c>
      <c r="C22" s="123">
        <v>380026</v>
      </c>
      <c r="D22" s="36" t="s">
        <v>2283</v>
      </c>
      <c r="E22" s="36" t="e">
        <v>#N/A</v>
      </c>
      <c r="F22" s="123">
        <v>1</v>
      </c>
      <c r="G22" s="123">
        <v>10</v>
      </c>
      <c r="H22" s="123">
        <v>1</v>
      </c>
      <c r="I22" s="123">
        <v>100000</v>
      </c>
      <c r="J22" s="36" t="s">
        <v>2284</v>
      </c>
      <c r="K22" s="123">
        <v>145115</v>
      </c>
      <c r="L22" s="36" t="s">
        <v>692</v>
      </c>
    </row>
    <row r="23" spans="1:12" x14ac:dyDescent="0.2">
      <c r="A23" s="36" t="s">
        <v>2285</v>
      </c>
      <c r="B23" s="36">
        <v>120000</v>
      </c>
      <c r="C23" s="36">
        <v>100001</v>
      </c>
      <c r="D23" s="36" t="s">
        <v>2285</v>
      </c>
      <c r="E23" s="36" t="e">
        <v>#N/A</v>
      </c>
      <c r="F23" s="36">
        <v>2</v>
      </c>
      <c r="G23" s="36">
        <v>30</v>
      </c>
      <c r="H23" s="36">
        <v>2</v>
      </c>
      <c r="I23" s="36">
        <v>100001</v>
      </c>
      <c r="J23" s="36" t="s">
        <v>2285</v>
      </c>
      <c r="K23" s="36">
        <v>0</v>
      </c>
      <c r="L23" s="36" t="e">
        <v>#N/A</v>
      </c>
    </row>
    <row r="24" spans="1:12" x14ac:dyDescent="0.2">
      <c r="A24" s="36" t="s">
        <v>2286</v>
      </c>
      <c r="B24" s="36">
        <v>120001</v>
      </c>
      <c r="C24" s="36">
        <v>100065</v>
      </c>
      <c r="D24" s="36" t="s">
        <v>2286</v>
      </c>
      <c r="E24" s="36" t="e">
        <v>#N/A</v>
      </c>
      <c r="F24" s="36">
        <v>2</v>
      </c>
      <c r="G24" s="36">
        <v>30</v>
      </c>
      <c r="H24" s="36">
        <v>2</v>
      </c>
      <c r="I24" s="36">
        <v>0</v>
      </c>
      <c r="J24" s="36" t="e">
        <v>#N/A</v>
      </c>
      <c r="K24" s="36">
        <v>0</v>
      </c>
      <c r="L24" s="36" t="e">
        <v>#N/A</v>
      </c>
    </row>
    <row r="25" spans="1:12" x14ac:dyDescent="0.2">
      <c r="A25" s="36" t="s">
        <v>2287</v>
      </c>
      <c r="B25" s="36">
        <v>125001</v>
      </c>
      <c r="C25" s="36">
        <v>100801</v>
      </c>
      <c r="D25" s="36" t="s">
        <v>529</v>
      </c>
      <c r="E25" s="36">
        <v>5</v>
      </c>
      <c r="F25" s="36">
        <v>5</v>
      </c>
      <c r="G25" s="36">
        <v>30</v>
      </c>
      <c r="H25" s="36">
        <v>3</v>
      </c>
      <c r="I25" s="36">
        <v>145042</v>
      </c>
      <c r="J25" s="36" t="s">
        <v>693</v>
      </c>
      <c r="K25" s="36">
        <v>140042</v>
      </c>
      <c r="L25" s="36" t="s">
        <v>694</v>
      </c>
    </row>
    <row r="26" spans="1:12" x14ac:dyDescent="0.2">
      <c r="A26" s="36" t="s">
        <v>2288</v>
      </c>
      <c r="B26" s="36">
        <v>125002</v>
      </c>
      <c r="C26" s="36">
        <v>100802</v>
      </c>
      <c r="D26" s="36" t="s">
        <v>526</v>
      </c>
      <c r="E26" s="36">
        <v>10</v>
      </c>
      <c r="F26" s="36">
        <v>5</v>
      </c>
      <c r="G26" s="36">
        <v>30</v>
      </c>
      <c r="H26" s="36">
        <v>4</v>
      </c>
      <c r="I26" s="36">
        <v>145043</v>
      </c>
      <c r="J26" s="36" t="s">
        <v>695</v>
      </c>
      <c r="K26" s="36">
        <v>140043</v>
      </c>
      <c r="L26" s="36" t="s">
        <v>696</v>
      </c>
    </row>
    <row r="27" spans="1:12" x14ac:dyDescent="0.2">
      <c r="A27" s="36" t="s">
        <v>438</v>
      </c>
      <c r="B27" s="36">
        <v>125003</v>
      </c>
      <c r="C27" s="36">
        <v>100803</v>
      </c>
      <c r="D27" s="36" t="s">
        <v>697</v>
      </c>
      <c r="E27" s="36">
        <v>20</v>
      </c>
      <c r="F27" s="36">
        <v>5</v>
      </c>
      <c r="G27" s="36">
        <v>30</v>
      </c>
      <c r="H27" s="36">
        <v>5</v>
      </c>
      <c r="I27" s="36">
        <v>145044</v>
      </c>
      <c r="J27" s="36" t="s">
        <v>698</v>
      </c>
      <c r="K27" s="36">
        <v>140044</v>
      </c>
      <c r="L27" s="36" t="s">
        <v>696</v>
      </c>
    </row>
    <row r="28" spans="1:12" x14ac:dyDescent="0.2">
      <c r="A28" s="36" t="s">
        <v>437</v>
      </c>
      <c r="B28" s="36">
        <v>125004</v>
      </c>
      <c r="C28" s="36">
        <v>100804</v>
      </c>
      <c r="D28" s="36" t="s">
        <v>645</v>
      </c>
      <c r="E28" s="36">
        <v>30</v>
      </c>
      <c r="F28" s="36">
        <v>5</v>
      </c>
      <c r="G28" s="36">
        <v>30</v>
      </c>
      <c r="H28" s="36">
        <v>5</v>
      </c>
      <c r="I28" s="36">
        <v>100812</v>
      </c>
      <c r="J28" s="36" t="s">
        <v>699</v>
      </c>
      <c r="K28" s="36">
        <v>140109</v>
      </c>
      <c r="L28" s="36" t="s">
        <v>684</v>
      </c>
    </row>
    <row r="29" spans="1:12" x14ac:dyDescent="0.2">
      <c r="A29" s="36" t="s">
        <v>444</v>
      </c>
      <c r="B29" s="36">
        <v>125005</v>
      </c>
      <c r="C29" s="36">
        <v>100805</v>
      </c>
      <c r="D29" s="36" t="s">
        <v>700</v>
      </c>
      <c r="E29" s="36">
        <v>40</v>
      </c>
      <c r="F29" s="36">
        <v>5</v>
      </c>
      <c r="G29" s="36">
        <v>30</v>
      </c>
      <c r="H29" s="36">
        <v>6</v>
      </c>
      <c r="I29" s="36">
        <v>100813</v>
      </c>
      <c r="J29" s="36" t="s">
        <v>701</v>
      </c>
      <c r="K29" s="36">
        <v>140109</v>
      </c>
      <c r="L29" s="36" t="s">
        <v>684</v>
      </c>
    </row>
    <row r="30" spans="1:12" x14ac:dyDescent="0.2">
      <c r="A30" s="36" t="s">
        <v>2289</v>
      </c>
      <c r="B30" s="36">
        <v>125006</v>
      </c>
      <c r="C30" s="36">
        <v>100806</v>
      </c>
      <c r="D30" s="36" t="s">
        <v>702</v>
      </c>
      <c r="E30" s="36">
        <v>90</v>
      </c>
      <c r="F30" s="36">
        <v>5</v>
      </c>
      <c r="G30" s="36">
        <v>30</v>
      </c>
      <c r="H30" s="36">
        <v>6</v>
      </c>
      <c r="I30" s="36">
        <v>100814</v>
      </c>
      <c r="J30" s="36" t="s">
        <v>703</v>
      </c>
      <c r="K30" s="36">
        <v>140109</v>
      </c>
      <c r="L30" s="36" t="s">
        <v>684</v>
      </c>
    </row>
    <row r="31" spans="1:12" x14ac:dyDescent="0.2">
      <c r="A31" s="36" t="s">
        <v>2290</v>
      </c>
      <c r="B31" s="36">
        <v>125007</v>
      </c>
      <c r="C31" s="36">
        <v>100807</v>
      </c>
      <c r="D31" s="36" t="s">
        <v>704</v>
      </c>
      <c r="E31" s="36">
        <v>140</v>
      </c>
      <c r="F31" s="36">
        <v>5</v>
      </c>
      <c r="G31" s="36">
        <v>30</v>
      </c>
      <c r="H31" s="36">
        <v>6</v>
      </c>
      <c r="I31" s="36">
        <v>100815</v>
      </c>
      <c r="J31" s="36" t="s">
        <v>705</v>
      </c>
      <c r="K31" s="36">
        <v>140109</v>
      </c>
      <c r="L31" s="36" t="s">
        <v>684</v>
      </c>
    </row>
    <row r="32" spans="1:12" x14ac:dyDescent="0.2">
      <c r="A32" s="36" t="s">
        <v>2291</v>
      </c>
      <c r="B32" s="36">
        <v>125008</v>
      </c>
      <c r="C32" s="36">
        <v>100808</v>
      </c>
      <c r="D32" s="36" t="s">
        <v>706</v>
      </c>
      <c r="E32" s="36">
        <v>190</v>
      </c>
      <c r="F32" s="36">
        <v>5</v>
      </c>
      <c r="G32" s="36">
        <v>30</v>
      </c>
      <c r="H32" s="36">
        <v>6</v>
      </c>
      <c r="I32" s="36">
        <v>100816</v>
      </c>
      <c r="J32" s="36" t="s">
        <v>707</v>
      </c>
      <c r="K32" s="36">
        <v>140109</v>
      </c>
      <c r="L32" s="36" t="s">
        <v>684</v>
      </c>
    </row>
    <row r="33" spans="1:12" x14ac:dyDescent="0.2">
      <c r="A33" s="36" t="s">
        <v>2292</v>
      </c>
      <c r="B33" s="36">
        <v>125009</v>
      </c>
      <c r="C33" s="36">
        <v>100817</v>
      </c>
      <c r="D33" s="36" t="s">
        <v>708</v>
      </c>
      <c r="E33" s="36">
        <v>5</v>
      </c>
      <c r="F33" s="36">
        <v>5</v>
      </c>
      <c r="G33" s="36">
        <v>30</v>
      </c>
      <c r="H33" s="36">
        <v>3</v>
      </c>
      <c r="I33" s="36">
        <v>100825</v>
      </c>
      <c r="J33" s="36" t="s">
        <v>709</v>
      </c>
      <c r="K33" s="36">
        <v>140045</v>
      </c>
      <c r="L33" s="36" t="s">
        <v>2128</v>
      </c>
    </row>
    <row r="34" spans="1:12" x14ac:dyDescent="0.2">
      <c r="A34" s="36" t="s">
        <v>2293</v>
      </c>
      <c r="B34" s="36">
        <v>125010</v>
      </c>
      <c r="C34" s="36">
        <v>100818</v>
      </c>
      <c r="D34" s="36" t="s">
        <v>710</v>
      </c>
      <c r="E34" s="36">
        <v>10</v>
      </c>
      <c r="F34" s="36">
        <v>5</v>
      </c>
      <c r="G34" s="36">
        <v>30</v>
      </c>
      <c r="H34" s="36">
        <v>4</v>
      </c>
      <c r="I34" s="36">
        <v>100826</v>
      </c>
      <c r="J34" s="36" t="s">
        <v>711</v>
      </c>
      <c r="K34" s="36">
        <v>140296</v>
      </c>
      <c r="L34" s="36" t="s">
        <v>2129</v>
      </c>
    </row>
    <row r="35" spans="1:12" x14ac:dyDescent="0.2">
      <c r="A35" s="36" t="s">
        <v>2258</v>
      </c>
      <c r="B35" s="36">
        <v>125011</v>
      </c>
      <c r="C35" s="36">
        <v>100819</v>
      </c>
      <c r="D35" s="36" t="s">
        <v>712</v>
      </c>
      <c r="E35" s="36">
        <v>20</v>
      </c>
      <c r="F35" s="36">
        <v>5</v>
      </c>
      <c r="G35" s="36">
        <v>30</v>
      </c>
      <c r="H35" s="36">
        <v>5</v>
      </c>
      <c r="I35" s="36">
        <v>100827</v>
      </c>
      <c r="J35" s="36" t="s">
        <v>713</v>
      </c>
      <c r="K35" s="36">
        <v>140109</v>
      </c>
      <c r="L35" s="36" t="s">
        <v>684</v>
      </c>
    </row>
    <row r="36" spans="1:12" x14ac:dyDescent="0.2">
      <c r="A36" s="36" t="s">
        <v>2294</v>
      </c>
      <c r="B36" s="36">
        <v>125012</v>
      </c>
      <c r="C36" s="36">
        <v>100820</v>
      </c>
      <c r="D36" s="36" t="s">
        <v>647</v>
      </c>
      <c r="E36" s="36">
        <v>30</v>
      </c>
      <c r="F36" s="36">
        <v>5</v>
      </c>
      <c r="G36" s="36">
        <v>30</v>
      </c>
      <c r="H36" s="36">
        <v>5</v>
      </c>
      <c r="I36" s="36">
        <v>100828</v>
      </c>
      <c r="J36" s="36" t="s">
        <v>714</v>
      </c>
      <c r="K36" s="36">
        <v>140109</v>
      </c>
      <c r="L36" s="36" t="s">
        <v>684</v>
      </c>
    </row>
    <row r="37" spans="1:12" x14ac:dyDescent="0.2">
      <c r="A37" s="36" t="s">
        <v>2295</v>
      </c>
      <c r="B37" s="36">
        <v>125013</v>
      </c>
      <c r="C37" s="36">
        <v>100821</v>
      </c>
      <c r="D37" s="36" t="s">
        <v>715</v>
      </c>
      <c r="E37" s="36">
        <v>40</v>
      </c>
      <c r="F37" s="36">
        <v>5</v>
      </c>
      <c r="G37" s="36">
        <v>30</v>
      </c>
      <c r="H37" s="36">
        <v>6</v>
      </c>
      <c r="I37" s="36">
        <v>100829</v>
      </c>
      <c r="J37" s="36" t="s">
        <v>716</v>
      </c>
      <c r="K37" s="36">
        <v>140109</v>
      </c>
      <c r="L37" s="36" t="s">
        <v>684</v>
      </c>
    </row>
    <row r="38" spans="1:12" x14ac:dyDescent="0.2">
      <c r="A38" s="36" t="s">
        <v>2130</v>
      </c>
      <c r="B38" s="36">
        <v>125014</v>
      </c>
      <c r="C38" s="36">
        <v>100822</v>
      </c>
      <c r="D38" s="36" t="s">
        <v>717</v>
      </c>
      <c r="E38" s="36">
        <v>90</v>
      </c>
      <c r="F38" s="36">
        <v>5</v>
      </c>
      <c r="G38" s="36">
        <v>30</v>
      </c>
      <c r="H38" s="36">
        <v>6</v>
      </c>
      <c r="I38" s="36">
        <v>100830</v>
      </c>
      <c r="J38" s="36" t="s">
        <v>718</v>
      </c>
      <c r="K38" s="36">
        <v>140045</v>
      </c>
      <c r="L38" s="36" t="s">
        <v>2128</v>
      </c>
    </row>
    <row r="39" spans="1:12" x14ac:dyDescent="0.2">
      <c r="A39" s="36" t="s">
        <v>2296</v>
      </c>
      <c r="B39" s="36">
        <v>125015</v>
      </c>
      <c r="C39" s="36">
        <v>100823</v>
      </c>
      <c r="D39" s="36" t="s">
        <v>719</v>
      </c>
      <c r="E39" s="36">
        <v>140</v>
      </c>
      <c r="F39" s="36">
        <v>5</v>
      </c>
      <c r="G39" s="36">
        <v>30</v>
      </c>
      <c r="H39" s="36">
        <v>6</v>
      </c>
      <c r="I39" s="36">
        <v>100831</v>
      </c>
      <c r="J39" s="36" t="s">
        <v>720</v>
      </c>
      <c r="K39" s="36">
        <v>140045</v>
      </c>
      <c r="L39" s="36" t="s">
        <v>2128</v>
      </c>
    </row>
    <row r="40" spans="1:12" x14ac:dyDescent="0.2">
      <c r="A40" s="36" t="s">
        <v>2297</v>
      </c>
      <c r="B40" s="36">
        <v>125016</v>
      </c>
      <c r="C40" s="36">
        <v>100824</v>
      </c>
      <c r="D40" s="36" t="s">
        <v>721</v>
      </c>
      <c r="E40" s="36">
        <v>190</v>
      </c>
      <c r="F40" s="36">
        <v>5</v>
      </c>
      <c r="G40" s="36">
        <v>30</v>
      </c>
      <c r="H40" s="36">
        <v>6</v>
      </c>
      <c r="I40" s="36">
        <v>100832</v>
      </c>
      <c r="J40" s="36" t="s">
        <v>722</v>
      </c>
      <c r="K40" s="36">
        <v>140045</v>
      </c>
      <c r="L40" s="36" t="s">
        <v>2128</v>
      </c>
    </row>
    <row r="41" spans="1:12" x14ac:dyDescent="0.2">
      <c r="A41" s="36" t="s">
        <v>2298</v>
      </c>
      <c r="B41" s="36">
        <v>125017</v>
      </c>
      <c r="C41" s="36">
        <v>100833</v>
      </c>
      <c r="D41" s="36" t="s">
        <v>723</v>
      </c>
      <c r="E41" s="36">
        <v>10</v>
      </c>
      <c r="F41" s="36">
        <v>5</v>
      </c>
      <c r="G41" s="36">
        <v>30</v>
      </c>
      <c r="H41" s="36">
        <v>4</v>
      </c>
      <c r="I41" s="36">
        <v>145049</v>
      </c>
      <c r="J41" s="36" t="s">
        <v>724</v>
      </c>
      <c r="K41" s="36">
        <v>140049</v>
      </c>
      <c r="L41" s="36" t="s">
        <v>725</v>
      </c>
    </row>
    <row r="42" spans="1:12" x14ac:dyDescent="0.2">
      <c r="A42" s="36" t="s">
        <v>726</v>
      </c>
      <c r="B42" s="36">
        <v>125018</v>
      </c>
      <c r="C42" s="36">
        <v>100834</v>
      </c>
      <c r="D42" s="36" t="s">
        <v>726</v>
      </c>
      <c r="E42" s="36">
        <v>5</v>
      </c>
      <c r="F42" s="36">
        <v>5</v>
      </c>
      <c r="G42" s="36">
        <v>30</v>
      </c>
      <c r="H42" s="36">
        <v>4</v>
      </c>
      <c r="I42" s="36">
        <v>145050</v>
      </c>
      <c r="J42" s="36" t="s">
        <v>727</v>
      </c>
      <c r="K42" s="36">
        <v>140050</v>
      </c>
      <c r="L42" s="36" t="s">
        <v>725</v>
      </c>
    </row>
    <row r="43" spans="1:12" x14ac:dyDescent="0.2">
      <c r="A43" s="36" t="s">
        <v>728</v>
      </c>
      <c r="B43" s="36">
        <v>125019</v>
      </c>
      <c r="C43" s="36">
        <v>100835</v>
      </c>
      <c r="D43" s="36" t="s">
        <v>728</v>
      </c>
      <c r="E43" s="36" t="e">
        <v>#N/A</v>
      </c>
      <c r="F43" s="36">
        <v>5</v>
      </c>
      <c r="G43" s="36">
        <v>30</v>
      </c>
      <c r="H43" s="36">
        <v>4</v>
      </c>
      <c r="I43" s="36">
        <v>100839</v>
      </c>
      <c r="J43" s="36" t="s">
        <v>729</v>
      </c>
      <c r="K43" s="36">
        <v>140109</v>
      </c>
      <c r="L43" s="36" t="s">
        <v>684</v>
      </c>
    </row>
    <row r="44" spans="1:12" x14ac:dyDescent="0.2">
      <c r="A44" s="36" t="s">
        <v>730</v>
      </c>
      <c r="B44" s="36">
        <v>125020</v>
      </c>
      <c r="C44" s="36">
        <v>100836</v>
      </c>
      <c r="D44" s="36" t="s">
        <v>730</v>
      </c>
      <c r="E44" s="36">
        <v>1000</v>
      </c>
      <c r="F44" s="36">
        <v>7</v>
      </c>
      <c r="G44" s="36">
        <v>30</v>
      </c>
      <c r="H44" s="36">
        <v>5</v>
      </c>
      <c r="I44" s="36">
        <v>100840</v>
      </c>
      <c r="J44" s="36" t="s">
        <v>731</v>
      </c>
      <c r="K44" s="36">
        <v>100483</v>
      </c>
      <c r="L44" s="36" t="s">
        <v>732</v>
      </c>
    </row>
    <row r="45" spans="1:12" x14ac:dyDescent="0.2">
      <c r="A45" s="36" t="s">
        <v>2131</v>
      </c>
      <c r="B45" s="36">
        <v>125021</v>
      </c>
      <c r="C45" s="36">
        <v>100883</v>
      </c>
      <c r="D45" s="36" t="s">
        <v>733</v>
      </c>
      <c r="E45" s="36">
        <v>50</v>
      </c>
      <c r="F45" s="36">
        <v>7</v>
      </c>
      <c r="G45" s="36">
        <v>30</v>
      </c>
      <c r="H45" s="36">
        <v>4</v>
      </c>
      <c r="I45" s="36">
        <v>100885</v>
      </c>
      <c r="J45" s="36" t="s">
        <v>734</v>
      </c>
      <c r="K45" s="36">
        <v>140130</v>
      </c>
      <c r="L45" s="36" t="s">
        <v>735</v>
      </c>
    </row>
    <row r="46" spans="1:12" x14ac:dyDescent="0.2">
      <c r="A46" s="36" t="s">
        <v>2132</v>
      </c>
      <c r="B46" s="36">
        <v>125022</v>
      </c>
      <c r="C46" s="36">
        <v>100884</v>
      </c>
      <c r="D46" s="36" t="s">
        <v>736</v>
      </c>
      <c r="E46" s="36">
        <v>50</v>
      </c>
      <c r="F46" s="36">
        <v>7</v>
      </c>
      <c r="G46" s="36">
        <v>30</v>
      </c>
      <c r="H46" s="36">
        <v>4</v>
      </c>
      <c r="I46" s="36">
        <v>100886</v>
      </c>
      <c r="J46" s="36" t="s">
        <v>737</v>
      </c>
      <c r="K46" s="36">
        <v>140131</v>
      </c>
      <c r="L46" s="36" t="s">
        <v>735</v>
      </c>
    </row>
    <row r="47" spans="1:12" s="108" customFormat="1" x14ac:dyDescent="0.2">
      <c r="A47" s="108" t="s">
        <v>2133</v>
      </c>
      <c r="B47" s="108">
        <v>125023</v>
      </c>
      <c r="C47" s="108">
        <v>100833</v>
      </c>
      <c r="D47" s="36" t="s">
        <v>723</v>
      </c>
      <c r="E47" s="36">
        <v>10</v>
      </c>
      <c r="F47" s="108">
        <v>5</v>
      </c>
      <c r="G47" s="108">
        <v>30</v>
      </c>
      <c r="H47" s="108">
        <v>4</v>
      </c>
      <c r="I47" s="108">
        <v>145124</v>
      </c>
      <c r="J47" s="36" t="s">
        <v>2134</v>
      </c>
      <c r="K47" s="108">
        <v>140049</v>
      </c>
      <c r="L47" s="36" t="s">
        <v>725</v>
      </c>
    </row>
    <row r="48" spans="1:12" s="108" customFormat="1" x14ac:dyDescent="0.2">
      <c r="A48" s="108" t="s">
        <v>2135</v>
      </c>
      <c r="B48" s="108">
        <v>125024</v>
      </c>
      <c r="C48" s="108">
        <v>100834</v>
      </c>
      <c r="D48" s="36" t="s">
        <v>726</v>
      </c>
      <c r="E48" s="36">
        <v>5</v>
      </c>
      <c r="F48" s="108">
        <v>5</v>
      </c>
      <c r="G48" s="108">
        <v>30</v>
      </c>
      <c r="H48" s="108">
        <v>4</v>
      </c>
      <c r="I48" s="108">
        <v>145125</v>
      </c>
      <c r="J48" s="36" t="s">
        <v>2136</v>
      </c>
      <c r="K48" s="108">
        <v>140050</v>
      </c>
      <c r="L48" s="36" t="s">
        <v>725</v>
      </c>
    </row>
    <row r="49" spans="1:12" s="110" customFormat="1" x14ac:dyDescent="0.2">
      <c r="A49" s="110" t="s">
        <v>2137</v>
      </c>
      <c r="B49" s="108">
        <v>125025</v>
      </c>
      <c r="C49" s="110">
        <v>100773</v>
      </c>
      <c r="D49" s="36" t="s">
        <v>2138</v>
      </c>
      <c r="E49" s="36">
        <v>100</v>
      </c>
      <c r="F49" s="110">
        <v>7</v>
      </c>
      <c r="G49" s="36">
        <v>10</v>
      </c>
      <c r="H49" s="110">
        <v>4</v>
      </c>
      <c r="I49" s="110">
        <v>100774</v>
      </c>
      <c r="J49" s="36" t="s">
        <v>2139</v>
      </c>
      <c r="K49" s="110">
        <v>100775</v>
      </c>
      <c r="L49" s="36" t="s">
        <v>2140</v>
      </c>
    </row>
    <row r="50" spans="1:12" x14ac:dyDescent="0.2">
      <c r="A50" s="36" t="s">
        <v>738</v>
      </c>
      <c r="B50" s="36">
        <v>130006</v>
      </c>
      <c r="C50" s="36">
        <v>100501</v>
      </c>
      <c r="D50" s="36" t="s">
        <v>738</v>
      </c>
      <c r="E50" s="36" t="e">
        <v>#N/A</v>
      </c>
      <c r="F50" s="36">
        <v>3</v>
      </c>
      <c r="G50" s="36">
        <v>30</v>
      </c>
      <c r="H50" s="36">
        <v>4</v>
      </c>
      <c r="I50" s="36">
        <v>100502</v>
      </c>
      <c r="J50" s="36" t="s">
        <v>739</v>
      </c>
      <c r="K50" s="36">
        <v>100586</v>
      </c>
      <c r="L50" s="36" t="s">
        <v>696</v>
      </c>
    </row>
    <row r="51" spans="1:12" x14ac:dyDescent="0.2">
      <c r="A51" s="36" t="s">
        <v>2141</v>
      </c>
      <c r="B51" s="36">
        <v>130007</v>
      </c>
      <c r="C51" s="36">
        <v>100503</v>
      </c>
      <c r="D51" s="36" t="s">
        <v>740</v>
      </c>
      <c r="E51" s="36" t="e">
        <v>#N/A</v>
      </c>
      <c r="F51" s="36">
        <v>3</v>
      </c>
      <c r="G51" s="36">
        <v>120</v>
      </c>
      <c r="H51" s="36">
        <v>4</v>
      </c>
      <c r="I51" s="36">
        <v>100508</v>
      </c>
      <c r="J51" s="36" t="s">
        <v>741</v>
      </c>
      <c r="K51" s="36">
        <v>100584</v>
      </c>
      <c r="L51" s="36" t="s">
        <v>742</v>
      </c>
    </row>
    <row r="52" spans="1:12" x14ac:dyDescent="0.2">
      <c r="A52" s="36" t="s">
        <v>2299</v>
      </c>
      <c r="B52" s="36">
        <v>130008</v>
      </c>
      <c r="C52" s="36">
        <v>100504</v>
      </c>
      <c r="D52" s="36" t="s">
        <v>743</v>
      </c>
      <c r="E52" s="36" t="e">
        <v>#N/A</v>
      </c>
      <c r="F52" s="36">
        <v>3</v>
      </c>
      <c r="G52" s="36">
        <v>120</v>
      </c>
      <c r="H52" s="36">
        <v>4</v>
      </c>
      <c r="I52" s="36">
        <v>100509</v>
      </c>
      <c r="J52" s="36" t="s">
        <v>744</v>
      </c>
      <c r="K52" s="36">
        <v>100584</v>
      </c>
      <c r="L52" s="36" t="s">
        <v>742</v>
      </c>
    </row>
    <row r="53" spans="1:12" x14ac:dyDescent="0.2">
      <c r="A53" s="36" t="s">
        <v>2300</v>
      </c>
      <c r="B53" s="36">
        <v>130009</v>
      </c>
      <c r="C53" s="36">
        <v>100505</v>
      </c>
      <c r="D53" s="36" t="s">
        <v>745</v>
      </c>
      <c r="E53" s="36" t="e">
        <v>#N/A</v>
      </c>
      <c r="F53" s="36">
        <v>3</v>
      </c>
      <c r="G53" s="36">
        <v>120</v>
      </c>
      <c r="H53" s="36">
        <v>4</v>
      </c>
      <c r="I53" s="36">
        <v>100510</v>
      </c>
      <c r="J53" s="36" t="s">
        <v>746</v>
      </c>
      <c r="K53" s="36">
        <v>100584</v>
      </c>
      <c r="L53" s="36" t="s">
        <v>742</v>
      </c>
    </row>
    <row r="54" spans="1:12" x14ac:dyDescent="0.2">
      <c r="A54" s="36" t="s">
        <v>2301</v>
      </c>
      <c r="B54" s="36">
        <v>130010</v>
      </c>
      <c r="C54" s="36">
        <v>100506</v>
      </c>
      <c r="D54" s="36" t="s">
        <v>2142</v>
      </c>
      <c r="E54" s="36" t="e">
        <v>#N/A</v>
      </c>
      <c r="F54" s="36">
        <v>3</v>
      </c>
      <c r="G54" s="36">
        <v>120</v>
      </c>
      <c r="H54" s="36">
        <v>4</v>
      </c>
      <c r="I54" s="36">
        <v>100511</v>
      </c>
      <c r="J54" s="36" t="s">
        <v>747</v>
      </c>
      <c r="K54" s="36">
        <v>100584</v>
      </c>
      <c r="L54" s="36" t="s">
        <v>742</v>
      </c>
    </row>
    <row r="55" spans="1:12" x14ac:dyDescent="0.2">
      <c r="A55" s="36" t="s">
        <v>2302</v>
      </c>
      <c r="B55" s="36">
        <v>130011</v>
      </c>
      <c r="C55" s="36">
        <v>100507</v>
      </c>
      <c r="D55" s="36" t="s">
        <v>748</v>
      </c>
      <c r="E55" s="36" t="e">
        <v>#N/A</v>
      </c>
      <c r="F55" s="36">
        <v>3</v>
      </c>
      <c r="G55" s="36">
        <v>120</v>
      </c>
      <c r="H55" s="36">
        <v>4</v>
      </c>
      <c r="I55" s="36">
        <v>100512</v>
      </c>
      <c r="J55" s="36" t="s">
        <v>749</v>
      </c>
      <c r="K55" s="36">
        <v>100584</v>
      </c>
      <c r="L55" s="36" t="s">
        <v>742</v>
      </c>
    </row>
    <row r="56" spans="1:12" x14ac:dyDescent="0.2">
      <c r="A56" s="36" t="s">
        <v>2303</v>
      </c>
      <c r="B56" s="36">
        <v>130012</v>
      </c>
      <c r="C56" s="36">
        <v>100513</v>
      </c>
      <c r="D56" s="36" t="s">
        <v>750</v>
      </c>
      <c r="E56" s="36" t="e">
        <v>#N/A</v>
      </c>
      <c r="F56" s="36">
        <v>3</v>
      </c>
      <c r="G56" s="36">
        <v>120</v>
      </c>
      <c r="H56" s="36">
        <v>4</v>
      </c>
      <c r="I56" s="36">
        <v>100522</v>
      </c>
      <c r="J56" s="36" t="s">
        <v>751</v>
      </c>
      <c r="K56" s="36">
        <v>100585</v>
      </c>
      <c r="L56" s="36" t="s">
        <v>752</v>
      </c>
    </row>
    <row r="57" spans="1:12" x14ac:dyDescent="0.2">
      <c r="A57" s="36" t="s">
        <v>2304</v>
      </c>
      <c r="B57" s="36">
        <v>130013</v>
      </c>
      <c r="C57" s="36">
        <v>100514</v>
      </c>
      <c r="D57" s="36" t="s">
        <v>753</v>
      </c>
      <c r="E57" s="36" t="e">
        <v>#N/A</v>
      </c>
      <c r="F57" s="36">
        <v>3</v>
      </c>
      <c r="G57" s="36">
        <v>120</v>
      </c>
      <c r="H57" s="36">
        <v>5</v>
      </c>
      <c r="I57" s="36">
        <v>100523</v>
      </c>
      <c r="J57" s="36" t="s">
        <v>751</v>
      </c>
      <c r="K57" s="36">
        <v>100585</v>
      </c>
      <c r="L57" s="36" t="s">
        <v>752</v>
      </c>
    </row>
    <row r="58" spans="1:12" x14ac:dyDescent="0.2">
      <c r="A58" s="36" t="s">
        <v>2305</v>
      </c>
      <c r="B58" s="36">
        <v>130014</v>
      </c>
      <c r="C58" s="36">
        <v>100515</v>
      </c>
      <c r="D58" s="36" t="s">
        <v>754</v>
      </c>
      <c r="E58" s="36" t="e">
        <v>#N/A</v>
      </c>
      <c r="F58" s="36">
        <v>3</v>
      </c>
      <c r="G58" s="36">
        <v>120</v>
      </c>
      <c r="H58" s="36">
        <v>6</v>
      </c>
      <c r="I58" s="36">
        <v>100524</v>
      </c>
      <c r="J58" s="36" t="s">
        <v>751</v>
      </c>
      <c r="K58" s="36">
        <v>100585</v>
      </c>
      <c r="L58" s="36" t="s">
        <v>752</v>
      </c>
    </row>
    <row r="59" spans="1:12" x14ac:dyDescent="0.2">
      <c r="A59" s="36" t="s">
        <v>2306</v>
      </c>
      <c r="B59" s="36">
        <v>130015</v>
      </c>
      <c r="C59" s="36">
        <v>100680</v>
      </c>
      <c r="D59" s="36" t="s">
        <v>2143</v>
      </c>
      <c r="E59" s="36" t="e">
        <v>#N/A</v>
      </c>
      <c r="F59" s="36">
        <v>3</v>
      </c>
      <c r="G59" s="36">
        <v>120</v>
      </c>
      <c r="H59" s="36">
        <v>4</v>
      </c>
      <c r="I59" s="36">
        <v>100511</v>
      </c>
      <c r="J59" s="36" t="s">
        <v>747</v>
      </c>
      <c r="K59" s="36">
        <v>100584</v>
      </c>
      <c r="L59" s="36" t="s">
        <v>742</v>
      </c>
    </row>
    <row r="60" spans="1:12" x14ac:dyDescent="0.2">
      <c r="A60" s="36" t="s">
        <v>2307</v>
      </c>
      <c r="B60" s="36">
        <v>130016</v>
      </c>
      <c r="C60" s="36">
        <v>100681</v>
      </c>
      <c r="D60" s="36" t="s">
        <v>2144</v>
      </c>
      <c r="E60" s="36" t="e">
        <v>#N/A</v>
      </c>
      <c r="F60" s="36">
        <v>3</v>
      </c>
      <c r="G60" s="36">
        <v>120</v>
      </c>
      <c r="H60" s="36">
        <v>4</v>
      </c>
      <c r="I60" s="36">
        <v>100511</v>
      </c>
      <c r="J60" s="36" t="s">
        <v>747</v>
      </c>
      <c r="K60" s="36">
        <v>100584</v>
      </c>
      <c r="L60" s="36" t="s">
        <v>742</v>
      </c>
    </row>
    <row r="61" spans="1:12" x14ac:dyDescent="0.2">
      <c r="A61" s="36" t="s">
        <v>2308</v>
      </c>
      <c r="B61" s="36">
        <v>130017</v>
      </c>
      <c r="C61" s="36">
        <v>100682</v>
      </c>
      <c r="D61" s="36" t="s">
        <v>2145</v>
      </c>
      <c r="E61" s="36" t="e">
        <v>#N/A</v>
      </c>
      <c r="F61" s="36">
        <v>3</v>
      </c>
      <c r="G61" s="36">
        <v>120</v>
      </c>
      <c r="H61" s="36">
        <v>4</v>
      </c>
      <c r="I61" s="36">
        <v>100511</v>
      </c>
      <c r="J61" s="36" t="s">
        <v>747</v>
      </c>
      <c r="K61" s="36">
        <v>100584</v>
      </c>
      <c r="L61" s="36" t="s">
        <v>742</v>
      </c>
    </row>
    <row r="62" spans="1:12" x14ac:dyDescent="0.2">
      <c r="A62" s="36" t="s">
        <v>2309</v>
      </c>
      <c r="B62" s="36">
        <v>130025</v>
      </c>
      <c r="C62" s="36">
        <v>100559</v>
      </c>
      <c r="D62" s="36" t="s">
        <v>755</v>
      </c>
      <c r="E62" s="36" t="e">
        <v>#N/A</v>
      </c>
      <c r="F62" s="36">
        <v>3</v>
      </c>
      <c r="G62" s="36">
        <v>120</v>
      </c>
      <c r="H62" s="36">
        <v>4</v>
      </c>
      <c r="I62" s="36">
        <v>0</v>
      </c>
      <c r="J62" s="36" t="e">
        <v>#N/A</v>
      </c>
      <c r="K62" s="36">
        <v>140005</v>
      </c>
      <c r="L62" s="36" t="s">
        <v>756</v>
      </c>
    </row>
    <row r="63" spans="1:12" x14ac:dyDescent="0.2">
      <c r="A63" s="36" t="s">
        <v>2310</v>
      </c>
      <c r="B63" s="36">
        <v>130028</v>
      </c>
      <c r="C63" s="36">
        <v>100563</v>
      </c>
      <c r="D63" s="36" t="s">
        <v>757</v>
      </c>
      <c r="E63" s="36" t="e">
        <v>#N/A</v>
      </c>
      <c r="F63" s="36">
        <v>3</v>
      </c>
      <c r="G63" s="36">
        <v>120</v>
      </c>
      <c r="H63" s="36">
        <v>5</v>
      </c>
      <c r="I63" s="36">
        <v>0</v>
      </c>
      <c r="J63" s="36" t="e">
        <v>#N/A</v>
      </c>
      <c r="K63" s="36">
        <v>100562</v>
      </c>
      <c r="L63" s="36" t="s">
        <v>758</v>
      </c>
    </row>
    <row r="64" spans="1:12" x14ac:dyDescent="0.2">
      <c r="A64" s="36" t="s">
        <v>2311</v>
      </c>
      <c r="B64" s="36">
        <v>130029</v>
      </c>
      <c r="C64" s="36">
        <v>100564</v>
      </c>
      <c r="D64" s="36" t="s">
        <v>527</v>
      </c>
      <c r="E64" s="36">
        <v>30</v>
      </c>
      <c r="F64" s="36">
        <v>3</v>
      </c>
      <c r="G64" s="36">
        <v>120</v>
      </c>
      <c r="H64" s="36">
        <v>3</v>
      </c>
      <c r="I64" s="36">
        <v>0</v>
      </c>
      <c r="J64" s="36" t="e">
        <v>#N/A</v>
      </c>
      <c r="K64" s="36">
        <v>140268</v>
      </c>
      <c r="L64" s="36" t="s">
        <v>759</v>
      </c>
    </row>
    <row r="65" spans="1:12" x14ac:dyDescent="0.2">
      <c r="A65" s="36" t="s">
        <v>2312</v>
      </c>
      <c r="B65" s="36">
        <v>130030</v>
      </c>
      <c r="C65" s="36">
        <v>100565</v>
      </c>
      <c r="D65" s="36" t="s">
        <v>530</v>
      </c>
      <c r="E65" s="36">
        <v>90</v>
      </c>
      <c r="F65" s="36">
        <v>3</v>
      </c>
      <c r="G65" s="36">
        <v>120</v>
      </c>
      <c r="H65" s="36">
        <v>3</v>
      </c>
      <c r="I65" s="36">
        <v>0</v>
      </c>
      <c r="J65" s="36" t="e">
        <v>#N/A</v>
      </c>
      <c r="K65" s="36">
        <v>140269</v>
      </c>
      <c r="L65" s="36" t="s">
        <v>760</v>
      </c>
    </row>
    <row r="66" spans="1:12" ht="15.75" customHeight="1" x14ac:dyDescent="0.2">
      <c r="A66" s="36" t="s">
        <v>2313</v>
      </c>
      <c r="B66" s="36">
        <v>130031</v>
      </c>
      <c r="C66" s="36">
        <v>100566</v>
      </c>
      <c r="D66" s="36" t="s">
        <v>533</v>
      </c>
      <c r="E66" s="36">
        <v>270</v>
      </c>
      <c r="F66" s="36">
        <v>3</v>
      </c>
      <c r="G66" s="36">
        <v>120</v>
      </c>
      <c r="H66" s="36">
        <v>4</v>
      </c>
      <c r="I66" s="36">
        <v>0</v>
      </c>
      <c r="J66" s="36" t="e">
        <v>#N/A</v>
      </c>
      <c r="K66" s="36">
        <v>140270</v>
      </c>
      <c r="L66" s="36" t="s">
        <v>684</v>
      </c>
    </row>
    <row r="67" spans="1:12" x14ac:dyDescent="0.2">
      <c r="A67" s="36" t="s">
        <v>2314</v>
      </c>
      <c r="B67" s="36">
        <v>130032</v>
      </c>
      <c r="C67" s="36">
        <v>100567</v>
      </c>
      <c r="D67" s="36" t="s">
        <v>535</v>
      </c>
      <c r="E67" s="36">
        <v>810</v>
      </c>
      <c r="F67" s="36">
        <v>3</v>
      </c>
      <c r="G67" s="36">
        <v>120</v>
      </c>
      <c r="H67" s="36">
        <v>4</v>
      </c>
      <c r="I67" s="36">
        <v>0</v>
      </c>
      <c r="J67" s="36" t="e">
        <v>#N/A</v>
      </c>
      <c r="K67" s="36">
        <v>140271</v>
      </c>
      <c r="L67" s="36" t="s">
        <v>684</v>
      </c>
    </row>
    <row r="68" spans="1:12" x14ac:dyDescent="0.2">
      <c r="A68" s="36" t="s">
        <v>761</v>
      </c>
      <c r="B68" s="36">
        <v>130033</v>
      </c>
      <c r="C68" s="36">
        <v>100568</v>
      </c>
      <c r="D68" s="36" t="s">
        <v>761</v>
      </c>
      <c r="E68" s="36" t="e">
        <v>#N/A</v>
      </c>
      <c r="F68" s="36">
        <v>3</v>
      </c>
      <c r="G68" s="36">
        <v>120</v>
      </c>
      <c r="H68" s="36">
        <v>4</v>
      </c>
      <c r="I68" s="36">
        <v>0</v>
      </c>
      <c r="J68" s="36" t="e">
        <v>#N/A</v>
      </c>
      <c r="K68" s="36">
        <v>140277</v>
      </c>
      <c r="L68" s="36" t="s">
        <v>762</v>
      </c>
    </row>
    <row r="69" spans="1:12" x14ac:dyDescent="0.2">
      <c r="A69" s="36" t="s">
        <v>2315</v>
      </c>
      <c r="B69" s="36">
        <v>130044</v>
      </c>
      <c r="C69" s="36">
        <v>100482</v>
      </c>
      <c r="D69" s="36" t="s">
        <v>763</v>
      </c>
      <c r="E69" s="36">
        <v>2562</v>
      </c>
      <c r="F69" s="36">
        <v>3</v>
      </c>
      <c r="G69" s="36">
        <v>120</v>
      </c>
      <c r="H69" s="36">
        <v>4</v>
      </c>
      <c r="I69" s="36">
        <v>0</v>
      </c>
      <c r="J69" s="36" t="e">
        <v>#N/A</v>
      </c>
      <c r="K69" s="36">
        <v>140109</v>
      </c>
      <c r="L69" s="36" t="s">
        <v>684</v>
      </c>
    </row>
    <row r="70" spans="1:12" x14ac:dyDescent="0.2">
      <c r="A70" s="36" t="s">
        <v>2316</v>
      </c>
      <c r="B70" s="36">
        <v>130045</v>
      </c>
      <c r="C70" s="36">
        <v>100484</v>
      </c>
      <c r="D70" s="36" t="s">
        <v>499</v>
      </c>
      <c r="E70" s="36">
        <v>10</v>
      </c>
      <c r="F70" s="36">
        <v>3</v>
      </c>
      <c r="G70" s="36">
        <v>120</v>
      </c>
      <c r="H70" s="36">
        <v>3</v>
      </c>
      <c r="I70" s="36">
        <v>0</v>
      </c>
      <c r="J70" s="36" t="e">
        <v>#N/A</v>
      </c>
      <c r="K70" s="36">
        <v>140267</v>
      </c>
      <c r="L70" s="36" t="s">
        <v>759</v>
      </c>
    </row>
    <row r="71" spans="1:12" x14ac:dyDescent="0.2">
      <c r="A71" s="36" t="s">
        <v>2317</v>
      </c>
      <c r="B71" s="36">
        <v>130046</v>
      </c>
      <c r="C71" s="36">
        <v>100485</v>
      </c>
      <c r="D71" s="36" t="s">
        <v>764</v>
      </c>
      <c r="E71" s="36" t="e">
        <v>#N/A</v>
      </c>
      <c r="F71" s="36">
        <v>3</v>
      </c>
      <c r="G71" s="36">
        <v>120</v>
      </c>
      <c r="H71" s="36">
        <v>4</v>
      </c>
      <c r="I71" s="36">
        <v>0</v>
      </c>
      <c r="J71" s="36" t="e">
        <v>#N/A</v>
      </c>
      <c r="K71" s="36">
        <v>100562</v>
      </c>
      <c r="L71" s="36" t="s">
        <v>758</v>
      </c>
    </row>
    <row r="72" spans="1:12" x14ac:dyDescent="0.2">
      <c r="A72" s="36" t="s">
        <v>2203</v>
      </c>
      <c r="B72" s="36">
        <v>130055</v>
      </c>
      <c r="C72" s="36">
        <v>100582</v>
      </c>
      <c r="D72" s="36" t="s">
        <v>765</v>
      </c>
      <c r="E72" s="36" t="e">
        <v>#N/A</v>
      </c>
      <c r="F72" s="36">
        <v>3</v>
      </c>
      <c r="G72" s="36">
        <v>120</v>
      </c>
      <c r="H72" s="36">
        <v>4</v>
      </c>
      <c r="I72" s="36">
        <v>0</v>
      </c>
      <c r="J72" s="36" t="e">
        <v>#N/A</v>
      </c>
      <c r="K72" s="36">
        <v>140264</v>
      </c>
      <c r="L72" s="36" t="s">
        <v>766</v>
      </c>
    </row>
    <row r="73" spans="1:12" x14ac:dyDescent="0.2">
      <c r="A73" s="36" t="s">
        <v>2318</v>
      </c>
      <c r="B73" s="36">
        <v>130080</v>
      </c>
      <c r="C73" s="36">
        <v>100908</v>
      </c>
      <c r="D73" s="36" t="s">
        <v>767</v>
      </c>
      <c r="E73" s="36" t="e">
        <v>#N/A</v>
      </c>
      <c r="F73" s="36">
        <v>3</v>
      </c>
      <c r="G73" s="36">
        <v>120</v>
      </c>
      <c r="H73" s="36">
        <v>4</v>
      </c>
      <c r="I73" s="36">
        <v>0</v>
      </c>
      <c r="J73" s="36" t="e">
        <v>#N/A</v>
      </c>
      <c r="K73" s="36">
        <v>140266</v>
      </c>
      <c r="L73" s="36" t="s">
        <v>768</v>
      </c>
    </row>
    <row r="74" spans="1:12" x14ac:dyDescent="0.2">
      <c r="A74" s="36" t="s">
        <v>2319</v>
      </c>
      <c r="B74" s="36">
        <v>130081</v>
      </c>
      <c r="C74" s="36">
        <v>100921</v>
      </c>
      <c r="D74" s="36" t="s">
        <v>769</v>
      </c>
      <c r="E74" s="36" t="e">
        <v>#N/A</v>
      </c>
      <c r="F74" s="36">
        <v>3</v>
      </c>
      <c r="G74" s="36">
        <v>120</v>
      </c>
      <c r="H74" s="36">
        <v>4</v>
      </c>
      <c r="I74" s="36">
        <v>0</v>
      </c>
      <c r="J74" s="36" t="e">
        <v>#N/A</v>
      </c>
      <c r="K74" s="36">
        <v>140266</v>
      </c>
      <c r="L74" s="36" t="s">
        <v>768</v>
      </c>
    </row>
    <row r="75" spans="1:12" x14ac:dyDescent="0.2">
      <c r="A75" s="36" t="s">
        <v>2204</v>
      </c>
      <c r="B75" s="36">
        <v>130082</v>
      </c>
      <c r="C75" s="36">
        <v>100922</v>
      </c>
      <c r="D75" s="36" t="s">
        <v>770</v>
      </c>
      <c r="E75" s="36" t="e">
        <v>#N/A</v>
      </c>
      <c r="F75" s="36">
        <v>3</v>
      </c>
      <c r="G75" s="36">
        <v>120</v>
      </c>
      <c r="H75" s="36">
        <v>4</v>
      </c>
      <c r="I75" s="36">
        <v>0</v>
      </c>
      <c r="J75" s="36" t="e">
        <v>#N/A</v>
      </c>
      <c r="K75" s="36">
        <v>140266</v>
      </c>
      <c r="L75" s="36" t="s">
        <v>768</v>
      </c>
    </row>
    <row r="76" spans="1:12" x14ac:dyDescent="0.2">
      <c r="A76" s="36" t="s">
        <v>2320</v>
      </c>
      <c r="B76" s="36">
        <v>130083</v>
      </c>
      <c r="C76" s="36">
        <v>100923</v>
      </c>
      <c r="D76" s="36" t="s">
        <v>771</v>
      </c>
      <c r="E76" s="36" t="e">
        <v>#N/A</v>
      </c>
      <c r="F76" s="36">
        <v>3</v>
      </c>
      <c r="G76" s="36">
        <v>120</v>
      </c>
      <c r="H76" s="36">
        <v>4</v>
      </c>
      <c r="I76" s="36">
        <v>0</v>
      </c>
      <c r="J76" s="36" t="e">
        <v>#N/A</v>
      </c>
      <c r="K76" s="36">
        <v>140266</v>
      </c>
      <c r="L76" s="36" t="s">
        <v>768</v>
      </c>
    </row>
    <row r="77" spans="1:12" x14ac:dyDescent="0.2">
      <c r="A77" s="36" t="s">
        <v>2205</v>
      </c>
      <c r="B77" s="36">
        <v>130084</v>
      </c>
      <c r="C77" s="36">
        <v>100924</v>
      </c>
      <c r="D77" s="36" t="s">
        <v>772</v>
      </c>
      <c r="E77" s="36" t="e">
        <v>#N/A</v>
      </c>
      <c r="F77" s="36">
        <v>3</v>
      </c>
      <c r="G77" s="36">
        <v>120</v>
      </c>
      <c r="H77" s="36">
        <v>4</v>
      </c>
      <c r="I77" s="36">
        <v>0</v>
      </c>
      <c r="J77" s="36" t="e">
        <v>#N/A</v>
      </c>
      <c r="K77" s="36">
        <v>140266</v>
      </c>
      <c r="L77" s="36" t="s">
        <v>768</v>
      </c>
    </row>
    <row r="78" spans="1:12" x14ac:dyDescent="0.2">
      <c r="A78" s="36" t="s">
        <v>2206</v>
      </c>
      <c r="B78" s="36">
        <v>130085</v>
      </c>
      <c r="C78" s="36">
        <v>100525</v>
      </c>
      <c r="D78" s="36" t="s">
        <v>773</v>
      </c>
      <c r="E78" s="36" t="e">
        <v>#N/A</v>
      </c>
      <c r="F78" s="36">
        <v>3</v>
      </c>
      <c r="G78" s="36">
        <v>120</v>
      </c>
      <c r="H78" s="36">
        <v>4</v>
      </c>
      <c r="I78" s="36">
        <v>0</v>
      </c>
      <c r="J78" s="36" t="e">
        <v>#N/A</v>
      </c>
      <c r="K78" s="36">
        <v>140263</v>
      </c>
      <c r="L78" s="36" t="s">
        <v>774</v>
      </c>
    </row>
    <row r="79" spans="1:12" x14ac:dyDescent="0.2">
      <c r="A79" s="36" t="s">
        <v>775</v>
      </c>
      <c r="B79" s="36">
        <v>130086</v>
      </c>
      <c r="C79" s="36">
        <v>100526</v>
      </c>
      <c r="D79" s="36" t="s">
        <v>775</v>
      </c>
      <c r="E79" s="36" t="e">
        <v>#N/A</v>
      </c>
      <c r="F79" s="36">
        <v>3</v>
      </c>
      <c r="G79" s="36">
        <v>120</v>
      </c>
      <c r="H79" s="36">
        <v>4</v>
      </c>
      <c r="I79" s="36">
        <v>0</v>
      </c>
      <c r="J79" s="36" t="e">
        <v>#N/A</v>
      </c>
      <c r="K79" s="36">
        <v>140263</v>
      </c>
      <c r="L79" s="36" t="s">
        <v>774</v>
      </c>
    </row>
    <row r="80" spans="1:12" x14ac:dyDescent="0.2">
      <c r="A80" s="36" t="s">
        <v>776</v>
      </c>
      <c r="B80" s="36">
        <v>130087</v>
      </c>
      <c r="C80" s="36">
        <v>100527</v>
      </c>
      <c r="D80" s="36" t="s">
        <v>776</v>
      </c>
      <c r="E80" s="36" t="e">
        <v>#N/A</v>
      </c>
      <c r="F80" s="36">
        <v>3</v>
      </c>
      <c r="G80" s="36">
        <v>120</v>
      </c>
      <c r="H80" s="36">
        <v>4</v>
      </c>
      <c r="I80" s="36">
        <v>0</v>
      </c>
      <c r="J80" s="36" t="e">
        <v>#N/A</v>
      </c>
      <c r="K80" s="36">
        <v>140263</v>
      </c>
      <c r="L80" s="36" t="s">
        <v>774</v>
      </c>
    </row>
    <row r="81" spans="1:12" x14ac:dyDescent="0.2">
      <c r="A81" s="36" t="s">
        <v>777</v>
      </c>
      <c r="B81" s="36">
        <v>130088</v>
      </c>
      <c r="C81" s="36">
        <v>100528</v>
      </c>
      <c r="D81" s="36" t="s">
        <v>777</v>
      </c>
      <c r="E81" s="36" t="e">
        <v>#N/A</v>
      </c>
      <c r="F81" s="36">
        <v>3</v>
      </c>
      <c r="G81" s="36">
        <v>120</v>
      </c>
      <c r="H81" s="36">
        <v>4</v>
      </c>
      <c r="I81" s="36">
        <v>0</v>
      </c>
      <c r="J81" s="36" t="e">
        <v>#N/A</v>
      </c>
      <c r="K81" s="36">
        <v>140263</v>
      </c>
      <c r="L81" s="36" t="s">
        <v>774</v>
      </c>
    </row>
    <row r="82" spans="1:12" x14ac:dyDescent="0.2">
      <c r="A82" s="36" t="s">
        <v>778</v>
      </c>
      <c r="B82" s="36">
        <v>130089</v>
      </c>
      <c r="C82" s="36">
        <v>100529</v>
      </c>
      <c r="D82" s="36" t="s">
        <v>778</v>
      </c>
      <c r="E82" s="36" t="e">
        <v>#N/A</v>
      </c>
      <c r="F82" s="36">
        <v>3</v>
      </c>
      <c r="G82" s="36">
        <v>120</v>
      </c>
      <c r="H82" s="36">
        <v>4</v>
      </c>
      <c r="I82" s="36">
        <v>0</v>
      </c>
      <c r="J82" s="36" t="e">
        <v>#N/A</v>
      </c>
      <c r="K82" s="36">
        <v>140263</v>
      </c>
      <c r="L82" s="36" t="s">
        <v>774</v>
      </c>
    </row>
    <row r="83" spans="1:12" x14ac:dyDescent="0.2">
      <c r="A83" s="36" t="s">
        <v>779</v>
      </c>
      <c r="B83" s="36">
        <v>130090</v>
      </c>
      <c r="C83" s="36">
        <v>100530</v>
      </c>
      <c r="D83" s="36" t="s">
        <v>779</v>
      </c>
      <c r="E83" s="36" t="e">
        <v>#N/A</v>
      </c>
      <c r="F83" s="36">
        <v>3</v>
      </c>
      <c r="G83" s="36">
        <v>120</v>
      </c>
      <c r="H83" s="36">
        <v>4</v>
      </c>
      <c r="I83" s="36">
        <v>0</v>
      </c>
      <c r="J83" s="36" t="e">
        <v>#N/A</v>
      </c>
      <c r="K83" s="36">
        <v>140263</v>
      </c>
      <c r="L83" s="36" t="s">
        <v>774</v>
      </c>
    </row>
    <row r="84" spans="1:12" x14ac:dyDescent="0.2">
      <c r="A84" s="36" t="s">
        <v>780</v>
      </c>
      <c r="B84" s="36">
        <v>130091</v>
      </c>
      <c r="C84" s="36">
        <v>100531</v>
      </c>
      <c r="D84" s="36" t="s">
        <v>780</v>
      </c>
      <c r="E84" s="36" t="e">
        <v>#N/A</v>
      </c>
      <c r="F84" s="36">
        <v>3</v>
      </c>
      <c r="G84" s="36">
        <v>120</v>
      </c>
      <c r="H84" s="36">
        <v>4</v>
      </c>
      <c r="I84" s="36">
        <v>0</v>
      </c>
      <c r="J84" s="36" t="e">
        <v>#N/A</v>
      </c>
      <c r="K84" s="36">
        <v>140263</v>
      </c>
      <c r="L84" s="36" t="s">
        <v>774</v>
      </c>
    </row>
    <row r="85" spans="1:12" x14ac:dyDescent="0.2">
      <c r="A85" s="36" t="s">
        <v>781</v>
      </c>
      <c r="B85" s="36">
        <v>130092</v>
      </c>
      <c r="C85" s="36">
        <v>100532</v>
      </c>
      <c r="D85" s="36" t="s">
        <v>781</v>
      </c>
      <c r="E85" s="36" t="e">
        <v>#N/A</v>
      </c>
      <c r="F85" s="36">
        <v>3</v>
      </c>
      <c r="G85" s="36">
        <v>120</v>
      </c>
      <c r="H85" s="36">
        <v>4</v>
      </c>
      <c r="I85" s="36">
        <v>0</v>
      </c>
      <c r="J85" s="36" t="e">
        <v>#N/A</v>
      </c>
      <c r="K85" s="36">
        <v>140263</v>
      </c>
      <c r="L85" s="36" t="s">
        <v>774</v>
      </c>
    </row>
    <row r="86" spans="1:12" x14ac:dyDescent="0.2">
      <c r="A86" s="36" t="s">
        <v>782</v>
      </c>
      <c r="B86" s="36">
        <v>130093</v>
      </c>
      <c r="C86" s="36">
        <v>100533</v>
      </c>
      <c r="D86" s="36" t="s">
        <v>782</v>
      </c>
      <c r="E86" s="36" t="e">
        <v>#N/A</v>
      </c>
      <c r="F86" s="36">
        <v>3</v>
      </c>
      <c r="G86" s="36">
        <v>120</v>
      </c>
      <c r="H86" s="36">
        <v>4</v>
      </c>
      <c r="I86" s="36">
        <v>0</v>
      </c>
      <c r="J86" s="36" t="e">
        <v>#N/A</v>
      </c>
      <c r="K86" s="36">
        <v>140263</v>
      </c>
      <c r="L86" s="36" t="s">
        <v>774</v>
      </c>
    </row>
    <row r="87" spans="1:12" x14ac:dyDescent="0.2">
      <c r="A87" s="36" t="s">
        <v>783</v>
      </c>
      <c r="B87" s="36">
        <v>130094</v>
      </c>
      <c r="C87" s="36">
        <v>100534</v>
      </c>
      <c r="D87" s="36" t="s">
        <v>783</v>
      </c>
      <c r="E87" s="36" t="e">
        <v>#N/A</v>
      </c>
      <c r="F87" s="36">
        <v>3</v>
      </c>
      <c r="G87" s="36">
        <v>120</v>
      </c>
      <c r="H87" s="36">
        <v>4</v>
      </c>
      <c r="I87" s="36">
        <v>0</v>
      </c>
      <c r="J87" s="36" t="e">
        <v>#N/A</v>
      </c>
      <c r="K87" s="36">
        <v>140263</v>
      </c>
      <c r="L87" s="36" t="s">
        <v>774</v>
      </c>
    </row>
    <row r="88" spans="1:12" x14ac:dyDescent="0.2">
      <c r="A88" s="36" t="s">
        <v>784</v>
      </c>
      <c r="B88" s="36">
        <v>130095</v>
      </c>
      <c r="C88" s="36">
        <v>100587</v>
      </c>
      <c r="D88" s="36" t="s">
        <v>784</v>
      </c>
      <c r="E88" s="36" t="e">
        <v>#N/A</v>
      </c>
      <c r="F88" s="36">
        <v>3</v>
      </c>
      <c r="G88" s="36">
        <v>120</v>
      </c>
      <c r="H88" s="36">
        <v>4</v>
      </c>
      <c r="I88" s="36">
        <v>0</v>
      </c>
      <c r="J88" s="36" t="e">
        <v>#N/A</v>
      </c>
      <c r="K88" s="36">
        <v>140263</v>
      </c>
      <c r="L88" s="36" t="s">
        <v>774</v>
      </c>
    </row>
    <row r="89" spans="1:12" x14ac:dyDescent="0.2">
      <c r="A89" s="36" t="s">
        <v>785</v>
      </c>
      <c r="B89" s="36">
        <v>130096</v>
      </c>
      <c r="C89" s="36">
        <v>100588</v>
      </c>
      <c r="D89" s="36" t="s">
        <v>785</v>
      </c>
      <c r="E89" s="36" t="e">
        <v>#N/A</v>
      </c>
      <c r="F89" s="36">
        <v>3</v>
      </c>
      <c r="G89" s="36">
        <v>120</v>
      </c>
      <c r="H89" s="36">
        <v>4</v>
      </c>
      <c r="I89" s="36">
        <v>0</v>
      </c>
      <c r="J89" s="36" t="e">
        <v>#N/A</v>
      </c>
      <c r="K89" s="36">
        <v>140263</v>
      </c>
      <c r="L89" s="36" t="s">
        <v>774</v>
      </c>
    </row>
    <row r="90" spans="1:12" x14ac:dyDescent="0.2">
      <c r="A90" s="36" t="s">
        <v>786</v>
      </c>
      <c r="B90" s="36">
        <v>130097</v>
      </c>
      <c r="C90" s="36">
        <v>100589</v>
      </c>
      <c r="D90" s="36" t="s">
        <v>786</v>
      </c>
      <c r="E90" s="36" t="e">
        <v>#N/A</v>
      </c>
      <c r="F90" s="36">
        <v>3</v>
      </c>
      <c r="G90" s="36">
        <v>120</v>
      </c>
      <c r="H90" s="36">
        <v>4</v>
      </c>
      <c r="I90" s="36">
        <v>0</v>
      </c>
      <c r="J90" s="36" t="e">
        <v>#N/A</v>
      </c>
      <c r="K90" s="36">
        <v>140263</v>
      </c>
      <c r="L90" s="36" t="s">
        <v>774</v>
      </c>
    </row>
    <row r="91" spans="1:12" x14ac:dyDescent="0.2">
      <c r="A91" s="36" t="s">
        <v>787</v>
      </c>
      <c r="B91" s="36">
        <v>130098</v>
      </c>
      <c r="C91" s="36">
        <v>100590</v>
      </c>
      <c r="D91" s="36" t="s">
        <v>787</v>
      </c>
      <c r="E91" s="36" t="e">
        <v>#N/A</v>
      </c>
      <c r="F91" s="36">
        <v>3</v>
      </c>
      <c r="G91" s="36">
        <v>120</v>
      </c>
      <c r="H91" s="36">
        <v>4</v>
      </c>
      <c r="I91" s="36">
        <v>0</v>
      </c>
      <c r="J91" s="36" t="e">
        <v>#N/A</v>
      </c>
      <c r="K91" s="36">
        <v>140263</v>
      </c>
      <c r="L91" s="36" t="s">
        <v>774</v>
      </c>
    </row>
    <row r="92" spans="1:12" x14ac:dyDescent="0.2">
      <c r="A92" s="36" t="s">
        <v>788</v>
      </c>
      <c r="B92" s="36">
        <v>130099</v>
      </c>
      <c r="C92" s="36">
        <v>100591</v>
      </c>
      <c r="D92" s="36" t="s">
        <v>788</v>
      </c>
      <c r="E92" s="36" t="e">
        <v>#N/A</v>
      </c>
      <c r="F92" s="36">
        <v>3</v>
      </c>
      <c r="G92" s="36">
        <v>120</v>
      </c>
      <c r="H92" s="36">
        <v>4</v>
      </c>
      <c r="I92" s="36">
        <v>0</v>
      </c>
      <c r="J92" s="36" t="e">
        <v>#N/A</v>
      </c>
      <c r="K92" s="36">
        <v>140263</v>
      </c>
      <c r="L92" s="36" t="s">
        <v>774</v>
      </c>
    </row>
    <row r="93" spans="1:12" x14ac:dyDescent="0.2">
      <c r="A93" s="36" t="s">
        <v>789</v>
      </c>
      <c r="B93" s="36">
        <v>130100</v>
      </c>
      <c r="C93" s="36">
        <v>100592</v>
      </c>
      <c r="D93" s="36" t="s">
        <v>789</v>
      </c>
      <c r="E93" s="36" t="e">
        <v>#N/A</v>
      </c>
      <c r="F93" s="36">
        <v>3</v>
      </c>
      <c r="G93" s="36">
        <v>120</v>
      </c>
      <c r="H93" s="36">
        <v>4</v>
      </c>
      <c r="I93" s="36">
        <v>0</v>
      </c>
      <c r="J93" s="36" t="e">
        <v>#N/A</v>
      </c>
      <c r="K93" s="36">
        <v>140263</v>
      </c>
      <c r="L93" s="36" t="s">
        <v>774</v>
      </c>
    </row>
    <row r="94" spans="1:12" x14ac:dyDescent="0.2">
      <c r="A94" s="36" t="s">
        <v>790</v>
      </c>
      <c r="B94" s="36">
        <v>130101</v>
      </c>
      <c r="C94" s="36">
        <v>100593</v>
      </c>
      <c r="D94" s="36" t="s">
        <v>790</v>
      </c>
      <c r="E94" s="36" t="e">
        <v>#N/A</v>
      </c>
      <c r="F94" s="36">
        <v>3</v>
      </c>
      <c r="G94" s="36">
        <v>120</v>
      </c>
      <c r="H94" s="36">
        <v>4</v>
      </c>
      <c r="I94" s="36">
        <v>0</v>
      </c>
      <c r="J94" s="36" t="e">
        <v>#N/A</v>
      </c>
      <c r="K94" s="36">
        <v>140263</v>
      </c>
      <c r="L94" s="36" t="s">
        <v>774</v>
      </c>
    </row>
    <row r="95" spans="1:12" x14ac:dyDescent="0.2">
      <c r="A95" s="36" t="s">
        <v>791</v>
      </c>
      <c r="B95" s="36">
        <v>130102</v>
      </c>
      <c r="C95" s="36">
        <v>100594</v>
      </c>
      <c r="D95" s="36" t="s">
        <v>791</v>
      </c>
      <c r="E95" s="36" t="e">
        <v>#N/A</v>
      </c>
      <c r="F95" s="36">
        <v>3</v>
      </c>
      <c r="G95" s="36">
        <v>120</v>
      </c>
      <c r="H95" s="36">
        <v>4</v>
      </c>
      <c r="I95" s="36">
        <v>0</v>
      </c>
      <c r="J95" s="36" t="e">
        <v>#N/A</v>
      </c>
      <c r="K95" s="36">
        <v>140263</v>
      </c>
      <c r="L95" s="36" t="s">
        <v>774</v>
      </c>
    </row>
    <row r="96" spans="1:12" x14ac:dyDescent="0.2">
      <c r="A96" s="36" t="s">
        <v>792</v>
      </c>
      <c r="B96" s="36">
        <v>130103</v>
      </c>
      <c r="C96" s="36">
        <v>100595</v>
      </c>
      <c r="D96" s="36" t="s">
        <v>792</v>
      </c>
      <c r="E96" s="36" t="e">
        <v>#N/A</v>
      </c>
      <c r="F96" s="36">
        <v>3</v>
      </c>
      <c r="G96" s="36">
        <v>120</v>
      </c>
      <c r="H96" s="36">
        <v>4</v>
      </c>
      <c r="I96" s="36">
        <v>0</v>
      </c>
      <c r="J96" s="36" t="e">
        <v>#N/A</v>
      </c>
      <c r="K96" s="36">
        <v>140263</v>
      </c>
      <c r="L96" s="36" t="s">
        <v>774</v>
      </c>
    </row>
    <row r="97" spans="1:12" x14ac:dyDescent="0.2">
      <c r="A97" s="36" t="s">
        <v>793</v>
      </c>
      <c r="B97" s="36">
        <v>130104</v>
      </c>
      <c r="C97" s="36">
        <v>100596</v>
      </c>
      <c r="D97" s="36" t="s">
        <v>793</v>
      </c>
      <c r="E97" s="36" t="e">
        <v>#N/A</v>
      </c>
      <c r="F97" s="36">
        <v>3</v>
      </c>
      <c r="G97" s="36">
        <v>120</v>
      </c>
      <c r="H97" s="36">
        <v>4</v>
      </c>
      <c r="I97" s="36">
        <v>0</v>
      </c>
      <c r="J97" s="36" t="e">
        <v>#N/A</v>
      </c>
      <c r="K97" s="36">
        <v>140263</v>
      </c>
      <c r="L97" s="36" t="s">
        <v>774</v>
      </c>
    </row>
    <row r="98" spans="1:12" x14ac:dyDescent="0.2">
      <c r="A98" s="36" t="s">
        <v>794</v>
      </c>
      <c r="B98" s="36">
        <v>130216</v>
      </c>
      <c r="C98" s="36">
        <v>240012</v>
      </c>
      <c r="D98" s="36" t="s">
        <v>794</v>
      </c>
      <c r="E98" s="36" t="e">
        <v>#N/A</v>
      </c>
      <c r="F98" s="36">
        <v>3</v>
      </c>
      <c r="G98" s="36">
        <v>120</v>
      </c>
      <c r="H98" s="36">
        <v>3</v>
      </c>
      <c r="I98" s="36">
        <v>0</v>
      </c>
      <c r="J98" s="36" t="e">
        <v>#N/A</v>
      </c>
      <c r="K98" s="36">
        <v>140281</v>
      </c>
      <c r="L98" s="36" t="s">
        <v>795</v>
      </c>
    </row>
    <row r="99" spans="1:12" x14ac:dyDescent="0.2">
      <c r="A99" s="36" t="s">
        <v>796</v>
      </c>
      <c r="B99" s="36">
        <v>130217</v>
      </c>
      <c r="C99" s="36">
        <v>240013</v>
      </c>
      <c r="D99" s="36" t="s">
        <v>796</v>
      </c>
      <c r="E99" s="36" t="e">
        <v>#N/A</v>
      </c>
      <c r="F99" s="36">
        <v>3</v>
      </c>
      <c r="G99" s="36">
        <v>120</v>
      </c>
      <c r="H99" s="36">
        <v>5</v>
      </c>
      <c r="I99" s="36">
        <v>0</v>
      </c>
      <c r="J99" s="36" t="e">
        <v>#N/A</v>
      </c>
      <c r="K99" s="36">
        <v>140282</v>
      </c>
      <c r="L99" s="36" t="s">
        <v>797</v>
      </c>
    </row>
    <row r="100" spans="1:12" x14ac:dyDescent="0.2">
      <c r="A100" s="36" t="s">
        <v>2146</v>
      </c>
      <c r="B100" s="36">
        <v>130218</v>
      </c>
      <c r="C100" s="36">
        <v>100708</v>
      </c>
      <c r="D100" s="36" t="s">
        <v>2147</v>
      </c>
      <c r="E100" s="36" t="e">
        <v>#N/A</v>
      </c>
      <c r="F100" s="36">
        <v>3</v>
      </c>
      <c r="G100" s="36">
        <v>120</v>
      </c>
      <c r="H100" s="36">
        <v>2</v>
      </c>
      <c r="I100" s="36">
        <v>0</v>
      </c>
      <c r="J100" s="36" t="e">
        <v>#N/A</v>
      </c>
      <c r="K100" s="36">
        <v>140283</v>
      </c>
      <c r="L100" s="36" t="s">
        <v>2148</v>
      </c>
    </row>
    <row r="101" spans="1:12" x14ac:dyDescent="0.2">
      <c r="A101" s="36" t="s">
        <v>2149</v>
      </c>
      <c r="B101" s="36">
        <v>130219</v>
      </c>
      <c r="C101" s="36">
        <v>100709</v>
      </c>
      <c r="D101" s="36" t="s">
        <v>2149</v>
      </c>
      <c r="E101" s="36" t="e">
        <v>#N/A</v>
      </c>
      <c r="F101" s="36">
        <v>3</v>
      </c>
      <c r="G101" s="36">
        <v>120</v>
      </c>
      <c r="H101" s="36">
        <v>3</v>
      </c>
      <c r="I101" s="36">
        <v>0</v>
      </c>
      <c r="J101" s="36" t="e">
        <v>#N/A</v>
      </c>
      <c r="K101" s="36">
        <v>140283</v>
      </c>
      <c r="L101" s="36" t="s">
        <v>2148</v>
      </c>
    </row>
    <row r="102" spans="1:12" x14ac:dyDescent="0.2">
      <c r="A102" s="36" t="s">
        <v>2150</v>
      </c>
      <c r="B102" s="36">
        <v>130220</v>
      </c>
      <c r="C102" s="36">
        <v>100710</v>
      </c>
      <c r="D102" s="36" t="s">
        <v>2150</v>
      </c>
      <c r="E102" s="36" t="e">
        <v>#N/A</v>
      </c>
      <c r="F102" s="36">
        <v>3</v>
      </c>
      <c r="G102" s="36">
        <v>120</v>
      </c>
      <c r="H102" s="36">
        <v>4</v>
      </c>
      <c r="I102" s="36">
        <v>0</v>
      </c>
      <c r="J102" s="36" t="e">
        <v>#N/A</v>
      </c>
      <c r="K102" s="36">
        <v>140283</v>
      </c>
      <c r="L102" s="36" t="s">
        <v>2148</v>
      </c>
    </row>
    <row r="103" spans="1:12" x14ac:dyDescent="0.2">
      <c r="A103" s="36" t="s">
        <v>2151</v>
      </c>
      <c r="B103" s="36">
        <v>130221</v>
      </c>
      <c r="C103" s="36">
        <v>100711</v>
      </c>
      <c r="D103" s="36" t="s">
        <v>2151</v>
      </c>
      <c r="E103" s="36" t="e">
        <v>#N/A</v>
      </c>
      <c r="F103" s="36">
        <v>3</v>
      </c>
      <c r="G103" s="36">
        <v>120</v>
      </c>
      <c r="H103" s="36">
        <v>5</v>
      </c>
      <c r="I103" s="36">
        <v>0</v>
      </c>
      <c r="J103" s="36" t="e">
        <v>#N/A</v>
      </c>
      <c r="K103" s="36">
        <v>140283</v>
      </c>
      <c r="L103" s="36" t="s">
        <v>2148</v>
      </c>
    </row>
    <row r="104" spans="1:12" x14ac:dyDescent="0.2">
      <c r="A104" s="36" t="s">
        <v>2152</v>
      </c>
      <c r="B104" s="36">
        <v>130222</v>
      </c>
      <c r="C104" s="36">
        <v>100484</v>
      </c>
      <c r="D104" s="36" t="s">
        <v>499</v>
      </c>
      <c r="E104" s="36">
        <v>10</v>
      </c>
      <c r="F104" s="36">
        <v>3</v>
      </c>
      <c r="G104" s="36">
        <v>120</v>
      </c>
      <c r="H104" s="36">
        <v>3</v>
      </c>
      <c r="I104" s="36">
        <v>0</v>
      </c>
      <c r="J104" s="36" t="e">
        <v>#N/A</v>
      </c>
      <c r="K104" s="36">
        <v>819007</v>
      </c>
      <c r="L104" s="36" t="s">
        <v>2153</v>
      </c>
    </row>
    <row r="105" spans="1:12" x14ac:dyDescent="0.2">
      <c r="A105" s="36" t="s">
        <v>2154</v>
      </c>
      <c r="B105" s="36">
        <v>130223</v>
      </c>
      <c r="C105" s="36">
        <v>100484</v>
      </c>
      <c r="D105" s="36" t="s">
        <v>499</v>
      </c>
      <c r="E105" s="36">
        <v>10</v>
      </c>
      <c r="F105" s="36">
        <v>3</v>
      </c>
      <c r="G105" s="36">
        <v>120</v>
      </c>
      <c r="H105" s="36">
        <v>2</v>
      </c>
      <c r="I105" s="36">
        <v>0</v>
      </c>
      <c r="J105" s="36" t="e">
        <v>#N/A</v>
      </c>
      <c r="K105" s="36">
        <v>140289</v>
      </c>
      <c r="L105" s="36" t="s">
        <v>799</v>
      </c>
    </row>
    <row r="106" spans="1:12" x14ac:dyDescent="0.2">
      <c r="A106" s="36" t="s">
        <v>461</v>
      </c>
      <c r="B106" s="36">
        <v>130224</v>
      </c>
      <c r="C106" s="36">
        <v>100714</v>
      </c>
      <c r="D106" s="36" t="s">
        <v>800</v>
      </c>
      <c r="E106" s="36">
        <v>70</v>
      </c>
      <c r="F106" s="36">
        <v>3</v>
      </c>
      <c r="G106" s="36">
        <v>120</v>
      </c>
      <c r="H106" s="36">
        <v>4</v>
      </c>
      <c r="I106" s="36">
        <v>0</v>
      </c>
      <c r="J106" s="36" t="e">
        <v>#N/A</v>
      </c>
      <c r="K106" s="36">
        <v>140291</v>
      </c>
      <c r="L106" s="36" t="s">
        <v>801</v>
      </c>
    </row>
    <row r="107" spans="1:12" x14ac:dyDescent="0.2">
      <c r="A107" s="36" t="s">
        <v>2155</v>
      </c>
      <c r="B107" s="36">
        <v>130225</v>
      </c>
      <c r="C107" s="36">
        <v>100715</v>
      </c>
      <c r="D107" s="36" t="s">
        <v>802</v>
      </c>
      <c r="E107" s="36">
        <v>120</v>
      </c>
      <c r="F107" s="36">
        <v>3</v>
      </c>
      <c r="G107" s="36">
        <v>120</v>
      </c>
      <c r="H107" s="36">
        <v>6</v>
      </c>
      <c r="I107" s="36">
        <v>0</v>
      </c>
      <c r="J107" s="36" t="e">
        <v>#N/A</v>
      </c>
      <c r="K107" s="36">
        <v>140291</v>
      </c>
      <c r="L107" s="36" t="s">
        <v>801</v>
      </c>
    </row>
    <row r="108" spans="1:12" x14ac:dyDescent="0.2">
      <c r="A108" s="36" t="s">
        <v>2156</v>
      </c>
      <c r="B108" s="36">
        <v>130226</v>
      </c>
      <c r="C108" s="36">
        <v>100776</v>
      </c>
      <c r="D108" s="36" t="s">
        <v>527</v>
      </c>
      <c r="E108" s="36" t="e">
        <v>#N/A</v>
      </c>
      <c r="F108" s="36">
        <v>3</v>
      </c>
      <c r="G108" s="36">
        <v>120</v>
      </c>
      <c r="H108" s="36">
        <v>3</v>
      </c>
      <c r="I108" s="36">
        <v>0</v>
      </c>
      <c r="J108" s="36" t="e">
        <v>#N/A</v>
      </c>
      <c r="K108" s="36">
        <v>140295</v>
      </c>
      <c r="L108" s="36" t="s">
        <v>2157</v>
      </c>
    </row>
    <row r="109" spans="1:12" x14ac:dyDescent="0.2">
      <c r="A109" s="36" t="s">
        <v>2158</v>
      </c>
      <c r="B109" s="36">
        <v>130227</v>
      </c>
      <c r="C109" s="36">
        <v>100777</v>
      </c>
      <c r="D109" s="36" t="s">
        <v>530</v>
      </c>
      <c r="E109" s="36" t="e">
        <v>#N/A</v>
      </c>
      <c r="F109" s="36">
        <v>3</v>
      </c>
      <c r="G109" s="36">
        <v>120</v>
      </c>
      <c r="H109" s="36">
        <v>3</v>
      </c>
      <c r="I109" s="36">
        <v>0</v>
      </c>
      <c r="J109" s="36" t="e">
        <v>#N/A</v>
      </c>
      <c r="K109" s="36">
        <v>140295</v>
      </c>
      <c r="L109" s="36" t="s">
        <v>2157</v>
      </c>
    </row>
    <row r="110" spans="1:12" x14ac:dyDescent="0.2">
      <c r="A110" s="36" t="s">
        <v>2159</v>
      </c>
      <c r="B110" s="36">
        <v>130228</v>
      </c>
      <c r="C110" s="36">
        <v>100778</v>
      </c>
      <c r="D110" s="36" t="s">
        <v>533</v>
      </c>
      <c r="E110" s="36" t="e">
        <v>#N/A</v>
      </c>
      <c r="F110" s="36">
        <v>3</v>
      </c>
      <c r="G110" s="36">
        <v>120</v>
      </c>
      <c r="H110" s="36">
        <v>4</v>
      </c>
      <c r="I110" s="36">
        <v>0</v>
      </c>
      <c r="J110" s="36" t="e">
        <v>#N/A</v>
      </c>
      <c r="K110" s="36">
        <v>140295</v>
      </c>
      <c r="L110" s="36" t="s">
        <v>2157</v>
      </c>
    </row>
    <row r="111" spans="1:12" x14ac:dyDescent="0.2">
      <c r="A111" s="36" t="s">
        <v>2160</v>
      </c>
      <c r="B111" s="36">
        <v>130229</v>
      </c>
      <c r="C111" s="36">
        <v>100779</v>
      </c>
      <c r="D111" s="36" t="s">
        <v>535</v>
      </c>
      <c r="E111" s="36" t="e">
        <v>#N/A</v>
      </c>
      <c r="F111" s="36">
        <v>3</v>
      </c>
      <c r="G111" s="36">
        <v>120</v>
      </c>
      <c r="H111" s="36">
        <v>4</v>
      </c>
      <c r="I111" s="36">
        <v>0</v>
      </c>
      <c r="J111" s="36" t="e">
        <v>#N/A</v>
      </c>
      <c r="K111" s="36">
        <v>140295</v>
      </c>
      <c r="L111" s="36" t="s">
        <v>2157</v>
      </c>
    </row>
    <row r="112" spans="1:12" x14ac:dyDescent="0.2">
      <c r="A112" s="36" t="s">
        <v>803</v>
      </c>
      <c r="B112" s="36">
        <v>130300</v>
      </c>
      <c r="C112" s="36">
        <v>100701</v>
      </c>
      <c r="D112" s="36" t="s">
        <v>803</v>
      </c>
      <c r="E112" s="36">
        <v>130</v>
      </c>
      <c r="F112" s="36">
        <v>3</v>
      </c>
      <c r="G112" s="36">
        <v>120</v>
      </c>
      <c r="H112" s="36">
        <v>3</v>
      </c>
      <c r="I112" s="36">
        <v>0</v>
      </c>
      <c r="J112" s="36" t="e">
        <v>#N/A</v>
      </c>
      <c r="K112" s="36">
        <v>140139</v>
      </c>
      <c r="L112" s="36" t="s">
        <v>804</v>
      </c>
    </row>
    <row r="113" spans="1:12" x14ac:dyDescent="0.2">
      <c r="A113" s="36" t="s">
        <v>805</v>
      </c>
      <c r="B113" s="36">
        <v>130301</v>
      </c>
      <c r="C113" s="36">
        <v>100702</v>
      </c>
      <c r="D113" s="36" t="s">
        <v>805</v>
      </c>
      <c r="E113" s="36">
        <v>182</v>
      </c>
      <c r="F113" s="36">
        <v>3</v>
      </c>
      <c r="G113" s="36">
        <v>120</v>
      </c>
      <c r="H113" s="36">
        <v>3</v>
      </c>
      <c r="I113" s="36">
        <v>0</v>
      </c>
      <c r="J113" s="36" t="e">
        <v>#N/A</v>
      </c>
      <c r="K113" s="36">
        <v>140139</v>
      </c>
      <c r="L113" s="36" t="s">
        <v>804</v>
      </c>
    </row>
    <row r="114" spans="1:12" x14ac:dyDescent="0.2">
      <c r="A114" s="36" t="s">
        <v>806</v>
      </c>
      <c r="B114" s="36">
        <v>130302</v>
      </c>
      <c r="C114" s="36">
        <v>100703</v>
      </c>
      <c r="D114" s="36" t="s">
        <v>806</v>
      </c>
      <c r="E114" s="36">
        <v>256</v>
      </c>
      <c r="F114" s="36">
        <v>3</v>
      </c>
      <c r="G114" s="36">
        <v>120</v>
      </c>
      <c r="H114" s="36">
        <v>4</v>
      </c>
      <c r="I114" s="36">
        <v>0</v>
      </c>
      <c r="J114" s="36" t="e">
        <v>#N/A</v>
      </c>
      <c r="K114" s="36">
        <v>140139</v>
      </c>
      <c r="L114" s="36" t="s">
        <v>804</v>
      </c>
    </row>
    <row r="115" spans="1:12" x14ac:dyDescent="0.2">
      <c r="A115" s="36" t="s">
        <v>807</v>
      </c>
      <c r="B115" s="36">
        <v>130303</v>
      </c>
      <c r="C115" s="36">
        <v>100704</v>
      </c>
      <c r="D115" s="36" t="s">
        <v>807</v>
      </c>
      <c r="E115" s="36">
        <v>357</v>
      </c>
      <c r="F115" s="36">
        <v>3</v>
      </c>
      <c r="G115" s="36">
        <v>120</v>
      </c>
      <c r="H115" s="36">
        <v>4</v>
      </c>
      <c r="I115" s="36">
        <v>0</v>
      </c>
      <c r="J115" s="36" t="e">
        <v>#N/A</v>
      </c>
      <c r="K115" s="36">
        <v>140139</v>
      </c>
      <c r="L115" s="36" t="s">
        <v>804</v>
      </c>
    </row>
    <row r="116" spans="1:12" x14ac:dyDescent="0.2">
      <c r="A116" s="36" t="s">
        <v>808</v>
      </c>
      <c r="B116" s="36">
        <v>130304</v>
      </c>
      <c r="C116" s="36">
        <v>100705</v>
      </c>
      <c r="D116" s="36" t="s">
        <v>808</v>
      </c>
      <c r="E116" s="36">
        <v>500</v>
      </c>
      <c r="F116" s="36">
        <v>3</v>
      </c>
      <c r="G116" s="36">
        <v>120</v>
      </c>
      <c r="H116" s="36">
        <v>5</v>
      </c>
      <c r="I116" s="36">
        <v>0</v>
      </c>
      <c r="J116" s="36" t="e">
        <v>#N/A</v>
      </c>
      <c r="K116" s="36">
        <v>140139</v>
      </c>
      <c r="L116" s="36" t="s">
        <v>804</v>
      </c>
    </row>
    <row r="117" spans="1:12" x14ac:dyDescent="0.2">
      <c r="A117" s="36" t="s">
        <v>809</v>
      </c>
      <c r="B117" s="36">
        <v>130305</v>
      </c>
      <c r="C117" s="36">
        <v>100706</v>
      </c>
      <c r="D117" s="36" t="s">
        <v>809</v>
      </c>
      <c r="E117" s="36">
        <v>700</v>
      </c>
      <c r="F117" s="36">
        <v>3</v>
      </c>
      <c r="G117" s="36">
        <v>120</v>
      </c>
      <c r="H117" s="36">
        <v>5</v>
      </c>
      <c r="I117" s="36">
        <v>0</v>
      </c>
      <c r="J117" s="36" t="e">
        <v>#N/A</v>
      </c>
      <c r="K117" s="36">
        <v>140139</v>
      </c>
      <c r="L117" s="36" t="s">
        <v>804</v>
      </c>
    </row>
    <row r="118" spans="1:12" x14ac:dyDescent="0.2">
      <c r="A118" s="36" t="s">
        <v>810</v>
      </c>
      <c r="B118" s="36">
        <v>130306</v>
      </c>
      <c r="C118" s="36">
        <v>100707</v>
      </c>
      <c r="D118" s="36" t="s">
        <v>810</v>
      </c>
      <c r="E118" s="36">
        <v>980</v>
      </c>
      <c r="F118" s="36">
        <v>3</v>
      </c>
      <c r="G118" s="36">
        <v>120</v>
      </c>
      <c r="H118" s="36">
        <v>6</v>
      </c>
      <c r="I118" s="36">
        <v>0</v>
      </c>
      <c r="J118" s="36" t="e">
        <v>#N/A</v>
      </c>
      <c r="K118" s="36">
        <v>140139</v>
      </c>
      <c r="L118" s="36" t="s">
        <v>804</v>
      </c>
    </row>
    <row r="119" spans="1:12" x14ac:dyDescent="0.2">
      <c r="A119" s="36" t="s">
        <v>2321</v>
      </c>
      <c r="B119" s="36">
        <v>130307</v>
      </c>
      <c r="C119" s="36">
        <v>100780</v>
      </c>
      <c r="D119" s="36" t="s">
        <v>2322</v>
      </c>
      <c r="E119" s="36" t="e">
        <v>#N/A</v>
      </c>
      <c r="F119" s="36">
        <v>3</v>
      </c>
      <c r="G119" s="36">
        <v>120</v>
      </c>
      <c r="H119" s="36">
        <v>3</v>
      </c>
      <c r="I119" s="36">
        <v>0</v>
      </c>
      <c r="J119" s="36" t="e">
        <v>#N/A</v>
      </c>
      <c r="K119" s="36">
        <v>140109</v>
      </c>
      <c r="L119" s="36" t="s">
        <v>684</v>
      </c>
    </row>
    <row r="120" spans="1:12" x14ac:dyDescent="0.2">
      <c r="A120" s="36" t="s">
        <v>811</v>
      </c>
      <c r="B120" s="36">
        <v>130400</v>
      </c>
      <c r="C120" s="36">
        <v>100712</v>
      </c>
      <c r="D120" s="36" t="s">
        <v>811</v>
      </c>
      <c r="E120" s="36" t="e">
        <v>#N/A</v>
      </c>
      <c r="F120" s="36">
        <v>3</v>
      </c>
      <c r="G120" s="36">
        <v>120</v>
      </c>
      <c r="H120" s="36">
        <v>6</v>
      </c>
      <c r="I120" s="36">
        <v>0</v>
      </c>
      <c r="J120" s="36" t="e">
        <v>#N/A</v>
      </c>
      <c r="K120" s="36">
        <v>140291</v>
      </c>
      <c r="L120" s="36" t="s">
        <v>801</v>
      </c>
    </row>
    <row r="121" spans="1:12" x14ac:dyDescent="0.2">
      <c r="A121" s="36" t="s">
        <v>812</v>
      </c>
      <c r="B121" s="36">
        <v>130401</v>
      </c>
      <c r="C121" s="36">
        <v>100713</v>
      </c>
      <c r="D121" s="36" t="s">
        <v>812</v>
      </c>
      <c r="E121" s="36" t="e">
        <v>#N/A</v>
      </c>
      <c r="F121" s="36">
        <v>3</v>
      </c>
      <c r="G121" s="36">
        <v>120</v>
      </c>
      <c r="H121" s="36">
        <v>6</v>
      </c>
      <c r="I121" s="36">
        <v>0</v>
      </c>
      <c r="J121" s="36" t="e">
        <v>#N/A</v>
      </c>
      <c r="K121" s="36">
        <v>140291</v>
      </c>
      <c r="L121" s="36" t="s">
        <v>801</v>
      </c>
    </row>
    <row r="122" spans="1:12" x14ac:dyDescent="0.2">
      <c r="A122" s="36" t="s">
        <v>813</v>
      </c>
      <c r="B122" s="36">
        <v>130500</v>
      </c>
      <c r="C122" s="36">
        <v>100731</v>
      </c>
      <c r="D122" s="36" t="s">
        <v>814</v>
      </c>
      <c r="E122" s="36" t="e">
        <v>#N/A</v>
      </c>
      <c r="F122" s="36">
        <v>3</v>
      </c>
      <c r="G122" s="36">
        <v>120</v>
      </c>
      <c r="H122" s="36">
        <v>6</v>
      </c>
      <c r="I122" s="36">
        <v>0</v>
      </c>
      <c r="J122" s="36" t="e">
        <v>#N/A</v>
      </c>
      <c r="K122" s="36">
        <v>140109</v>
      </c>
      <c r="L122" s="36" t="s">
        <v>684</v>
      </c>
    </row>
    <row r="123" spans="1:12" x14ac:dyDescent="0.2">
      <c r="A123" s="36" t="s">
        <v>815</v>
      </c>
      <c r="B123" s="36">
        <v>130501</v>
      </c>
      <c r="C123" s="36">
        <v>100732</v>
      </c>
      <c r="D123" s="36" t="s">
        <v>816</v>
      </c>
      <c r="E123" s="36" t="e">
        <v>#N/A</v>
      </c>
      <c r="F123" s="36">
        <v>3</v>
      </c>
      <c r="G123" s="36">
        <v>120</v>
      </c>
      <c r="H123" s="36">
        <v>6</v>
      </c>
      <c r="I123" s="36">
        <v>0</v>
      </c>
      <c r="J123" s="36" t="e">
        <v>#N/A</v>
      </c>
      <c r="K123" s="36">
        <v>140109</v>
      </c>
      <c r="L123" s="36" t="s">
        <v>684</v>
      </c>
    </row>
    <row r="124" spans="1:12" x14ac:dyDescent="0.2">
      <c r="A124" s="36" t="s">
        <v>817</v>
      </c>
      <c r="B124" s="36">
        <v>130502</v>
      </c>
      <c r="C124" s="36">
        <v>100733</v>
      </c>
      <c r="D124" s="36" t="s">
        <v>818</v>
      </c>
      <c r="E124" s="36" t="e">
        <v>#N/A</v>
      </c>
      <c r="F124" s="36">
        <v>3</v>
      </c>
      <c r="G124" s="36">
        <v>120</v>
      </c>
      <c r="H124" s="36">
        <v>6</v>
      </c>
      <c r="I124" s="36">
        <v>0</v>
      </c>
      <c r="J124" s="36" t="e">
        <v>#N/A</v>
      </c>
      <c r="K124" s="36">
        <v>140109</v>
      </c>
      <c r="L124" s="36" t="s">
        <v>684</v>
      </c>
    </row>
    <row r="125" spans="1:12" x14ac:dyDescent="0.2">
      <c r="A125" s="36" t="s">
        <v>819</v>
      </c>
      <c r="B125" s="36">
        <v>130503</v>
      </c>
      <c r="C125" s="36">
        <v>100734</v>
      </c>
      <c r="D125" s="36" t="s">
        <v>820</v>
      </c>
      <c r="E125" s="36" t="e">
        <v>#N/A</v>
      </c>
      <c r="F125" s="36">
        <v>3</v>
      </c>
      <c r="G125" s="36">
        <v>120</v>
      </c>
      <c r="H125" s="36">
        <v>6</v>
      </c>
      <c r="I125" s="36">
        <v>0</v>
      </c>
      <c r="J125" s="36" t="e">
        <v>#N/A</v>
      </c>
      <c r="K125" s="36">
        <v>140109</v>
      </c>
      <c r="L125" s="36" t="s">
        <v>684</v>
      </c>
    </row>
    <row r="126" spans="1:12" x14ac:dyDescent="0.2">
      <c r="A126" s="36" t="s">
        <v>821</v>
      </c>
      <c r="B126" s="36">
        <v>130504</v>
      </c>
      <c r="C126" s="36">
        <v>100735</v>
      </c>
      <c r="D126" s="36" t="s">
        <v>822</v>
      </c>
      <c r="E126" s="36" t="e">
        <v>#N/A</v>
      </c>
      <c r="F126" s="36">
        <v>3</v>
      </c>
      <c r="G126" s="36">
        <v>120</v>
      </c>
      <c r="H126" s="36">
        <v>6</v>
      </c>
      <c r="I126" s="36">
        <v>0</v>
      </c>
      <c r="J126" s="36" t="e">
        <v>#N/A</v>
      </c>
      <c r="K126" s="36">
        <v>140109</v>
      </c>
      <c r="L126" s="36" t="s">
        <v>684</v>
      </c>
    </row>
    <row r="127" spans="1:12" x14ac:dyDescent="0.2">
      <c r="A127" s="36" t="s">
        <v>823</v>
      </c>
      <c r="B127" s="36">
        <v>130505</v>
      </c>
      <c r="C127" s="36">
        <v>100736</v>
      </c>
      <c r="D127" s="36" t="s">
        <v>824</v>
      </c>
      <c r="E127" s="36" t="e">
        <v>#N/A</v>
      </c>
      <c r="F127" s="36">
        <v>3</v>
      </c>
      <c r="G127" s="36">
        <v>120</v>
      </c>
      <c r="H127" s="36">
        <v>6</v>
      </c>
      <c r="I127" s="36">
        <v>0</v>
      </c>
      <c r="J127" s="36" t="e">
        <v>#N/A</v>
      </c>
      <c r="K127" s="36">
        <v>140109</v>
      </c>
      <c r="L127" s="36" t="s">
        <v>684</v>
      </c>
    </row>
    <row r="128" spans="1:12" x14ac:dyDescent="0.2">
      <c r="A128" s="36" t="s">
        <v>825</v>
      </c>
      <c r="B128" s="36">
        <v>130506</v>
      </c>
      <c r="C128" s="36">
        <v>100737</v>
      </c>
      <c r="D128" s="36" t="s">
        <v>825</v>
      </c>
      <c r="E128" s="36" t="e">
        <v>#N/A</v>
      </c>
      <c r="F128" s="36">
        <v>3</v>
      </c>
      <c r="G128" s="36">
        <v>120</v>
      </c>
      <c r="H128" s="36">
        <v>6</v>
      </c>
      <c r="I128" s="36">
        <v>0</v>
      </c>
      <c r="J128" s="36" t="e">
        <v>#N/A</v>
      </c>
      <c r="K128" s="36">
        <v>140109</v>
      </c>
      <c r="L128" s="36" t="s">
        <v>684</v>
      </c>
    </row>
    <row r="129" spans="1:12" x14ac:dyDescent="0.2">
      <c r="A129" s="36" t="s">
        <v>826</v>
      </c>
      <c r="B129" s="36">
        <v>130507</v>
      </c>
      <c r="C129" s="36">
        <v>100738</v>
      </c>
      <c r="D129" s="36" t="s">
        <v>826</v>
      </c>
      <c r="E129" s="36" t="e">
        <v>#N/A</v>
      </c>
      <c r="F129" s="36">
        <v>3</v>
      </c>
      <c r="G129" s="36">
        <v>120</v>
      </c>
      <c r="H129" s="36">
        <v>6</v>
      </c>
      <c r="I129" s="36">
        <v>0</v>
      </c>
      <c r="J129" s="36" t="e">
        <v>#N/A</v>
      </c>
      <c r="K129" s="36">
        <v>140109</v>
      </c>
      <c r="L129" s="36" t="s">
        <v>684</v>
      </c>
    </row>
    <row r="130" spans="1:12" x14ac:dyDescent="0.2">
      <c r="A130" s="36" t="s">
        <v>827</v>
      </c>
      <c r="B130" s="36">
        <v>130508</v>
      </c>
      <c r="C130" s="36">
        <v>100739</v>
      </c>
      <c r="D130" s="36" t="s">
        <v>827</v>
      </c>
      <c r="E130" s="36" t="e">
        <v>#N/A</v>
      </c>
      <c r="F130" s="36">
        <v>3</v>
      </c>
      <c r="G130" s="36">
        <v>120</v>
      </c>
      <c r="H130" s="36">
        <v>6</v>
      </c>
      <c r="I130" s="36">
        <v>0</v>
      </c>
      <c r="J130" s="36" t="e">
        <v>#N/A</v>
      </c>
      <c r="K130" s="36">
        <v>140109</v>
      </c>
      <c r="L130" s="36" t="s">
        <v>684</v>
      </c>
    </row>
    <row r="131" spans="1:12" x14ac:dyDescent="0.2">
      <c r="A131" s="36" t="s">
        <v>828</v>
      </c>
      <c r="B131" s="36">
        <v>130509</v>
      </c>
      <c r="C131" s="36">
        <v>100740</v>
      </c>
      <c r="D131" s="36" t="s">
        <v>828</v>
      </c>
      <c r="E131" s="36" t="e">
        <v>#N/A</v>
      </c>
      <c r="F131" s="36">
        <v>3</v>
      </c>
      <c r="G131" s="36">
        <v>120</v>
      </c>
      <c r="H131" s="36">
        <v>6</v>
      </c>
      <c r="I131" s="36">
        <v>0</v>
      </c>
      <c r="J131" s="36" t="e">
        <v>#N/A</v>
      </c>
      <c r="K131" s="36">
        <v>140109</v>
      </c>
      <c r="L131" s="36" t="s">
        <v>684</v>
      </c>
    </row>
    <row r="132" spans="1:12" x14ac:dyDescent="0.2">
      <c r="A132" s="36" t="s">
        <v>829</v>
      </c>
      <c r="B132" s="36">
        <v>130510</v>
      </c>
      <c r="C132" s="36">
        <v>100741</v>
      </c>
      <c r="D132" s="36" t="s">
        <v>829</v>
      </c>
      <c r="E132" s="36" t="e">
        <v>#N/A</v>
      </c>
      <c r="F132" s="36">
        <v>3</v>
      </c>
      <c r="G132" s="36">
        <v>120</v>
      </c>
      <c r="H132" s="36">
        <v>6</v>
      </c>
      <c r="I132" s="36">
        <v>0</v>
      </c>
      <c r="J132" s="36" t="e">
        <v>#N/A</v>
      </c>
      <c r="K132" s="36">
        <v>140109</v>
      </c>
      <c r="L132" s="36" t="s">
        <v>684</v>
      </c>
    </row>
    <row r="133" spans="1:12" x14ac:dyDescent="0.2">
      <c r="A133" s="36" t="s">
        <v>830</v>
      </c>
      <c r="B133" s="36">
        <v>130511</v>
      </c>
      <c r="C133" s="36">
        <v>100742</v>
      </c>
      <c r="D133" s="36" t="s">
        <v>830</v>
      </c>
      <c r="E133" s="36" t="e">
        <v>#N/A</v>
      </c>
      <c r="F133" s="36">
        <v>3</v>
      </c>
      <c r="G133" s="36">
        <v>120</v>
      </c>
      <c r="H133" s="36">
        <v>6</v>
      </c>
      <c r="I133" s="36">
        <v>0</v>
      </c>
      <c r="J133" s="36" t="e">
        <v>#N/A</v>
      </c>
      <c r="K133" s="36">
        <v>140109</v>
      </c>
      <c r="L133" s="36" t="s">
        <v>684</v>
      </c>
    </row>
    <row r="134" spans="1:12" x14ac:dyDescent="0.2">
      <c r="A134" s="36" t="s">
        <v>831</v>
      </c>
      <c r="B134" s="36">
        <v>130512</v>
      </c>
      <c r="C134" s="36">
        <v>100743</v>
      </c>
      <c r="D134" s="36" t="s">
        <v>831</v>
      </c>
      <c r="E134" s="36" t="e">
        <v>#N/A</v>
      </c>
      <c r="F134" s="36">
        <v>3</v>
      </c>
      <c r="G134" s="36">
        <v>120</v>
      </c>
      <c r="H134" s="36">
        <v>6</v>
      </c>
      <c r="I134" s="36">
        <v>0</v>
      </c>
      <c r="J134" s="36" t="e">
        <v>#N/A</v>
      </c>
      <c r="K134" s="36">
        <v>140109</v>
      </c>
      <c r="L134" s="36" t="s">
        <v>684</v>
      </c>
    </row>
    <row r="135" spans="1:12" x14ac:dyDescent="0.2">
      <c r="A135" s="36" t="s">
        <v>832</v>
      </c>
      <c r="B135" s="36">
        <v>130513</v>
      </c>
      <c r="C135" s="36">
        <v>100744</v>
      </c>
      <c r="D135" s="36" t="s">
        <v>832</v>
      </c>
      <c r="E135" s="36" t="e">
        <v>#N/A</v>
      </c>
      <c r="F135" s="36">
        <v>3</v>
      </c>
      <c r="G135" s="36">
        <v>120</v>
      </c>
      <c r="H135" s="36">
        <v>6</v>
      </c>
      <c r="I135" s="36">
        <v>0</v>
      </c>
      <c r="J135" s="36" t="e">
        <v>#N/A</v>
      </c>
      <c r="K135" s="36">
        <v>140109</v>
      </c>
      <c r="L135" s="36" t="s">
        <v>684</v>
      </c>
    </row>
    <row r="136" spans="1:12" x14ac:dyDescent="0.2">
      <c r="A136" s="36" t="s">
        <v>833</v>
      </c>
      <c r="B136" s="36">
        <v>130514</v>
      </c>
      <c r="C136" s="36">
        <v>100745</v>
      </c>
      <c r="D136" s="36" t="s">
        <v>833</v>
      </c>
      <c r="E136" s="36" t="e">
        <v>#N/A</v>
      </c>
      <c r="F136" s="36">
        <v>3</v>
      </c>
      <c r="G136" s="36">
        <v>120</v>
      </c>
      <c r="H136" s="36">
        <v>6</v>
      </c>
      <c r="I136" s="36">
        <v>0</v>
      </c>
      <c r="J136" s="36" t="e">
        <v>#N/A</v>
      </c>
      <c r="K136" s="36">
        <v>140109</v>
      </c>
      <c r="L136" s="36" t="s">
        <v>684</v>
      </c>
    </row>
    <row r="137" spans="1:12" x14ac:dyDescent="0.2">
      <c r="A137" s="36" t="s">
        <v>834</v>
      </c>
      <c r="B137" s="36">
        <v>130515</v>
      </c>
      <c r="C137" s="36">
        <v>100746</v>
      </c>
      <c r="D137" s="36" t="s">
        <v>834</v>
      </c>
      <c r="E137" s="36" t="e">
        <v>#N/A</v>
      </c>
      <c r="F137" s="36">
        <v>3</v>
      </c>
      <c r="G137" s="36">
        <v>120</v>
      </c>
      <c r="H137" s="36">
        <v>6</v>
      </c>
      <c r="I137" s="36">
        <v>0</v>
      </c>
      <c r="J137" s="36" t="e">
        <v>#N/A</v>
      </c>
      <c r="K137" s="36">
        <v>140109</v>
      </c>
      <c r="L137" s="36" t="s">
        <v>684</v>
      </c>
    </row>
    <row r="138" spans="1:12" x14ac:dyDescent="0.2">
      <c r="A138" s="36" t="s">
        <v>835</v>
      </c>
      <c r="B138" s="36">
        <v>130516</v>
      </c>
      <c r="C138" s="36">
        <v>100747</v>
      </c>
      <c r="D138" s="36" t="s">
        <v>835</v>
      </c>
      <c r="E138" s="36" t="e">
        <v>#N/A</v>
      </c>
      <c r="F138" s="36">
        <v>3</v>
      </c>
      <c r="G138" s="36">
        <v>120</v>
      </c>
      <c r="H138" s="36">
        <v>6</v>
      </c>
      <c r="I138" s="36">
        <v>0</v>
      </c>
      <c r="J138" s="36" t="e">
        <v>#N/A</v>
      </c>
      <c r="K138" s="36">
        <v>140109</v>
      </c>
      <c r="L138" s="36" t="s">
        <v>684</v>
      </c>
    </row>
    <row r="139" spans="1:12" x14ac:dyDescent="0.2">
      <c r="A139" s="36" t="s">
        <v>836</v>
      </c>
      <c r="B139" s="36">
        <v>130517</v>
      </c>
      <c r="C139" s="36">
        <v>100748</v>
      </c>
      <c r="D139" s="36" t="s">
        <v>836</v>
      </c>
      <c r="E139" s="36" t="e">
        <v>#N/A</v>
      </c>
      <c r="F139" s="36">
        <v>3</v>
      </c>
      <c r="G139" s="36">
        <v>120</v>
      </c>
      <c r="H139" s="36">
        <v>6</v>
      </c>
      <c r="I139" s="36">
        <v>0</v>
      </c>
      <c r="J139" s="36" t="e">
        <v>#N/A</v>
      </c>
      <c r="K139" s="36">
        <v>140109</v>
      </c>
      <c r="L139" s="36" t="s">
        <v>684</v>
      </c>
    </row>
    <row r="140" spans="1:12" x14ac:dyDescent="0.2">
      <c r="A140" s="36" t="s">
        <v>837</v>
      </c>
      <c r="B140" s="36">
        <v>130518</v>
      </c>
      <c r="C140" s="36">
        <v>100749</v>
      </c>
      <c r="D140" s="36" t="s">
        <v>837</v>
      </c>
      <c r="E140" s="36" t="e">
        <v>#N/A</v>
      </c>
      <c r="F140" s="36">
        <v>3</v>
      </c>
      <c r="G140" s="36">
        <v>120</v>
      </c>
      <c r="H140" s="36">
        <v>6</v>
      </c>
      <c r="I140" s="36">
        <v>0</v>
      </c>
      <c r="J140" s="36" t="e">
        <v>#N/A</v>
      </c>
      <c r="K140" s="36">
        <v>140109</v>
      </c>
      <c r="L140" s="36" t="s">
        <v>684</v>
      </c>
    </row>
    <row r="141" spans="1:12" x14ac:dyDescent="0.2">
      <c r="A141" s="36" t="s">
        <v>838</v>
      </c>
      <c r="B141" s="36">
        <v>130519</v>
      </c>
      <c r="C141" s="36">
        <v>100750</v>
      </c>
      <c r="D141" s="36" t="s">
        <v>838</v>
      </c>
      <c r="E141" s="36" t="e">
        <v>#N/A</v>
      </c>
      <c r="F141" s="36">
        <v>3</v>
      </c>
      <c r="G141" s="36">
        <v>120</v>
      </c>
      <c r="H141" s="36">
        <v>6</v>
      </c>
      <c r="I141" s="36">
        <v>0</v>
      </c>
      <c r="J141" s="36" t="e">
        <v>#N/A</v>
      </c>
      <c r="K141" s="36">
        <v>140109</v>
      </c>
      <c r="L141" s="36" t="s">
        <v>684</v>
      </c>
    </row>
    <row r="142" spans="1:12" x14ac:dyDescent="0.2">
      <c r="A142" s="36" t="s">
        <v>839</v>
      </c>
      <c r="B142" s="36">
        <v>130520</v>
      </c>
      <c r="C142" s="36">
        <v>100751</v>
      </c>
      <c r="D142" s="36" t="s">
        <v>839</v>
      </c>
      <c r="E142" s="36" t="e">
        <v>#N/A</v>
      </c>
      <c r="F142" s="36">
        <v>3</v>
      </c>
      <c r="G142" s="36">
        <v>120</v>
      </c>
      <c r="H142" s="36">
        <v>6</v>
      </c>
      <c r="I142" s="36">
        <v>0</v>
      </c>
      <c r="J142" s="36" t="e">
        <v>#N/A</v>
      </c>
      <c r="K142" s="36">
        <v>140109</v>
      </c>
      <c r="L142" s="36" t="s">
        <v>684</v>
      </c>
    </row>
    <row r="143" spans="1:12" x14ac:dyDescent="0.2">
      <c r="A143" s="36" t="s">
        <v>840</v>
      </c>
      <c r="B143" s="36">
        <v>130521</v>
      </c>
      <c r="C143" s="36">
        <v>100752</v>
      </c>
      <c r="D143" s="36" t="s">
        <v>840</v>
      </c>
      <c r="E143" s="36" t="e">
        <v>#N/A</v>
      </c>
      <c r="F143" s="36">
        <v>3</v>
      </c>
      <c r="G143" s="36">
        <v>120</v>
      </c>
      <c r="H143" s="36">
        <v>6</v>
      </c>
      <c r="I143" s="36">
        <v>0</v>
      </c>
      <c r="J143" s="36" t="e">
        <v>#N/A</v>
      </c>
      <c r="K143" s="36">
        <v>140109</v>
      </c>
      <c r="L143" s="36" t="s">
        <v>684</v>
      </c>
    </row>
    <row r="144" spans="1:12" x14ac:dyDescent="0.2">
      <c r="A144" s="36" t="s">
        <v>841</v>
      </c>
      <c r="B144" s="36">
        <v>130522</v>
      </c>
      <c r="C144" s="36">
        <v>100753</v>
      </c>
      <c r="D144" s="36" t="s">
        <v>841</v>
      </c>
      <c r="E144" s="36" t="e">
        <v>#N/A</v>
      </c>
      <c r="F144" s="36">
        <v>3</v>
      </c>
      <c r="G144" s="36">
        <v>120</v>
      </c>
      <c r="H144" s="36">
        <v>6</v>
      </c>
      <c r="I144" s="36">
        <v>0</v>
      </c>
      <c r="J144" s="36" t="e">
        <v>#N/A</v>
      </c>
      <c r="K144" s="36">
        <v>140109</v>
      </c>
      <c r="L144" s="36" t="s">
        <v>684</v>
      </c>
    </row>
    <row r="145" spans="1:12" x14ac:dyDescent="0.2">
      <c r="A145" s="36" t="s">
        <v>842</v>
      </c>
      <c r="B145" s="36">
        <v>130523</v>
      </c>
      <c r="C145" s="36">
        <v>100754</v>
      </c>
      <c r="D145" s="36" t="s">
        <v>842</v>
      </c>
      <c r="E145" s="36" t="e">
        <v>#N/A</v>
      </c>
      <c r="F145" s="36">
        <v>3</v>
      </c>
      <c r="G145" s="36">
        <v>120</v>
      </c>
      <c r="H145" s="36">
        <v>6</v>
      </c>
      <c r="I145" s="36">
        <v>0</v>
      </c>
      <c r="J145" s="36" t="e">
        <v>#N/A</v>
      </c>
      <c r="K145" s="36">
        <v>140109</v>
      </c>
      <c r="L145" s="36" t="s">
        <v>684</v>
      </c>
    </row>
    <row r="146" spans="1:12" x14ac:dyDescent="0.2">
      <c r="A146" s="36" t="s">
        <v>843</v>
      </c>
      <c r="B146" s="36">
        <v>130524</v>
      </c>
      <c r="C146" s="36">
        <v>100755</v>
      </c>
      <c r="D146" s="36" t="s">
        <v>843</v>
      </c>
      <c r="E146" s="36" t="e">
        <v>#N/A</v>
      </c>
      <c r="F146" s="36">
        <v>3</v>
      </c>
      <c r="G146" s="36">
        <v>120</v>
      </c>
      <c r="H146" s="36">
        <v>6</v>
      </c>
      <c r="I146" s="36">
        <v>0</v>
      </c>
      <c r="J146" s="36" t="e">
        <v>#N/A</v>
      </c>
      <c r="K146" s="36">
        <v>140109</v>
      </c>
      <c r="L146" s="36" t="s">
        <v>684</v>
      </c>
    </row>
    <row r="147" spans="1:12" x14ac:dyDescent="0.2">
      <c r="A147" s="36" t="s">
        <v>844</v>
      </c>
      <c r="B147" s="36">
        <v>130525</v>
      </c>
      <c r="C147" s="36">
        <v>100756</v>
      </c>
      <c r="D147" s="36" t="s">
        <v>844</v>
      </c>
      <c r="E147" s="36" t="e">
        <v>#N/A</v>
      </c>
      <c r="F147" s="36">
        <v>3</v>
      </c>
      <c r="G147" s="36">
        <v>120</v>
      </c>
      <c r="H147" s="36">
        <v>6</v>
      </c>
      <c r="I147" s="36">
        <v>0</v>
      </c>
      <c r="J147" s="36" t="e">
        <v>#N/A</v>
      </c>
      <c r="K147" s="36">
        <v>140109</v>
      </c>
      <c r="L147" s="36" t="s">
        <v>684</v>
      </c>
    </row>
    <row r="148" spans="1:12" x14ac:dyDescent="0.2">
      <c r="A148" s="36" t="s">
        <v>845</v>
      </c>
      <c r="B148" s="36">
        <v>130526</v>
      </c>
      <c r="C148" s="36">
        <v>100757</v>
      </c>
      <c r="D148" s="36" t="s">
        <v>845</v>
      </c>
      <c r="E148" s="36" t="e">
        <v>#N/A</v>
      </c>
      <c r="F148" s="36">
        <v>3</v>
      </c>
      <c r="G148" s="36">
        <v>120</v>
      </c>
      <c r="H148" s="36">
        <v>6</v>
      </c>
      <c r="I148" s="36">
        <v>0</v>
      </c>
      <c r="J148" s="36" t="e">
        <v>#N/A</v>
      </c>
      <c r="K148" s="36">
        <v>140109</v>
      </c>
      <c r="L148" s="36" t="s">
        <v>684</v>
      </c>
    </row>
    <row r="149" spans="1:12" x14ac:dyDescent="0.2">
      <c r="A149" s="36" t="s">
        <v>846</v>
      </c>
      <c r="B149" s="36">
        <v>130527</v>
      </c>
      <c r="C149" s="36">
        <v>100758</v>
      </c>
      <c r="D149" s="36" t="s">
        <v>846</v>
      </c>
      <c r="E149" s="36" t="e">
        <v>#N/A</v>
      </c>
      <c r="F149" s="36">
        <v>3</v>
      </c>
      <c r="G149" s="36">
        <v>120</v>
      </c>
      <c r="H149" s="36">
        <v>6</v>
      </c>
      <c r="I149" s="36">
        <v>0</v>
      </c>
      <c r="J149" s="36" t="e">
        <v>#N/A</v>
      </c>
      <c r="K149" s="36">
        <v>140109</v>
      </c>
      <c r="L149" s="36" t="s">
        <v>684</v>
      </c>
    </row>
    <row r="150" spans="1:12" x14ac:dyDescent="0.2">
      <c r="A150" s="36" t="s">
        <v>847</v>
      </c>
      <c r="B150" s="36">
        <v>130528</v>
      </c>
      <c r="C150" s="36">
        <v>100759</v>
      </c>
      <c r="D150" s="36" t="s">
        <v>847</v>
      </c>
      <c r="E150" s="36" t="e">
        <v>#N/A</v>
      </c>
      <c r="F150" s="36">
        <v>3</v>
      </c>
      <c r="G150" s="36">
        <v>120</v>
      </c>
      <c r="H150" s="36">
        <v>6</v>
      </c>
      <c r="I150" s="36">
        <v>0</v>
      </c>
      <c r="J150" s="36" t="e">
        <v>#N/A</v>
      </c>
      <c r="K150" s="36">
        <v>140109</v>
      </c>
      <c r="L150" s="36" t="s">
        <v>684</v>
      </c>
    </row>
    <row r="151" spans="1:12" x14ac:dyDescent="0.2">
      <c r="A151" s="36" t="s">
        <v>848</v>
      </c>
      <c r="B151" s="36">
        <v>130529</v>
      </c>
      <c r="C151" s="36">
        <v>100760</v>
      </c>
      <c r="D151" s="36" t="s">
        <v>848</v>
      </c>
      <c r="E151" s="36" t="e">
        <v>#N/A</v>
      </c>
      <c r="F151" s="36">
        <v>3</v>
      </c>
      <c r="G151" s="36">
        <v>120</v>
      </c>
      <c r="H151" s="36">
        <v>6</v>
      </c>
      <c r="I151" s="36">
        <v>0</v>
      </c>
      <c r="J151" s="36" t="e">
        <v>#N/A</v>
      </c>
      <c r="K151" s="36">
        <v>140109</v>
      </c>
      <c r="L151" s="36" t="s">
        <v>684</v>
      </c>
    </row>
    <row r="152" spans="1:12" x14ac:dyDescent="0.2">
      <c r="A152" s="36" t="s">
        <v>849</v>
      </c>
      <c r="B152" s="36">
        <v>130530</v>
      </c>
      <c r="C152" s="36">
        <v>100761</v>
      </c>
      <c r="D152" s="36" t="s">
        <v>849</v>
      </c>
      <c r="E152" s="36">
        <v>900</v>
      </c>
      <c r="F152" s="36">
        <v>3</v>
      </c>
      <c r="G152" s="36">
        <v>120</v>
      </c>
      <c r="H152" s="36">
        <v>6</v>
      </c>
      <c r="I152" s="36">
        <v>0</v>
      </c>
      <c r="J152" s="36" t="e">
        <v>#N/A</v>
      </c>
      <c r="K152" s="36">
        <v>140109</v>
      </c>
      <c r="L152" s="36" t="s">
        <v>684</v>
      </c>
    </row>
    <row r="153" spans="1:12" x14ac:dyDescent="0.2">
      <c r="A153" s="36" t="s">
        <v>850</v>
      </c>
      <c r="B153" s="36">
        <v>130531</v>
      </c>
      <c r="C153" s="36">
        <v>100762</v>
      </c>
      <c r="D153" s="36" t="s">
        <v>850</v>
      </c>
      <c r="E153" s="36">
        <v>900</v>
      </c>
      <c r="F153" s="36">
        <v>3</v>
      </c>
      <c r="G153" s="36">
        <v>120</v>
      </c>
      <c r="H153" s="36">
        <v>6</v>
      </c>
      <c r="I153" s="36">
        <v>0</v>
      </c>
      <c r="J153" s="36" t="e">
        <v>#N/A</v>
      </c>
      <c r="K153" s="36">
        <v>140109</v>
      </c>
      <c r="L153" s="36" t="s">
        <v>684</v>
      </c>
    </row>
    <row r="154" spans="1:12" x14ac:dyDescent="0.2">
      <c r="A154" s="36" t="s">
        <v>851</v>
      </c>
      <c r="B154" s="36">
        <v>130532</v>
      </c>
      <c r="C154" s="36">
        <v>100763</v>
      </c>
      <c r="D154" s="36" t="s">
        <v>851</v>
      </c>
      <c r="E154" s="36">
        <v>900</v>
      </c>
      <c r="F154" s="36">
        <v>3</v>
      </c>
      <c r="G154" s="36">
        <v>120</v>
      </c>
      <c r="H154" s="36">
        <v>6</v>
      </c>
      <c r="I154" s="36">
        <v>0</v>
      </c>
      <c r="J154" s="36" t="e">
        <v>#N/A</v>
      </c>
      <c r="K154" s="36">
        <v>140109</v>
      </c>
      <c r="L154" s="36" t="s">
        <v>684</v>
      </c>
    </row>
    <row r="155" spans="1:12" x14ac:dyDescent="0.2">
      <c r="A155" s="36" t="s">
        <v>852</v>
      </c>
      <c r="B155" s="36">
        <v>130533</v>
      </c>
      <c r="C155" s="36">
        <v>100764</v>
      </c>
      <c r="D155" s="36" t="s">
        <v>852</v>
      </c>
      <c r="E155" s="36">
        <v>900</v>
      </c>
      <c r="F155" s="36">
        <v>3</v>
      </c>
      <c r="G155" s="36">
        <v>120</v>
      </c>
      <c r="H155" s="36">
        <v>6</v>
      </c>
      <c r="I155" s="36">
        <v>0</v>
      </c>
      <c r="J155" s="36" t="e">
        <v>#N/A</v>
      </c>
      <c r="K155" s="36">
        <v>140109</v>
      </c>
      <c r="L155" s="36" t="s">
        <v>684</v>
      </c>
    </row>
    <row r="156" spans="1:12" x14ac:dyDescent="0.2">
      <c r="A156" s="36" t="s">
        <v>853</v>
      </c>
      <c r="B156" s="36">
        <v>130534</v>
      </c>
      <c r="C156" s="36">
        <v>100765</v>
      </c>
      <c r="D156" s="36" t="s">
        <v>853</v>
      </c>
      <c r="E156" s="36" t="e">
        <v>#N/A</v>
      </c>
      <c r="F156" s="36">
        <v>3</v>
      </c>
      <c r="G156" s="36">
        <v>120</v>
      </c>
      <c r="H156" s="36">
        <v>6</v>
      </c>
      <c r="I156" s="36">
        <v>0</v>
      </c>
      <c r="J156" s="36" t="e">
        <v>#N/A</v>
      </c>
      <c r="K156" s="36">
        <v>140109</v>
      </c>
      <c r="L156" s="36" t="s">
        <v>684</v>
      </c>
    </row>
    <row r="157" spans="1:12" x14ac:dyDescent="0.2">
      <c r="A157" s="36" t="s">
        <v>854</v>
      </c>
      <c r="B157" s="36">
        <v>130535</v>
      </c>
      <c r="C157" s="36">
        <v>100766</v>
      </c>
      <c r="D157" s="36" t="s">
        <v>854</v>
      </c>
      <c r="E157" s="36" t="e">
        <v>#N/A</v>
      </c>
      <c r="F157" s="36">
        <v>3</v>
      </c>
      <c r="G157" s="36">
        <v>120</v>
      </c>
      <c r="H157" s="36">
        <v>6</v>
      </c>
      <c r="I157" s="36">
        <v>0</v>
      </c>
      <c r="J157" s="36" t="e">
        <v>#N/A</v>
      </c>
      <c r="K157" s="36">
        <v>140109</v>
      </c>
      <c r="L157" s="36" t="s">
        <v>684</v>
      </c>
    </row>
    <row r="158" spans="1:12" x14ac:dyDescent="0.2">
      <c r="A158" s="36" t="s">
        <v>855</v>
      </c>
      <c r="B158" s="36">
        <v>130536</v>
      </c>
      <c r="C158" s="36">
        <v>100767</v>
      </c>
      <c r="D158" s="36" t="s">
        <v>855</v>
      </c>
      <c r="E158" s="36" t="e">
        <v>#N/A</v>
      </c>
      <c r="F158" s="36">
        <v>3</v>
      </c>
      <c r="G158" s="36">
        <v>120</v>
      </c>
      <c r="H158" s="36">
        <v>6</v>
      </c>
      <c r="I158" s="36">
        <v>0</v>
      </c>
      <c r="J158" s="36" t="e">
        <v>#N/A</v>
      </c>
      <c r="K158" s="36">
        <v>140109</v>
      </c>
      <c r="L158" s="36" t="s">
        <v>684</v>
      </c>
    </row>
    <row r="159" spans="1:12" x14ac:dyDescent="0.2">
      <c r="A159" s="36" t="s">
        <v>856</v>
      </c>
      <c r="B159" s="36">
        <v>130537</v>
      </c>
      <c r="C159" s="36">
        <v>100768</v>
      </c>
      <c r="D159" s="36" t="s">
        <v>856</v>
      </c>
      <c r="E159" s="36" t="e">
        <v>#N/A</v>
      </c>
      <c r="F159" s="36">
        <v>3</v>
      </c>
      <c r="G159" s="36">
        <v>120</v>
      </c>
      <c r="H159" s="36">
        <v>6</v>
      </c>
      <c r="I159" s="36">
        <v>0</v>
      </c>
      <c r="J159" s="36" t="e">
        <v>#N/A</v>
      </c>
      <c r="K159" s="36">
        <v>140109</v>
      </c>
      <c r="L159" s="36" t="s">
        <v>684</v>
      </c>
    </row>
    <row r="160" spans="1:12" s="110" customFormat="1" x14ac:dyDescent="0.2">
      <c r="A160" s="110" t="s">
        <v>2323</v>
      </c>
      <c r="B160" s="110">
        <v>130402</v>
      </c>
      <c r="C160" s="110">
        <v>100727</v>
      </c>
      <c r="D160" s="36" t="s">
        <v>857</v>
      </c>
      <c r="E160" s="36">
        <v>0</v>
      </c>
      <c r="F160" s="110">
        <v>7</v>
      </c>
      <c r="G160" s="110">
        <v>140</v>
      </c>
      <c r="H160" s="110">
        <v>3</v>
      </c>
      <c r="I160" s="110">
        <v>145119</v>
      </c>
      <c r="J160" s="36" t="s">
        <v>858</v>
      </c>
      <c r="K160" s="110">
        <v>0</v>
      </c>
      <c r="L160" s="36" t="e">
        <v>#N/A</v>
      </c>
    </row>
    <row r="161" spans="1:12" s="110" customFormat="1" x14ac:dyDescent="0.2">
      <c r="A161" s="110" t="s">
        <v>2324</v>
      </c>
      <c r="B161" s="110">
        <v>130403</v>
      </c>
      <c r="C161" s="110">
        <v>100728</v>
      </c>
      <c r="D161" s="36" t="s">
        <v>859</v>
      </c>
      <c r="E161" s="36">
        <v>0</v>
      </c>
      <c r="F161" s="110">
        <v>7</v>
      </c>
      <c r="G161" s="110">
        <v>140</v>
      </c>
      <c r="H161" s="110">
        <v>4</v>
      </c>
      <c r="I161" s="110">
        <v>145120</v>
      </c>
      <c r="J161" s="36" t="s">
        <v>860</v>
      </c>
      <c r="K161" s="110">
        <v>0</v>
      </c>
      <c r="L161" s="36" t="e">
        <v>#N/A</v>
      </c>
    </row>
    <row r="162" spans="1:12" x14ac:dyDescent="0.2">
      <c r="A162" s="36" t="s">
        <v>2325</v>
      </c>
      <c r="B162" s="36">
        <v>141001</v>
      </c>
      <c r="C162" s="36">
        <v>120001</v>
      </c>
      <c r="D162" s="36" t="s">
        <v>861</v>
      </c>
      <c r="E162" s="36">
        <v>10</v>
      </c>
      <c r="F162" s="36">
        <v>31</v>
      </c>
      <c r="G162" s="36">
        <v>70</v>
      </c>
      <c r="H162" s="36">
        <v>3</v>
      </c>
      <c r="I162" s="36">
        <v>0</v>
      </c>
      <c r="J162" s="36" t="e">
        <v>#N/A</v>
      </c>
      <c r="K162" s="36">
        <v>140007</v>
      </c>
      <c r="L162" s="36" t="s">
        <v>759</v>
      </c>
    </row>
    <row r="163" spans="1:12" x14ac:dyDescent="0.2">
      <c r="A163" s="36" t="s">
        <v>2207</v>
      </c>
      <c r="B163" s="36">
        <v>141002</v>
      </c>
      <c r="C163" s="36">
        <v>120002</v>
      </c>
      <c r="D163" s="36" t="s">
        <v>862</v>
      </c>
      <c r="E163" s="36">
        <v>30</v>
      </c>
      <c r="F163" s="36">
        <v>31</v>
      </c>
      <c r="G163" s="36">
        <v>70</v>
      </c>
      <c r="H163" s="36">
        <v>3</v>
      </c>
      <c r="I163" s="36">
        <v>0</v>
      </c>
      <c r="J163" s="36" t="e">
        <v>#N/A</v>
      </c>
      <c r="K163" s="36">
        <v>140008</v>
      </c>
      <c r="L163" s="36" t="s">
        <v>863</v>
      </c>
    </row>
    <row r="164" spans="1:12" x14ac:dyDescent="0.2">
      <c r="A164" s="36" t="s">
        <v>2208</v>
      </c>
      <c r="B164" s="36">
        <v>141003</v>
      </c>
      <c r="C164" s="36">
        <v>120003</v>
      </c>
      <c r="D164" s="36" t="s">
        <v>544</v>
      </c>
      <c r="E164" s="36">
        <v>90</v>
      </c>
      <c r="F164" s="36">
        <v>31</v>
      </c>
      <c r="G164" s="36">
        <v>70</v>
      </c>
      <c r="H164" s="36">
        <v>3</v>
      </c>
      <c r="I164" s="36">
        <v>0</v>
      </c>
      <c r="J164" s="36" t="e">
        <v>#N/A</v>
      </c>
      <c r="K164" s="36">
        <v>140009</v>
      </c>
      <c r="L164" s="36" t="s">
        <v>864</v>
      </c>
    </row>
    <row r="165" spans="1:12" x14ac:dyDescent="0.2">
      <c r="A165" s="36" t="s">
        <v>2209</v>
      </c>
      <c r="B165" s="36">
        <v>141004</v>
      </c>
      <c r="C165" s="36">
        <v>120004</v>
      </c>
      <c r="D165" s="36" t="s">
        <v>865</v>
      </c>
      <c r="E165" s="36">
        <v>270</v>
      </c>
      <c r="F165" s="36">
        <v>31</v>
      </c>
      <c r="G165" s="36">
        <v>70</v>
      </c>
      <c r="H165" s="36">
        <v>4</v>
      </c>
      <c r="I165" s="36">
        <v>0</v>
      </c>
      <c r="J165" s="36" t="e">
        <v>#N/A</v>
      </c>
      <c r="K165" s="36">
        <v>140288</v>
      </c>
      <c r="L165" s="36" t="s">
        <v>866</v>
      </c>
    </row>
    <row r="166" spans="1:12" x14ac:dyDescent="0.2">
      <c r="A166" s="36" t="s">
        <v>2326</v>
      </c>
      <c r="B166" s="36">
        <v>141005</v>
      </c>
      <c r="C166" s="36">
        <v>120005</v>
      </c>
      <c r="D166" s="36" t="s">
        <v>867</v>
      </c>
      <c r="E166" s="36">
        <v>810</v>
      </c>
      <c r="F166" s="36">
        <v>31</v>
      </c>
      <c r="G166" s="36">
        <v>70</v>
      </c>
      <c r="H166" s="36">
        <v>4</v>
      </c>
      <c r="I166" s="36">
        <v>0</v>
      </c>
      <c r="J166" s="36" t="e">
        <v>#N/A</v>
      </c>
      <c r="K166" s="36">
        <v>140051</v>
      </c>
      <c r="L166" s="36" t="s">
        <v>868</v>
      </c>
    </row>
    <row r="167" spans="1:12" x14ac:dyDescent="0.2">
      <c r="A167" s="36" t="s">
        <v>2327</v>
      </c>
      <c r="B167" s="36">
        <v>141006</v>
      </c>
      <c r="C167" s="36">
        <v>120006</v>
      </c>
      <c r="D167" s="36" t="s">
        <v>869</v>
      </c>
      <c r="E167" s="36">
        <v>2430</v>
      </c>
      <c r="F167" s="36">
        <v>31</v>
      </c>
      <c r="G167" s="36">
        <v>70</v>
      </c>
      <c r="H167" s="36">
        <v>5</v>
      </c>
      <c r="I167" s="36">
        <v>0</v>
      </c>
      <c r="J167" s="36" t="e">
        <v>#N/A</v>
      </c>
      <c r="K167" s="36">
        <v>140288</v>
      </c>
      <c r="L167" s="36" t="s">
        <v>866</v>
      </c>
    </row>
    <row r="168" spans="1:12" x14ac:dyDescent="0.2">
      <c r="A168" s="36" t="s">
        <v>2210</v>
      </c>
      <c r="B168" s="36">
        <v>141007</v>
      </c>
      <c r="C168" s="36">
        <v>120007</v>
      </c>
      <c r="D168" s="36" t="s">
        <v>870</v>
      </c>
      <c r="E168" s="36">
        <v>7290</v>
      </c>
      <c r="F168" s="36">
        <v>31</v>
      </c>
      <c r="G168" s="36">
        <v>70</v>
      </c>
      <c r="H168" s="36">
        <v>5</v>
      </c>
      <c r="I168" s="36">
        <v>0</v>
      </c>
      <c r="J168" s="36" t="e">
        <v>#N/A</v>
      </c>
      <c r="K168" s="36">
        <v>140288</v>
      </c>
      <c r="L168" s="36" t="s">
        <v>866</v>
      </c>
    </row>
    <row r="169" spans="1:12" x14ac:dyDescent="0.2">
      <c r="A169" s="36" t="s">
        <v>2211</v>
      </c>
      <c r="B169" s="36">
        <v>141008</v>
      </c>
      <c r="C169" s="36">
        <v>120008</v>
      </c>
      <c r="D169" s="36" t="s">
        <v>871</v>
      </c>
      <c r="E169" s="36">
        <v>21870</v>
      </c>
      <c r="F169" s="36">
        <v>31</v>
      </c>
      <c r="G169" s="36">
        <v>70</v>
      </c>
      <c r="H169" s="36">
        <v>5</v>
      </c>
      <c r="I169" s="36">
        <v>0</v>
      </c>
      <c r="J169" s="36" t="e">
        <v>#N/A</v>
      </c>
      <c r="K169" s="36">
        <v>140288</v>
      </c>
      <c r="L169" s="36" t="s">
        <v>866</v>
      </c>
    </row>
    <row r="170" spans="1:12" x14ac:dyDescent="0.2">
      <c r="A170" s="36" t="s">
        <v>2328</v>
      </c>
      <c r="B170" s="36">
        <v>141009</v>
      </c>
      <c r="C170" s="36">
        <v>120009</v>
      </c>
      <c r="D170" s="36" t="s">
        <v>872</v>
      </c>
      <c r="E170" s="36">
        <v>65610</v>
      </c>
      <c r="F170" s="36">
        <v>31</v>
      </c>
      <c r="G170" s="36">
        <v>70</v>
      </c>
      <c r="H170" s="36">
        <v>6</v>
      </c>
      <c r="I170" s="36">
        <v>0</v>
      </c>
      <c r="J170" s="36" t="e">
        <v>#N/A</v>
      </c>
      <c r="K170" s="36">
        <v>140288</v>
      </c>
      <c r="L170" s="36" t="s">
        <v>866</v>
      </c>
    </row>
    <row r="171" spans="1:12" x14ac:dyDescent="0.2">
      <c r="A171" s="36" t="s">
        <v>2329</v>
      </c>
      <c r="B171" s="36">
        <v>141010</v>
      </c>
      <c r="C171" s="36">
        <v>120010</v>
      </c>
      <c r="D171" s="36" t="s">
        <v>873</v>
      </c>
      <c r="E171" s="36">
        <v>196830</v>
      </c>
      <c r="F171" s="36">
        <v>31</v>
      </c>
      <c r="G171" s="36">
        <v>70</v>
      </c>
      <c r="H171" s="36">
        <v>6</v>
      </c>
      <c r="I171" s="36">
        <v>0</v>
      </c>
      <c r="J171" s="36" t="e">
        <v>#N/A</v>
      </c>
      <c r="K171" s="36">
        <v>140288</v>
      </c>
      <c r="L171" s="36" t="s">
        <v>866</v>
      </c>
    </row>
    <row r="172" spans="1:12" x14ac:dyDescent="0.2">
      <c r="A172" s="36" t="s">
        <v>874</v>
      </c>
      <c r="B172" s="36">
        <v>142001</v>
      </c>
      <c r="C172" s="36">
        <v>121001</v>
      </c>
      <c r="D172" s="36" t="s">
        <v>874</v>
      </c>
      <c r="E172" s="36">
        <v>10</v>
      </c>
      <c r="F172" s="36">
        <v>32</v>
      </c>
      <c r="G172" s="36">
        <v>70</v>
      </c>
      <c r="H172" s="36">
        <v>3</v>
      </c>
      <c r="I172" s="36">
        <v>0</v>
      </c>
      <c r="J172" s="36" t="e">
        <v>#N/A</v>
      </c>
      <c r="K172" s="36">
        <v>140007</v>
      </c>
      <c r="L172" s="36" t="s">
        <v>759</v>
      </c>
    </row>
    <row r="173" spans="1:12" x14ac:dyDescent="0.2">
      <c r="A173" s="36" t="s">
        <v>875</v>
      </c>
      <c r="B173" s="36">
        <v>142002</v>
      </c>
      <c r="C173" s="36">
        <v>121002</v>
      </c>
      <c r="D173" s="36" t="s">
        <v>875</v>
      </c>
      <c r="E173" s="36">
        <v>30</v>
      </c>
      <c r="F173" s="36">
        <v>32</v>
      </c>
      <c r="G173" s="36">
        <v>70</v>
      </c>
      <c r="H173" s="36">
        <v>3</v>
      </c>
      <c r="I173" s="36">
        <v>0</v>
      </c>
      <c r="J173" s="36" t="e">
        <v>#N/A</v>
      </c>
      <c r="K173" s="36">
        <v>140008</v>
      </c>
      <c r="L173" s="36" t="s">
        <v>863</v>
      </c>
    </row>
    <row r="174" spans="1:12" x14ac:dyDescent="0.2">
      <c r="A174" s="36" t="s">
        <v>876</v>
      </c>
      <c r="B174" s="36">
        <v>142003</v>
      </c>
      <c r="C174" s="36">
        <v>121003</v>
      </c>
      <c r="D174" s="36" t="s">
        <v>876</v>
      </c>
      <c r="E174" s="36">
        <v>90</v>
      </c>
      <c r="F174" s="36">
        <v>32</v>
      </c>
      <c r="G174" s="36">
        <v>70</v>
      </c>
      <c r="H174" s="36">
        <v>3</v>
      </c>
      <c r="I174" s="36">
        <v>0</v>
      </c>
      <c r="J174" s="36" t="e">
        <v>#N/A</v>
      </c>
      <c r="K174" s="36">
        <v>140009</v>
      </c>
      <c r="L174" s="36" t="s">
        <v>864</v>
      </c>
    </row>
    <row r="175" spans="1:12" x14ac:dyDescent="0.2">
      <c r="A175" s="36" t="s">
        <v>877</v>
      </c>
      <c r="B175" s="36">
        <v>142004</v>
      </c>
      <c r="C175" s="36">
        <v>121004</v>
      </c>
      <c r="D175" s="36" t="s">
        <v>877</v>
      </c>
      <c r="E175" s="36">
        <v>270</v>
      </c>
      <c r="F175" s="36">
        <v>32</v>
      </c>
      <c r="G175" s="36">
        <v>70</v>
      </c>
      <c r="H175" s="36">
        <v>4</v>
      </c>
      <c r="I175" s="36">
        <v>0</v>
      </c>
      <c r="J175" s="36" t="e">
        <v>#N/A</v>
      </c>
      <c r="K175" s="36">
        <v>140288</v>
      </c>
      <c r="L175" s="36" t="s">
        <v>866</v>
      </c>
    </row>
    <row r="176" spans="1:12" x14ac:dyDescent="0.2">
      <c r="A176" s="36" t="s">
        <v>878</v>
      </c>
      <c r="B176" s="36">
        <v>142005</v>
      </c>
      <c r="C176" s="36">
        <v>121005</v>
      </c>
      <c r="D176" s="36" t="s">
        <v>878</v>
      </c>
      <c r="E176" s="36">
        <v>810</v>
      </c>
      <c r="F176" s="36">
        <v>32</v>
      </c>
      <c r="G176" s="36">
        <v>70</v>
      </c>
      <c r="H176" s="36">
        <v>4</v>
      </c>
      <c r="I176" s="36">
        <v>0</v>
      </c>
      <c r="J176" s="36" t="e">
        <v>#N/A</v>
      </c>
      <c r="K176" s="36">
        <v>140051</v>
      </c>
      <c r="L176" s="36" t="s">
        <v>868</v>
      </c>
    </row>
    <row r="177" spans="1:12" x14ac:dyDescent="0.2">
      <c r="A177" s="36" t="s">
        <v>879</v>
      </c>
      <c r="B177" s="36">
        <v>142006</v>
      </c>
      <c r="C177" s="36">
        <v>121006</v>
      </c>
      <c r="D177" s="36" t="s">
        <v>879</v>
      </c>
      <c r="E177" s="36">
        <v>2430</v>
      </c>
      <c r="F177" s="36">
        <v>32</v>
      </c>
      <c r="G177" s="36">
        <v>70</v>
      </c>
      <c r="H177" s="36">
        <v>5</v>
      </c>
      <c r="I177" s="36">
        <v>0</v>
      </c>
      <c r="J177" s="36" t="e">
        <v>#N/A</v>
      </c>
      <c r="K177" s="36">
        <v>140288</v>
      </c>
      <c r="L177" s="36" t="s">
        <v>866</v>
      </c>
    </row>
    <row r="178" spans="1:12" x14ac:dyDescent="0.2">
      <c r="A178" s="36" t="s">
        <v>880</v>
      </c>
      <c r="B178" s="36">
        <v>142007</v>
      </c>
      <c r="C178" s="36">
        <v>121007</v>
      </c>
      <c r="D178" s="36" t="s">
        <v>880</v>
      </c>
      <c r="E178" s="36">
        <v>7290</v>
      </c>
      <c r="F178" s="36">
        <v>32</v>
      </c>
      <c r="G178" s="36">
        <v>70</v>
      </c>
      <c r="H178" s="36">
        <v>5</v>
      </c>
      <c r="I178" s="36">
        <v>0</v>
      </c>
      <c r="J178" s="36" t="e">
        <v>#N/A</v>
      </c>
      <c r="K178" s="36">
        <v>140288</v>
      </c>
      <c r="L178" s="36" t="s">
        <v>866</v>
      </c>
    </row>
    <row r="179" spans="1:12" x14ac:dyDescent="0.2">
      <c r="A179" s="36" t="s">
        <v>881</v>
      </c>
      <c r="B179" s="36">
        <v>142008</v>
      </c>
      <c r="C179" s="36">
        <v>121008</v>
      </c>
      <c r="D179" s="36" t="s">
        <v>881</v>
      </c>
      <c r="E179" s="36">
        <v>21870</v>
      </c>
      <c r="F179" s="36">
        <v>32</v>
      </c>
      <c r="G179" s="36">
        <v>70</v>
      </c>
      <c r="H179" s="36">
        <v>5</v>
      </c>
      <c r="I179" s="36">
        <v>0</v>
      </c>
      <c r="J179" s="36" t="e">
        <v>#N/A</v>
      </c>
      <c r="K179" s="36">
        <v>140288</v>
      </c>
      <c r="L179" s="36" t="s">
        <v>866</v>
      </c>
    </row>
    <row r="180" spans="1:12" x14ac:dyDescent="0.2">
      <c r="A180" s="36" t="s">
        <v>882</v>
      </c>
      <c r="B180" s="36">
        <v>142009</v>
      </c>
      <c r="C180" s="36">
        <v>121009</v>
      </c>
      <c r="D180" s="36" t="s">
        <v>882</v>
      </c>
      <c r="E180" s="36">
        <v>65610</v>
      </c>
      <c r="F180" s="36">
        <v>32</v>
      </c>
      <c r="G180" s="36">
        <v>70</v>
      </c>
      <c r="H180" s="36">
        <v>6</v>
      </c>
      <c r="I180" s="36">
        <v>0</v>
      </c>
      <c r="J180" s="36" t="e">
        <v>#N/A</v>
      </c>
      <c r="K180" s="36">
        <v>140288</v>
      </c>
      <c r="L180" s="36" t="s">
        <v>866</v>
      </c>
    </row>
    <row r="181" spans="1:12" x14ac:dyDescent="0.2">
      <c r="A181" s="36" t="s">
        <v>883</v>
      </c>
      <c r="B181" s="36">
        <v>142010</v>
      </c>
      <c r="C181" s="36">
        <v>121010</v>
      </c>
      <c r="D181" s="36" t="s">
        <v>883</v>
      </c>
      <c r="E181" s="36">
        <v>196830</v>
      </c>
      <c r="F181" s="36">
        <v>32</v>
      </c>
      <c r="G181" s="36">
        <v>70</v>
      </c>
      <c r="H181" s="36">
        <v>6</v>
      </c>
      <c r="I181" s="36">
        <v>0</v>
      </c>
      <c r="J181" s="36" t="e">
        <v>#N/A</v>
      </c>
      <c r="K181" s="36">
        <v>140288</v>
      </c>
      <c r="L181" s="36" t="s">
        <v>866</v>
      </c>
    </row>
    <row r="182" spans="1:12" x14ac:dyDescent="0.2">
      <c r="A182" s="36" t="s">
        <v>884</v>
      </c>
      <c r="B182" s="36">
        <v>143001</v>
      </c>
      <c r="C182" s="36">
        <v>122001</v>
      </c>
      <c r="D182" s="36" t="s">
        <v>884</v>
      </c>
      <c r="E182" s="36">
        <v>10</v>
      </c>
      <c r="F182" s="36">
        <v>33</v>
      </c>
      <c r="G182" s="36">
        <v>70</v>
      </c>
      <c r="H182" s="36">
        <v>3</v>
      </c>
      <c r="I182" s="36">
        <v>0</v>
      </c>
      <c r="J182" s="36" t="e">
        <v>#N/A</v>
      </c>
      <c r="K182" s="36">
        <v>140007</v>
      </c>
      <c r="L182" s="36" t="s">
        <v>759</v>
      </c>
    </row>
    <row r="183" spans="1:12" x14ac:dyDescent="0.2">
      <c r="A183" s="36" t="s">
        <v>885</v>
      </c>
      <c r="B183" s="36">
        <v>143002</v>
      </c>
      <c r="C183" s="36">
        <v>122002</v>
      </c>
      <c r="D183" s="36" t="s">
        <v>885</v>
      </c>
      <c r="E183" s="36">
        <v>30</v>
      </c>
      <c r="F183" s="36">
        <v>33</v>
      </c>
      <c r="G183" s="36">
        <v>70</v>
      </c>
      <c r="H183" s="36">
        <v>3</v>
      </c>
      <c r="I183" s="36">
        <v>0</v>
      </c>
      <c r="J183" s="36" t="e">
        <v>#N/A</v>
      </c>
      <c r="K183" s="36">
        <v>140008</v>
      </c>
      <c r="L183" s="36" t="s">
        <v>863</v>
      </c>
    </row>
    <row r="184" spans="1:12" x14ac:dyDescent="0.2">
      <c r="A184" s="36" t="s">
        <v>886</v>
      </c>
      <c r="B184" s="36">
        <v>143003</v>
      </c>
      <c r="C184" s="36">
        <v>122003</v>
      </c>
      <c r="D184" s="36" t="s">
        <v>886</v>
      </c>
      <c r="E184" s="36">
        <v>90</v>
      </c>
      <c r="F184" s="36">
        <v>33</v>
      </c>
      <c r="G184" s="36">
        <v>70</v>
      </c>
      <c r="H184" s="36">
        <v>3</v>
      </c>
      <c r="I184" s="36">
        <v>0</v>
      </c>
      <c r="J184" s="36" t="e">
        <v>#N/A</v>
      </c>
      <c r="K184" s="36">
        <v>140009</v>
      </c>
      <c r="L184" s="36" t="s">
        <v>864</v>
      </c>
    </row>
    <row r="185" spans="1:12" x14ac:dyDescent="0.2">
      <c r="A185" s="36" t="s">
        <v>887</v>
      </c>
      <c r="B185" s="36">
        <v>143004</v>
      </c>
      <c r="C185" s="36">
        <v>122004</v>
      </c>
      <c r="D185" s="36" t="s">
        <v>887</v>
      </c>
      <c r="E185" s="36">
        <v>270</v>
      </c>
      <c r="F185" s="36">
        <v>33</v>
      </c>
      <c r="G185" s="36">
        <v>70</v>
      </c>
      <c r="H185" s="36">
        <v>4</v>
      </c>
      <c r="I185" s="36">
        <v>0</v>
      </c>
      <c r="J185" s="36" t="e">
        <v>#N/A</v>
      </c>
      <c r="K185" s="36">
        <v>140288</v>
      </c>
      <c r="L185" s="36" t="s">
        <v>866</v>
      </c>
    </row>
    <row r="186" spans="1:12" x14ac:dyDescent="0.2">
      <c r="A186" s="36" t="s">
        <v>888</v>
      </c>
      <c r="B186" s="36">
        <v>143005</v>
      </c>
      <c r="C186" s="36">
        <v>122005</v>
      </c>
      <c r="D186" s="36" t="s">
        <v>888</v>
      </c>
      <c r="E186" s="36">
        <v>810</v>
      </c>
      <c r="F186" s="36">
        <v>33</v>
      </c>
      <c r="G186" s="36">
        <v>70</v>
      </c>
      <c r="H186" s="36">
        <v>4</v>
      </c>
      <c r="I186" s="36">
        <v>0</v>
      </c>
      <c r="J186" s="36" t="e">
        <v>#N/A</v>
      </c>
      <c r="K186" s="36">
        <v>140051</v>
      </c>
      <c r="L186" s="36" t="s">
        <v>868</v>
      </c>
    </row>
    <row r="187" spans="1:12" x14ac:dyDescent="0.2">
      <c r="A187" s="36" t="s">
        <v>889</v>
      </c>
      <c r="B187" s="36">
        <v>143006</v>
      </c>
      <c r="C187" s="36">
        <v>122006</v>
      </c>
      <c r="D187" s="36" t="s">
        <v>889</v>
      </c>
      <c r="E187" s="36">
        <v>2430</v>
      </c>
      <c r="F187" s="36">
        <v>33</v>
      </c>
      <c r="G187" s="36">
        <v>70</v>
      </c>
      <c r="H187" s="36">
        <v>5</v>
      </c>
      <c r="I187" s="36">
        <v>0</v>
      </c>
      <c r="J187" s="36" t="e">
        <v>#N/A</v>
      </c>
      <c r="K187" s="36">
        <v>140288</v>
      </c>
      <c r="L187" s="36" t="s">
        <v>866</v>
      </c>
    </row>
    <row r="188" spans="1:12" x14ac:dyDescent="0.2">
      <c r="A188" s="36" t="s">
        <v>890</v>
      </c>
      <c r="B188" s="36">
        <v>143007</v>
      </c>
      <c r="C188" s="36">
        <v>122007</v>
      </c>
      <c r="D188" s="36" t="s">
        <v>890</v>
      </c>
      <c r="E188" s="36">
        <v>7290</v>
      </c>
      <c r="F188" s="36">
        <v>33</v>
      </c>
      <c r="G188" s="36">
        <v>70</v>
      </c>
      <c r="H188" s="36">
        <v>5</v>
      </c>
      <c r="I188" s="36">
        <v>0</v>
      </c>
      <c r="J188" s="36" t="e">
        <v>#N/A</v>
      </c>
      <c r="K188" s="36">
        <v>140288</v>
      </c>
      <c r="L188" s="36" t="s">
        <v>866</v>
      </c>
    </row>
    <row r="189" spans="1:12" x14ac:dyDescent="0.2">
      <c r="A189" s="36" t="s">
        <v>891</v>
      </c>
      <c r="B189" s="36">
        <v>143008</v>
      </c>
      <c r="C189" s="36">
        <v>122008</v>
      </c>
      <c r="D189" s="36" t="s">
        <v>891</v>
      </c>
      <c r="E189" s="36">
        <v>21870</v>
      </c>
      <c r="F189" s="36">
        <v>33</v>
      </c>
      <c r="G189" s="36">
        <v>70</v>
      </c>
      <c r="H189" s="36">
        <v>5</v>
      </c>
      <c r="I189" s="36">
        <v>0</v>
      </c>
      <c r="J189" s="36" t="e">
        <v>#N/A</v>
      </c>
      <c r="K189" s="36">
        <v>140288</v>
      </c>
      <c r="L189" s="36" t="s">
        <v>866</v>
      </c>
    </row>
    <row r="190" spans="1:12" x14ac:dyDescent="0.2">
      <c r="A190" s="36" t="s">
        <v>892</v>
      </c>
      <c r="B190" s="36">
        <v>143009</v>
      </c>
      <c r="C190" s="36">
        <v>122009</v>
      </c>
      <c r="D190" s="36" t="s">
        <v>892</v>
      </c>
      <c r="E190" s="36">
        <v>65610</v>
      </c>
      <c r="F190" s="36">
        <v>33</v>
      </c>
      <c r="G190" s="36">
        <v>70</v>
      </c>
      <c r="H190" s="36">
        <v>6</v>
      </c>
      <c r="I190" s="36">
        <v>0</v>
      </c>
      <c r="J190" s="36" t="e">
        <v>#N/A</v>
      </c>
      <c r="K190" s="36">
        <v>140288</v>
      </c>
      <c r="L190" s="36" t="s">
        <v>866</v>
      </c>
    </row>
    <row r="191" spans="1:12" x14ac:dyDescent="0.2">
      <c r="A191" s="36" t="s">
        <v>893</v>
      </c>
      <c r="B191" s="36">
        <v>143010</v>
      </c>
      <c r="C191" s="36">
        <v>122010</v>
      </c>
      <c r="D191" s="36" t="s">
        <v>893</v>
      </c>
      <c r="E191" s="36">
        <v>196830</v>
      </c>
      <c r="F191" s="36">
        <v>33</v>
      </c>
      <c r="G191" s="36">
        <v>70</v>
      </c>
      <c r="H191" s="36">
        <v>6</v>
      </c>
      <c r="I191" s="36">
        <v>0</v>
      </c>
      <c r="J191" s="36" t="e">
        <v>#N/A</v>
      </c>
      <c r="K191" s="36">
        <v>140288</v>
      </c>
      <c r="L191" s="36" t="s">
        <v>866</v>
      </c>
    </row>
    <row r="192" spans="1:12" x14ac:dyDescent="0.2">
      <c r="A192" s="36" t="s">
        <v>2330</v>
      </c>
      <c r="B192" s="36">
        <v>146001</v>
      </c>
      <c r="C192" s="36">
        <v>122021</v>
      </c>
      <c r="D192" s="36" t="s">
        <v>894</v>
      </c>
      <c r="E192" s="36">
        <v>10</v>
      </c>
      <c r="F192" s="36">
        <v>62</v>
      </c>
      <c r="G192" s="36">
        <v>70</v>
      </c>
      <c r="H192" s="36">
        <v>3</v>
      </c>
      <c r="I192" s="36">
        <v>0</v>
      </c>
      <c r="J192" s="36" t="e">
        <v>#N/A</v>
      </c>
      <c r="K192" s="36">
        <v>140284</v>
      </c>
      <c r="L192" s="36" t="s">
        <v>2161</v>
      </c>
    </row>
    <row r="193" spans="1:12" x14ac:dyDescent="0.2">
      <c r="A193" s="36" t="s">
        <v>447</v>
      </c>
      <c r="B193" s="36">
        <v>146002</v>
      </c>
      <c r="C193" s="36">
        <v>122022</v>
      </c>
      <c r="D193" s="36" t="s">
        <v>447</v>
      </c>
      <c r="E193" s="36">
        <v>30</v>
      </c>
      <c r="F193" s="36">
        <v>62</v>
      </c>
      <c r="G193" s="36">
        <v>70</v>
      </c>
      <c r="H193" s="36">
        <v>3</v>
      </c>
      <c r="I193" s="36">
        <v>0</v>
      </c>
      <c r="J193" s="36" t="e">
        <v>#N/A</v>
      </c>
      <c r="K193" s="36">
        <v>140285</v>
      </c>
      <c r="L193" s="36" t="s">
        <v>2162</v>
      </c>
    </row>
    <row r="194" spans="1:12" x14ac:dyDescent="0.2">
      <c r="A194" s="36" t="s">
        <v>895</v>
      </c>
      <c r="B194" s="36">
        <v>146003</v>
      </c>
      <c r="C194" s="36">
        <v>122023</v>
      </c>
      <c r="D194" s="36" t="s">
        <v>895</v>
      </c>
      <c r="E194" s="36">
        <v>90</v>
      </c>
      <c r="F194" s="36">
        <v>62</v>
      </c>
      <c r="G194" s="36">
        <v>70</v>
      </c>
      <c r="H194" s="36">
        <v>3</v>
      </c>
      <c r="I194" s="36">
        <v>0</v>
      </c>
      <c r="J194" s="36" t="e">
        <v>#N/A</v>
      </c>
      <c r="K194" s="36">
        <v>140286</v>
      </c>
      <c r="L194" s="36" t="s">
        <v>2162</v>
      </c>
    </row>
    <row r="195" spans="1:12" x14ac:dyDescent="0.2">
      <c r="A195" s="36" t="s">
        <v>896</v>
      </c>
      <c r="B195" s="36">
        <v>146004</v>
      </c>
      <c r="C195" s="36">
        <v>122024</v>
      </c>
      <c r="D195" s="36" t="s">
        <v>896</v>
      </c>
      <c r="E195" s="36">
        <v>270</v>
      </c>
      <c r="F195" s="36">
        <v>62</v>
      </c>
      <c r="G195" s="36">
        <v>70</v>
      </c>
      <c r="H195" s="36">
        <v>4</v>
      </c>
      <c r="I195" s="36">
        <v>0</v>
      </c>
      <c r="J195" s="36" t="e">
        <v>#N/A</v>
      </c>
      <c r="K195" s="36">
        <v>140287</v>
      </c>
      <c r="L195" s="36" t="s">
        <v>866</v>
      </c>
    </row>
    <row r="196" spans="1:12" x14ac:dyDescent="0.2">
      <c r="A196" s="36" t="s">
        <v>897</v>
      </c>
      <c r="B196" s="36">
        <v>146005</v>
      </c>
      <c r="C196" s="36">
        <v>122025</v>
      </c>
      <c r="D196" s="36" t="s">
        <v>897</v>
      </c>
      <c r="E196" s="36">
        <v>810</v>
      </c>
      <c r="F196" s="36">
        <v>62</v>
      </c>
      <c r="G196" s="36">
        <v>70</v>
      </c>
      <c r="H196" s="36">
        <v>4</v>
      </c>
      <c r="I196" s="36">
        <v>0</v>
      </c>
      <c r="J196" s="36" t="e">
        <v>#N/A</v>
      </c>
      <c r="K196" s="36">
        <v>140287</v>
      </c>
      <c r="L196" s="36" t="s">
        <v>866</v>
      </c>
    </row>
    <row r="197" spans="1:12" x14ac:dyDescent="0.2">
      <c r="A197" s="36" t="s">
        <v>898</v>
      </c>
      <c r="B197" s="36">
        <v>146006</v>
      </c>
      <c r="C197" s="36">
        <v>122026</v>
      </c>
      <c r="D197" s="36" t="s">
        <v>898</v>
      </c>
      <c r="E197" s="36">
        <v>2430</v>
      </c>
      <c r="F197" s="36">
        <v>62</v>
      </c>
      <c r="G197" s="36">
        <v>70</v>
      </c>
      <c r="H197" s="36">
        <v>5</v>
      </c>
      <c r="I197" s="36">
        <v>0</v>
      </c>
      <c r="J197" s="36" t="e">
        <v>#N/A</v>
      </c>
      <c r="K197" s="36">
        <v>140287</v>
      </c>
      <c r="L197" s="36" t="s">
        <v>866</v>
      </c>
    </row>
    <row r="198" spans="1:12" x14ac:dyDescent="0.2">
      <c r="A198" s="36" t="s">
        <v>899</v>
      </c>
      <c r="B198" s="36">
        <v>146007</v>
      </c>
      <c r="C198" s="36">
        <v>122027</v>
      </c>
      <c r="D198" s="36" t="s">
        <v>899</v>
      </c>
      <c r="E198" s="36">
        <v>7290</v>
      </c>
      <c r="F198" s="36">
        <v>62</v>
      </c>
      <c r="G198" s="36">
        <v>70</v>
      </c>
      <c r="H198" s="36">
        <v>5</v>
      </c>
      <c r="I198" s="36">
        <v>0</v>
      </c>
      <c r="J198" s="36" t="e">
        <v>#N/A</v>
      </c>
      <c r="K198" s="36">
        <v>140287</v>
      </c>
      <c r="L198" s="36" t="s">
        <v>866</v>
      </c>
    </row>
    <row r="199" spans="1:12" x14ac:dyDescent="0.2">
      <c r="A199" s="36" t="s">
        <v>900</v>
      </c>
      <c r="B199" s="36">
        <v>146008</v>
      </c>
      <c r="C199" s="36">
        <v>122028</v>
      </c>
      <c r="D199" s="36" t="s">
        <v>900</v>
      </c>
      <c r="E199" s="36">
        <v>21870</v>
      </c>
      <c r="F199" s="36">
        <v>62</v>
      </c>
      <c r="G199" s="36">
        <v>70</v>
      </c>
      <c r="H199" s="36">
        <v>5</v>
      </c>
      <c r="I199" s="36">
        <v>0</v>
      </c>
      <c r="J199" s="36" t="e">
        <v>#N/A</v>
      </c>
      <c r="K199" s="36">
        <v>140287</v>
      </c>
      <c r="L199" s="36" t="s">
        <v>866</v>
      </c>
    </row>
    <row r="200" spans="1:12" x14ac:dyDescent="0.2">
      <c r="A200" s="36" t="s">
        <v>901</v>
      </c>
      <c r="B200" s="36">
        <v>146009</v>
      </c>
      <c r="C200" s="36">
        <v>122029</v>
      </c>
      <c r="D200" s="36" t="s">
        <v>901</v>
      </c>
      <c r="E200" s="36">
        <v>65610</v>
      </c>
      <c r="F200" s="36">
        <v>62</v>
      </c>
      <c r="G200" s="36">
        <v>70</v>
      </c>
      <c r="H200" s="36">
        <v>6</v>
      </c>
      <c r="I200" s="36">
        <v>0</v>
      </c>
      <c r="J200" s="36" t="e">
        <v>#N/A</v>
      </c>
      <c r="K200" s="36">
        <v>140287</v>
      </c>
      <c r="L200" s="36" t="s">
        <v>866</v>
      </c>
    </row>
    <row r="201" spans="1:12" x14ac:dyDescent="0.2">
      <c r="A201" s="36" t="s">
        <v>902</v>
      </c>
      <c r="B201" s="36">
        <v>146010</v>
      </c>
      <c r="C201" s="36">
        <v>122030</v>
      </c>
      <c r="D201" s="36" t="s">
        <v>902</v>
      </c>
      <c r="E201" s="36">
        <v>196830</v>
      </c>
      <c r="F201" s="36">
        <v>62</v>
      </c>
      <c r="G201" s="36">
        <v>70</v>
      </c>
      <c r="H201" s="36">
        <v>6</v>
      </c>
      <c r="I201" s="36">
        <v>0</v>
      </c>
      <c r="J201" s="36" t="e">
        <v>#N/A</v>
      </c>
      <c r="K201" s="36">
        <v>140287</v>
      </c>
      <c r="L201" s="36" t="s">
        <v>866</v>
      </c>
    </row>
    <row r="202" spans="1:12" x14ac:dyDescent="0.2">
      <c r="A202" s="36" t="s">
        <v>903</v>
      </c>
      <c r="B202" s="36">
        <v>147001</v>
      </c>
      <c r="C202" s="36">
        <v>122031</v>
      </c>
      <c r="D202" s="36" t="s">
        <v>903</v>
      </c>
      <c r="E202" s="36">
        <v>10</v>
      </c>
      <c r="F202" s="36">
        <v>63</v>
      </c>
      <c r="G202" s="36">
        <v>70</v>
      </c>
      <c r="H202" s="36">
        <v>3</v>
      </c>
      <c r="I202" s="36">
        <v>0</v>
      </c>
      <c r="J202" s="36" t="e">
        <v>#N/A</v>
      </c>
      <c r="K202" s="36">
        <v>140284</v>
      </c>
      <c r="L202" s="36" t="s">
        <v>2161</v>
      </c>
    </row>
    <row r="203" spans="1:12" x14ac:dyDescent="0.2">
      <c r="A203" s="36" t="s">
        <v>545</v>
      </c>
      <c r="B203" s="36">
        <v>147002</v>
      </c>
      <c r="C203" s="36">
        <v>122032</v>
      </c>
      <c r="D203" s="36" t="s">
        <v>545</v>
      </c>
      <c r="E203" s="36">
        <v>30</v>
      </c>
      <c r="F203" s="36">
        <v>63</v>
      </c>
      <c r="G203" s="36">
        <v>70</v>
      </c>
      <c r="H203" s="36">
        <v>3</v>
      </c>
      <c r="I203" s="36">
        <v>0</v>
      </c>
      <c r="J203" s="36" t="e">
        <v>#N/A</v>
      </c>
      <c r="K203" s="36">
        <v>140285</v>
      </c>
      <c r="L203" s="36" t="s">
        <v>2162</v>
      </c>
    </row>
    <row r="204" spans="1:12" x14ac:dyDescent="0.2">
      <c r="A204" s="36" t="s">
        <v>904</v>
      </c>
      <c r="B204" s="36">
        <v>147003</v>
      </c>
      <c r="C204" s="36">
        <v>122033</v>
      </c>
      <c r="D204" s="36" t="s">
        <v>904</v>
      </c>
      <c r="E204" s="36">
        <v>90</v>
      </c>
      <c r="F204" s="36">
        <v>63</v>
      </c>
      <c r="G204" s="36">
        <v>70</v>
      </c>
      <c r="H204" s="36">
        <v>3</v>
      </c>
      <c r="I204" s="36">
        <v>0</v>
      </c>
      <c r="J204" s="36" t="e">
        <v>#N/A</v>
      </c>
      <c r="K204" s="36">
        <v>140286</v>
      </c>
      <c r="L204" s="36" t="s">
        <v>2162</v>
      </c>
    </row>
    <row r="205" spans="1:12" x14ac:dyDescent="0.2">
      <c r="A205" s="36" t="s">
        <v>905</v>
      </c>
      <c r="B205" s="36">
        <v>147004</v>
      </c>
      <c r="C205" s="36">
        <v>122034</v>
      </c>
      <c r="D205" s="36" t="s">
        <v>905</v>
      </c>
      <c r="E205" s="36">
        <v>270</v>
      </c>
      <c r="F205" s="36">
        <v>63</v>
      </c>
      <c r="G205" s="36">
        <v>70</v>
      </c>
      <c r="H205" s="36">
        <v>4</v>
      </c>
      <c r="I205" s="36">
        <v>0</v>
      </c>
      <c r="J205" s="36" t="e">
        <v>#N/A</v>
      </c>
      <c r="K205" s="36">
        <v>140287</v>
      </c>
      <c r="L205" s="36" t="s">
        <v>866</v>
      </c>
    </row>
    <row r="206" spans="1:12" x14ac:dyDescent="0.2">
      <c r="A206" s="36" t="s">
        <v>906</v>
      </c>
      <c r="B206" s="36">
        <v>147005</v>
      </c>
      <c r="C206" s="36">
        <v>122035</v>
      </c>
      <c r="D206" s="36" t="s">
        <v>906</v>
      </c>
      <c r="E206" s="36">
        <v>810</v>
      </c>
      <c r="F206" s="36">
        <v>63</v>
      </c>
      <c r="G206" s="36">
        <v>70</v>
      </c>
      <c r="H206" s="36">
        <v>4</v>
      </c>
      <c r="I206" s="36">
        <v>0</v>
      </c>
      <c r="J206" s="36" t="e">
        <v>#N/A</v>
      </c>
      <c r="K206" s="36">
        <v>140287</v>
      </c>
      <c r="L206" s="36" t="s">
        <v>866</v>
      </c>
    </row>
    <row r="207" spans="1:12" x14ac:dyDescent="0.2">
      <c r="A207" s="36" t="s">
        <v>907</v>
      </c>
      <c r="B207" s="36">
        <v>147006</v>
      </c>
      <c r="C207" s="36">
        <v>122036</v>
      </c>
      <c r="D207" s="36" t="s">
        <v>907</v>
      </c>
      <c r="E207" s="36">
        <v>2430</v>
      </c>
      <c r="F207" s="36">
        <v>63</v>
      </c>
      <c r="G207" s="36">
        <v>70</v>
      </c>
      <c r="H207" s="36">
        <v>5</v>
      </c>
      <c r="I207" s="36">
        <v>0</v>
      </c>
      <c r="J207" s="36" t="e">
        <v>#N/A</v>
      </c>
      <c r="K207" s="36">
        <v>140287</v>
      </c>
      <c r="L207" s="36" t="s">
        <v>866</v>
      </c>
    </row>
    <row r="208" spans="1:12" x14ac:dyDescent="0.2">
      <c r="A208" s="36" t="s">
        <v>908</v>
      </c>
      <c r="B208" s="36">
        <v>147007</v>
      </c>
      <c r="C208" s="36">
        <v>122037</v>
      </c>
      <c r="D208" s="36" t="s">
        <v>908</v>
      </c>
      <c r="E208" s="36">
        <v>7290</v>
      </c>
      <c r="F208" s="36">
        <v>63</v>
      </c>
      <c r="G208" s="36">
        <v>70</v>
      </c>
      <c r="H208" s="36">
        <v>5</v>
      </c>
      <c r="I208" s="36">
        <v>0</v>
      </c>
      <c r="J208" s="36" t="e">
        <v>#N/A</v>
      </c>
      <c r="K208" s="36">
        <v>140287</v>
      </c>
      <c r="L208" s="36" t="s">
        <v>866</v>
      </c>
    </row>
    <row r="209" spans="1:12" x14ac:dyDescent="0.2">
      <c r="A209" s="36" t="s">
        <v>909</v>
      </c>
      <c r="B209" s="36">
        <v>147008</v>
      </c>
      <c r="C209" s="36">
        <v>122038</v>
      </c>
      <c r="D209" s="36" t="s">
        <v>909</v>
      </c>
      <c r="E209" s="36">
        <v>21870</v>
      </c>
      <c r="F209" s="36">
        <v>63</v>
      </c>
      <c r="G209" s="36">
        <v>70</v>
      </c>
      <c r="H209" s="36">
        <v>5</v>
      </c>
      <c r="I209" s="36">
        <v>0</v>
      </c>
      <c r="J209" s="36" t="e">
        <v>#N/A</v>
      </c>
      <c r="K209" s="36">
        <v>140287</v>
      </c>
      <c r="L209" s="36" t="s">
        <v>866</v>
      </c>
    </row>
    <row r="210" spans="1:12" x14ac:dyDescent="0.2">
      <c r="A210" s="36" t="s">
        <v>910</v>
      </c>
      <c r="B210" s="36">
        <v>147009</v>
      </c>
      <c r="C210" s="36">
        <v>122039</v>
      </c>
      <c r="D210" s="36" t="s">
        <v>910</v>
      </c>
      <c r="E210" s="36">
        <v>65610</v>
      </c>
      <c r="F210" s="36">
        <v>63</v>
      </c>
      <c r="G210" s="36">
        <v>70</v>
      </c>
      <c r="H210" s="36">
        <v>6</v>
      </c>
      <c r="I210" s="36">
        <v>0</v>
      </c>
      <c r="J210" s="36" t="e">
        <v>#N/A</v>
      </c>
      <c r="K210" s="36">
        <v>140287</v>
      </c>
      <c r="L210" s="36" t="s">
        <v>866</v>
      </c>
    </row>
    <row r="211" spans="1:12" x14ac:dyDescent="0.2">
      <c r="A211" s="36" t="s">
        <v>911</v>
      </c>
      <c r="B211" s="36">
        <v>147010</v>
      </c>
      <c r="C211" s="36">
        <v>122040</v>
      </c>
      <c r="D211" s="36" t="s">
        <v>911</v>
      </c>
      <c r="E211" s="36">
        <v>196830</v>
      </c>
      <c r="F211" s="36">
        <v>63</v>
      </c>
      <c r="G211" s="36">
        <v>70</v>
      </c>
      <c r="H211" s="36">
        <v>6</v>
      </c>
      <c r="I211" s="36">
        <v>0</v>
      </c>
      <c r="J211" s="36" t="e">
        <v>#N/A</v>
      </c>
      <c r="K211" s="36">
        <v>140287</v>
      </c>
      <c r="L211" s="36" t="s">
        <v>866</v>
      </c>
    </row>
    <row r="212" spans="1:12" x14ac:dyDescent="0.2">
      <c r="A212" s="36" t="s">
        <v>2331</v>
      </c>
      <c r="B212" s="36">
        <v>145001</v>
      </c>
      <c r="C212" s="36">
        <v>122011</v>
      </c>
      <c r="D212" s="36" t="s">
        <v>528</v>
      </c>
      <c r="E212" s="36">
        <v>10</v>
      </c>
      <c r="F212" s="36">
        <v>7</v>
      </c>
      <c r="G212" s="36">
        <v>41</v>
      </c>
      <c r="H212" s="36">
        <v>4</v>
      </c>
      <c r="I212" s="36">
        <v>145010</v>
      </c>
      <c r="J212" s="36" t="s">
        <v>912</v>
      </c>
      <c r="K212" s="36">
        <v>140010</v>
      </c>
      <c r="L212" s="36" t="s">
        <v>913</v>
      </c>
    </row>
    <row r="213" spans="1:12" x14ac:dyDescent="0.2">
      <c r="A213" s="36" t="s">
        <v>914</v>
      </c>
      <c r="B213" s="36">
        <v>145002</v>
      </c>
      <c r="C213" s="36">
        <v>122012</v>
      </c>
      <c r="D213" s="36" t="s">
        <v>914</v>
      </c>
      <c r="E213" s="36">
        <v>40</v>
      </c>
      <c r="F213" s="36">
        <v>7</v>
      </c>
      <c r="G213" s="36">
        <v>41</v>
      </c>
      <c r="H213" s="36">
        <v>6</v>
      </c>
      <c r="I213" s="36">
        <v>145005</v>
      </c>
      <c r="J213" s="36" t="s">
        <v>915</v>
      </c>
      <c r="K213" s="36">
        <v>140109</v>
      </c>
      <c r="L213" s="36" t="s">
        <v>684</v>
      </c>
    </row>
    <row r="214" spans="1:12" x14ac:dyDescent="0.2">
      <c r="A214" s="36" t="s">
        <v>2332</v>
      </c>
      <c r="B214" s="36">
        <v>145003</v>
      </c>
      <c r="C214" s="36">
        <v>122013</v>
      </c>
      <c r="D214" s="36" t="s">
        <v>916</v>
      </c>
      <c r="E214" s="36">
        <v>30</v>
      </c>
      <c r="F214" s="36">
        <v>7</v>
      </c>
      <c r="G214" s="36">
        <v>42</v>
      </c>
      <c r="H214" s="36">
        <v>4</v>
      </c>
      <c r="I214" s="36">
        <v>145011</v>
      </c>
      <c r="J214" s="36" t="s">
        <v>917</v>
      </c>
      <c r="K214" s="36">
        <v>140011</v>
      </c>
      <c r="L214" s="36" t="s">
        <v>918</v>
      </c>
    </row>
    <row r="215" spans="1:12" x14ac:dyDescent="0.2">
      <c r="A215" s="36" t="s">
        <v>919</v>
      </c>
      <c r="B215" s="36">
        <v>145004</v>
      </c>
      <c r="C215" s="36">
        <v>122014</v>
      </c>
      <c r="D215" s="36" t="s">
        <v>919</v>
      </c>
      <c r="E215" s="36">
        <v>50</v>
      </c>
      <c r="F215" s="36">
        <v>7</v>
      </c>
      <c r="G215" s="36">
        <v>42</v>
      </c>
      <c r="H215" s="36">
        <v>5</v>
      </c>
      <c r="I215" s="36">
        <v>145012</v>
      </c>
      <c r="J215" s="36" t="s">
        <v>920</v>
      </c>
      <c r="K215" s="36">
        <v>140012</v>
      </c>
      <c r="L215" s="36" t="s">
        <v>921</v>
      </c>
    </row>
    <row r="216" spans="1:12" x14ac:dyDescent="0.2">
      <c r="A216" s="36" t="s">
        <v>922</v>
      </c>
      <c r="B216" s="36">
        <v>145005</v>
      </c>
      <c r="C216" s="36">
        <v>122015</v>
      </c>
      <c r="D216" s="36" t="s">
        <v>922</v>
      </c>
      <c r="E216" s="36">
        <v>80</v>
      </c>
      <c r="F216" s="36">
        <v>7</v>
      </c>
      <c r="G216" s="36">
        <v>42</v>
      </c>
      <c r="H216" s="36">
        <v>6</v>
      </c>
      <c r="I216" s="36">
        <v>145013</v>
      </c>
      <c r="J216" s="36" t="s">
        <v>923</v>
      </c>
      <c r="K216" s="36">
        <v>140013</v>
      </c>
      <c r="L216" s="36" t="s">
        <v>924</v>
      </c>
    </row>
    <row r="217" spans="1:12" x14ac:dyDescent="0.2">
      <c r="A217" s="36" t="s">
        <v>2333</v>
      </c>
      <c r="B217" s="36">
        <v>145006</v>
      </c>
      <c r="C217" s="36">
        <v>122041</v>
      </c>
      <c r="D217" s="36" t="s">
        <v>925</v>
      </c>
      <c r="E217" s="36">
        <v>20</v>
      </c>
      <c r="F217" s="36">
        <v>7</v>
      </c>
      <c r="G217" s="36">
        <v>43</v>
      </c>
      <c r="H217" s="36">
        <v>4</v>
      </c>
      <c r="I217" s="36">
        <v>122042</v>
      </c>
      <c r="J217" s="36" t="s">
        <v>926</v>
      </c>
      <c r="K217" s="36">
        <v>140132</v>
      </c>
      <c r="L217" s="36" t="s">
        <v>927</v>
      </c>
    </row>
    <row r="218" spans="1:12" x14ac:dyDescent="0.2">
      <c r="A218" s="36" t="s">
        <v>928</v>
      </c>
      <c r="B218" s="36">
        <v>148000</v>
      </c>
      <c r="C218" s="36">
        <v>820009</v>
      </c>
      <c r="D218" s="36" t="s">
        <v>928</v>
      </c>
      <c r="E218" s="36">
        <v>7</v>
      </c>
      <c r="F218" s="36">
        <v>66</v>
      </c>
      <c r="G218" s="36">
        <v>80</v>
      </c>
      <c r="H218" s="36">
        <v>2</v>
      </c>
      <c r="I218" s="36">
        <v>145032</v>
      </c>
      <c r="J218" s="36" t="s">
        <v>929</v>
      </c>
      <c r="K218" s="36">
        <v>140032</v>
      </c>
      <c r="L218" s="36" t="s">
        <v>930</v>
      </c>
    </row>
    <row r="219" spans="1:12" x14ac:dyDescent="0.2">
      <c r="A219" s="36" t="s">
        <v>928</v>
      </c>
      <c r="B219" s="36">
        <v>148001</v>
      </c>
      <c r="C219" s="36">
        <v>820010</v>
      </c>
      <c r="D219" s="36" t="s">
        <v>928</v>
      </c>
      <c r="E219" s="36">
        <v>7</v>
      </c>
      <c r="F219" s="36">
        <v>66</v>
      </c>
      <c r="G219" s="36">
        <v>80</v>
      </c>
      <c r="H219" s="36">
        <v>3</v>
      </c>
      <c r="I219" s="36">
        <v>145033</v>
      </c>
      <c r="J219" s="36" t="s">
        <v>929</v>
      </c>
      <c r="K219" s="36">
        <v>140033</v>
      </c>
      <c r="L219" s="36" t="s">
        <v>930</v>
      </c>
    </row>
    <row r="220" spans="1:12" x14ac:dyDescent="0.2">
      <c r="A220" s="36" t="s">
        <v>928</v>
      </c>
      <c r="B220" s="36">
        <v>148002</v>
      </c>
      <c r="C220" s="36">
        <v>820011</v>
      </c>
      <c r="D220" s="36" t="s">
        <v>928</v>
      </c>
      <c r="E220" s="36">
        <v>7</v>
      </c>
      <c r="F220" s="36">
        <v>66</v>
      </c>
      <c r="G220" s="36">
        <v>80</v>
      </c>
      <c r="H220" s="36">
        <v>4</v>
      </c>
      <c r="I220" s="36">
        <v>145034</v>
      </c>
      <c r="J220" s="36" t="s">
        <v>931</v>
      </c>
      <c r="K220" s="36">
        <v>140034</v>
      </c>
      <c r="L220" s="36" t="s">
        <v>930</v>
      </c>
    </row>
    <row r="221" spans="1:12" x14ac:dyDescent="0.2">
      <c r="A221" s="36" t="s">
        <v>928</v>
      </c>
      <c r="B221" s="36">
        <v>148003</v>
      </c>
      <c r="C221" s="36">
        <v>820012</v>
      </c>
      <c r="D221" s="36" t="s">
        <v>928</v>
      </c>
      <c r="E221" s="36">
        <v>7</v>
      </c>
      <c r="F221" s="36">
        <v>66</v>
      </c>
      <c r="G221" s="36">
        <v>80</v>
      </c>
      <c r="H221" s="36">
        <v>6</v>
      </c>
      <c r="I221" s="36">
        <v>145035</v>
      </c>
      <c r="J221" s="36" t="s">
        <v>931</v>
      </c>
      <c r="K221" s="36">
        <v>140035</v>
      </c>
      <c r="L221" s="36" t="s">
        <v>930</v>
      </c>
    </row>
    <row r="222" spans="1:12" x14ac:dyDescent="0.2">
      <c r="A222" s="36" t="s">
        <v>932</v>
      </c>
      <c r="B222" s="36">
        <v>148004</v>
      </c>
      <c r="C222" s="36">
        <v>820013</v>
      </c>
      <c r="D222" s="36" t="s">
        <v>932</v>
      </c>
      <c r="E222" s="36">
        <v>7</v>
      </c>
      <c r="F222" s="36">
        <v>66</v>
      </c>
      <c r="G222" s="36">
        <v>80</v>
      </c>
      <c r="H222" s="36">
        <v>2</v>
      </c>
      <c r="I222" s="36">
        <v>145032</v>
      </c>
      <c r="J222" s="36" t="s">
        <v>929</v>
      </c>
      <c r="K222" s="36">
        <v>140032</v>
      </c>
      <c r="L222" s="36" t="s">
        <v>930</v>
      </c>
    </row>
    <row r="223" spans="1:12" x14ac:dyDescent="0.2">
      <c r="A223" s="36" t="s">
        <v>932</v>
      </c>
      <c r="B223" s="36">
        <v>148005</v>
      </c>
      <c r="C223" s="36">
        <v>820014</v>
      </c>
      <c r="D223" s="36" t="s">
        <v>932</v>
      </c>
      <c r="E223" s="36">
        <v>7</v>
      </c>
      <c r="F223" s="36">
        <v>66</v>
      </c>
      <c r="G223" s="36">
        <v>80</v>
      </c>
      <c r="H223" s="36">
        <v>3</v>
      </c>
      <c r="I223" s="36">
        <v>145033</v>
      </c>
      <c r="J223" s="36" t="s">
        <v>929</v>
      </c>
      <c r="K223" s="36">
        <v>140033</v>
      </c>
      <c r="L223" s="36" t="s">
        <v>930</v>
      </c>
    </row>
    <row r="224" spans="1:12" x14ac:dyDescent="0.2">
      <c r="A224" s="36" t="s">
        <v>932</v>
      </c>
      <c r="B224" s="36">
        <v>148006</v>
      </c>
      <c r="C224" s="36">
        <v>820015</v>
      </c>
      <c r="D224" s="36" t="s">
        <v>932</v>
      </c>
      <c r="E224" s="36">
        <v>7</v>
      </c>
      <c r="F224" s="36">
        <v>66</v>
      </c>
      <c r="G224" s="36">
        <v>80</v>
      </c>
      <c r="H224" s="36">
        <v>4</v>
      </c>
      <c r="I224" s="36">
        <v>145034</v>
      </c>
      <c r="J224" s="36" t="s">
        <v>931</v>
      </c>
      <c r="K224" s="36">
        <v>140034</v>
      </c>
      <c r="L224" s="36" t="s">
        <v>930</v>
      </c>
    </row>
    <row r="225" spans="1:12" x14ac:dyDescent="0.2">
      <c r="A225" s="36" t="s">
        <v>932</v>
      </c>
      <c r="B225" s="36">
        <v>148007</v>
      </c>
      <c r="C225" s="36">
        <v>820016</v>
      </c>
      <c r="D225" s="36" t="s">
        <v>932</v>
      </c>
      <c r="E225" s="36">
        <v>7</v>
      </c>
      <c r="F225" s="36">
        <v>66</v>
      </c>
      <c r="G225" s="36">
        <v>80</v>
      </c>
      <c r="H225" s="36">
        <v>6</v>
      </c>
      <c r="I225" s="36">
        <v>145035</v>
      </c>
      <c r="J225" s="36" t="s">
        <v>931</v>
      </c>
      <c r="K225" s="36">
        <v>140035</v>
      </c>
      <c r="L225" s="36" t="s">
        <v>930</v>
      </c>
    </row>
    <row r="226" spans="1:12" x14ac:dyDescent="0.2">
      <c r="A226" s="36" t="s">
        <v>933</v>
      </c>
      <c r="B226" s="36">
        <v>148008</v>
      </c>
      <c r="C226" s="36">
        <v>820017</v>
      </c>
      <c r="D226" s="36" t="s">
        <v>933</v>
      </c>
      <c r="E226" s="36">
        <v>7</v>
      </c>
      <c r="F226" s="36">
        <v>66</v>
      </c>
      <c r="G226" s="36">
        <v>80</v>
      </c>
      <c r="H226" s="36">
        <v>2</v>
      </c>
      <c r="I226" s="36">
        <v>145032</v>
      </c>
      <c r="J226" s="36" t="s">
        <v>929</v>
      </c>
      <c r="K226" s="36">
        <v>140032</v>
      </c>
      <c r="L226" s="36" t="s">
        <v>930</v>
      </c>
    </row>
    <row r="227" spans="1:12" x14ac:dyDescent="0.2">
      <c r="A227" s="36" t="s">
        <v>933</v>
      </c>
      <c r="B227" s="36">
        <v>148009</v>
      </c>
      <c r="C227" s="36">
        <v>820018</v>
      </c>
      <c r="D227" s="36" t="s">
        <v>933</v>
      </c>
      <c r="E227" s="36">
        <v>7</v>
      </c>
      <c r="F227" s="36">
        <v>66</v>
      </c>
      <c r="G227" s="36">
        <v>80</v>
      </c>
      <c r="H227" s="36">
        <v>3</v>
      </c>
      <c r="I227" s="36">
        <v>145033</v>
      </c>
      <c r="J227" s="36" t="s">
        <v>929</v>
      </c>
      <c r="K227" s="36">
        <v>140033</v>
      </c>
      <c r="L227" s="36" t="s">
        <v>930</v>
      </c>
    </row>
    <row r="228" spans="1:12" x14ac:dyDescent="0.2">
      <c r="A228" s="36" t="s">
        <v>933</v>
      </c>
      <c r="B228" s="36">
        <v>148010</v>
      </c>
      <c r="C228" s="36">
        <v>820019</v>
      </c>
      <c r="D228" s="36" t="s">
        <v>933</v>
      </c>
      <c r="E228" s="36">
        <v>7</v>
      </c>
      <c r="F228" s="36">
        <v>66</v>
      </c>
      <c r="G228" s="36">
        <v>80</v>
      </c>
      <c r="H228" s="36">
        <v>4</v>
      </c>
      <c r="I228" s="36">
        <v>145034</v>
      </c>
      <c r="J228" s="36" t="s">
        <v>931</v>
      </c>
      <c r="K228" s="36">
        <v>140034</v>
      </c>
      <c r="L228" s="36" t="s">
        <v>930</v>
      </c>
    </row>
    <row r="229" spans="1:12" x14ac:dyDescent="0.2">
      <c r="A229" s="36" t="s">
        <v>933</v>
      </c>
      <c r="B229" s="36">
        <v>148011</v>
      </c>
      <c r="C229" s="36">
        <v>820020</v>
      </c>
      <c r="D229" s="36" t="s">
        <v>933</v>
      </c>
      <c r="E229" s="36">
        <v>7</v>
      </c>
      <c r="F229" s="36">
        <v>66</v>
      </c>
      <c r="G229" s="36">
        <v>80</v>
      </c>
      <c r="H229" s="36">
        <v>6</v>
      </c>
      <c r="I229" s="36">
        <v>145035</v>
      </c>
      <c r="J229" s="36" t="s">
        <v>931</v>
      </c>
      <c r="K229" s="36">
        <v>140035</v>
      </c>
      <c r="L229" s="36" t="s">
        <v>930</v>
      </c>
    </row>
    <row r="230" spans="1:12" x14ac:dyDescent="0.2">
      <c r="A230" s="36" t="s">
        <v>934</v>
      </c>
      <c r="B230" s="36">
        <v>148012</v>
      </c>
      <c r="C230" s="36">
        <v>820021</v>
      </c>
      <c r="D230" s="36" t="s">
        <v>934</v>
      </c>
      <c r="E230" s="36">
        <v>7</v>
      </c>
      <c r="F230" s="36">
        <v>66</v>
      </c>
      <c r="G230" s="36">
        <v>80</v>
      </c>
      <c r="H230" s="36">
        <v>2</v>
      </c>
      <c r="I230" s="36">
        <v>145032</v>
      </c>
      <c r="J230" s="36" t="s">
        <v>929</v>
      </c>
      <c r="K230" s="36">
        <v>140032</v>
      </c>
      <c r="L230" s="36" t="s">
        <v>930</v>
      </c>
    </row>
    <row r="231" spans="1:12" x14ac:dyDescent="0.2">
      <c r="A231" s="36" t="s">
        <v>934</v>
      </c>
      <c r="B231" s="36">
        <v>148013</v>
      </c>
      <c r="C231" s="36">
        <v>820022</v>
      </c>
      <c r="D231" s="36" t="s">
        <v>934</v>
      </c>
      <c r="E231" s="36">
        <v>7</v>
      </c>
      <c r="F231" s="36">
        <v>66</v>
      </c>
      <c r="G231" s="36">
        <v>80</v>
      </c>
      <c r="H231" s="36">
        <v>3</v>
      </c>
      <c r="I231" s="36">
        <v>145033</v>
      </c>
      <c r="J231" s="36" t="s">
        <v>929</v>
      </c>
      <c r="K231" s="36">
        <v>140033</v>
      </c>
      <c r="L231" s="36" t="s">
        <v>930</v>
      </c>
    </row>
    <row r="232" spans="1:12" x14ac:dyDescent="0.2">
      <c r="A232" s="36" t="s">
        <v>934</v>
      </c>
      <c r="B232" s="36">
        <v>148014</v>
      </c>
      <c r="C232" s="36">
        <v>820023</v>
      </c>
      <c r="D232" s="36" t="s">
        <v>934</v>
      </c>
      <c r="E232" s="36">
        <v>7</v>
      </c>
      <c r="F232" s="36">
        <v>66</v>
      </c>
      <c r="G232" s="36">
        <v>80</v>
      </c>
      <c r="H232" s="36">
        <v>4</v>
      </c>
      <c r="I232" s="36">
        <v>145034</v>
      </c>
      <c r="J232" s="36" t="s">
        <v>931</v>
      </c>
      <c r="K232" s="36">
        <v>140034</v>
      </c>
      <c r="L232" s="36" t="s">
        <v>930</v>
      </c>
    </row>
    <row r="233" spans="1:12" x14ac:dyDescent="0.2">
      <c r="A233" s="36" t="s">
        <v>934</v>
      </c>
      <c r="B233" s="36">
        <v>148015</v>
      </c>
      <c r="C233" s="36">
        <v>820024</v>
      </c>
      <c r="D233" s="36" t="s">
        <v>934</v>
      </c>
      <c r="E233" s="36">
        <v>7</v>
      </c>
      <c r="F233" s="36">
        <v>66</v>
      </c>
      <c r="G233" s="36">
        <v>80</v>
      </c>
      <c r="H233" s="36">
        <v>6</v>
      </c>
      <c r="I233" s="36">
        <v>145035</v>
      </c>
      <c r="J233" s="36" t="s">
        <v>931</v>
      </c>
      <c r="K233" s="36">
        <v>140035</v>
      </c>
      <c r="L233" s="36" t="s">
        <v>930</v>
      </c>
    </row>
    <row r="234" spans="1:12" x14ac:dyDescent="0.2">
      <c r="A234" s="36" t="s">
        <v>935</v>
      </c>
      <c r="B234" s="36">
        <v>148016</v>
      </c>
      <c r="C234" s="36">
        <v>820025</v>
      </c>
      <c r="D234" s="36" t="s">
        <v>935</v>
      </c>
      <c r="E234" s="36">
        <v>7</v>
      </c>
      <c r="F234" s="36">
        <v>66</v>
      </c>
      <c r="G234" s="36">
        <v>80</v>
      </c>
      <c r="H234" s="36">
        <v>2</v>
      </c>
      <c r="I234" s="36">
        <v>145032</v>
      </c>
      <c r="J234" s="36" t="s">
        <v>929</v>
      </c>
      <c r="K234" s="36">
        <v>140032</v>
      </c>
      <c r="L234" s="36" t="s">
        <v>930</v>
      </c>
    </row>
    <row r="235" spans="1:12" x14ac:dyDescent="0.2">
      <c r="A235" s="36" t="s">
        <v>935</v>
      </c>
      <c r="B235" s="36">
        <v>148017</v>
      </c>
      <c r="C235" s="36">
        <v>820026</v>
      </c>
      <c r="D235" s="36" t="s">
        <v>935</v>
      </c>
      <c r="E235" s="36">
        <v>7</v>
      </c>
      <c r="F235" s="36">
        <v>66</v>
      </c>
      <c r="G235" s="36">
        <v>80</v>
      </c>
      <c r="H235" s="36">
        <v>3</v>
      </c>
      <c r="I235" s="36">
        <v>145033</v>
      </c>
      <c r="J235" s="36" t="s">
        <v>929</v>
      </c>
      <c r="K235" s="36">
        <v>140033</v>
      </c>
      <c r="L235" s="36" t="s">
        <v>930</v>
      </c>
    </row>
    <row r="236" spans="1:12" x14ac:dyDescent="0.2">
      <c r="A236" s="36" t="s">
        <v>935</v>
      </c>
      <c r="B236" s="36">
        <v>148018</v>
      </c>
      <c r="C236" s="36">
        <v>820027</v>
      </c>
      <c r="D236" s="36" t="s">
        <v>935</v>
      </c>
      <c r="E236" s="36">
        <v>7</v>
      </c>
      <c r="F236" s="36">
        <v>66</v>
      </c>
      <c r="G236" s="36">
        <v>80</v>
      </c>
      <c r="H236" s="36">
        <v>4</v>
      </c>
      <c r="I236" s="36">
        <v>145034</v>
      </c>
      <c r="J236" s="36" t="s">
        <v>931</v>
      </c>
      <c r="K236" s="36">
        <v>140034</v>
      </c>
      <c r="L236" s="36" t="s">
        <v>930</v>
      </c>
    </row>
    <row r="237" spans="1:12" x14ac:dyDescent="0.2">
      <c r="A237" s="36" t="s">
        <v>935</v>
      </c>
      <c r="B237" s="36">
        <v>148019</v>
      </c>
      <c r="C237" s="36">
        <v>820028</v>
      </c>
      <c r="D237" s="36" t="s">
        <v>935</v>
      </c>
      <c r="E237" s="36">
        <v>7</v>
      </c>
      <c r="F237" s="36">
        <v>66</v>
      </c>
      <c r="G237" s="36">
        <v>80</v>
      </c>
      <c r="H237" s="36">
        <v>6</v>
      </c>
      <c r="I237" s="36">
        <v>145035</v>
      </c>
      <c r="J237" s="36" t="s">
        <v>931</v>
      </c>
      <c r="K237" s="36">
        <v>140035</v>
      </c>
      <c r="L237" s="36" t="s">
        <v>930</v>
      </c>
    </row>
    <row r="238" spans="1:12" x14ac:dyDescent="0.2">
      <c r="A238" s="36" t="s">
        <v>936</v>
      </c>
      <c r="B238" s="36">
        <v>148020</v>
      </c>
      <c r="C238" s="36">
        <v>820029</v>
      </c>
      <c r="D238" s="36" t="s">
        <v>936</v>
      </c>
      <c r="E238" s="36">
        <v>7</v>
      </c>
      <c r="F238" s="36">
        <v>66</v>
      </c>
      <c r="G238" s="36">
        <v>80</v>
      </c>
      <c r="H238" s="36">
        <v>2</v>
      </c>
      <c r="I238" s="36">
        <v>145032</v>
      </c>
      <c r="J238" s="36" t="s">
        <v>929</v>
      </c>
      <c r="K238" s="36">
        <v>140032</v>
      </c>
      <c r="L238" s="36" t="s">
        <v>930</v>
      </c>
    </row>
    <row r="239" spans="1:12" x14ac:dyDescent="0.2">
      <c r="A239" s="36" t="s">
        <v>936</v>
      </c>
      <c r="B239" s="36">
        <v>148021</v>
      </c>
      <c r="C239" s="36">
        <v>820030</v>
      </c>
      <c r="D239" s="36" t="s">
        <v>936</v>
      </c>
      <c r="E239" s="36">
        <v>7</v>
      </c>
      <c r="F239" s="36">
        <v>66</v>
      </c>
      <c r="G239" s="36">
        <v>80</v>
      </c>
      <c r="H239" s="36">
        <v>3</v>
      </c>
      <c r="I239" s="36">
        <v>145033</v>
      </c>
      <c r="J239" s="36" t="s">
        <v>929</v>
      </c>
      <c r="K239" s="36">
        <v>140033</v>
      </c>
      <c r="L239" s="36" t="s">
        <v>930</v>
      </c>
    </row>
    <row r="240" spans="1:12" x14ac:dyDescent="0.2">
      <c r="A240" s="36" t="s">
        <v>936</v>
      </c>
      <c r="B240" s="36">
        <v>148022</v>
      </c>
      <c r="C240" s="36">
        <v>820031</v>
      </c>
      <c r="D240" s="36" t="s">
        <v>936</v>
      </c>
      <c r="E240" s="36">
        <v>7</v>
      </c>
      <c r="F240" s="36">
        <v>66</v>
      </c>
      <c r="G240" s="36">
        <v>80</v>
      </c>
      <c r="H240" s="36">
        <v>4</v>
      </c>
      <c r="I240" s="36">
        <v>145034</v>
      </c>
      <c r="J240" s="36" t="s">
        <v>931</v>
      </c>
      <c r="K240" s="36">
        <v>140034</v>
      </c>
      <c r="L240" s="36" t="s">
        <v>930</v>
      </c>
    </row>
    <row r="241" spans="1:12" x14ac:dyDescent="0.2">
      <c r="A241" s="36" t="s">
        <v>936</v>
      </c>
      <c r="B241" s="36">
        <v>148023</v>
      </c>
      <c r="C241" s="36">
        <v>820032</v>
      </c>
      <c r="D241" s="36" t="s">
        <v>936</v>
      </c>
      <c r="E241" s="36">
        <v>7</v>
      </c>
      <c r="F241" s="36">
        <v>66</v>
      </c>
      <c r="G241" s="36">
        <v>80</v>
      </c>
      <c r="H241" s="36">
        <v>6</v>
      </c>
      <c r="I241" s="36">
        <v>145035</v>
      </c>
      <c r="J241" s="36" t="s">
        <v>931</v>
      </c>
      <c r="K241" s="36">
        <v>140035</v>
      </c>
      <c r="L241" s="36" t="s">
        <v>930</v>
      </c>
    </row>
    <row r="242" spans="1:12" x14ac:dyDescent="0.2">
      <c r="A242" s="36" t="s">
        <v>937</v>
      </c>
      <c r="B242" s="36">
        <v>148024</v>
      </c>
      <c r="C242" s="36">
        <v>820033</v>
      </c>
      <c r="D242" s="36" t="s">
        <v>937</v>
      </c>
      <c r="E242" s="36">
        <v>7</v>
      </c>
      <c r="F242" s="36">
        <v>66</v>
      </c>
      <c r="G242" s="36">
        <v>80</v>
      </c>
      <c r="H242" s="36">
        <v>2</v>
      </c>
      <c r="I242" s="36">
        <v>145032</v>
      </c>
      <c r="J242" s="36" t="s">
        <v>929</v>
      </c>
      <c r="K242" s="36">
        <v>140032</v>
      </c>
      <c r="L242" s="36" t="s">
        <v>930</v>
      </c>
    </row>
    <row r="243" spans="1:12" x14ac:dyDescent="0.2">
      <c r="A243" s="36" t="s">
        <v>937</v>
      </c>
      <c r="B243" s="36">
        <v>148025</v>
      </c>
      <c r="C243" s="36">
        <v>820034</v>
      </c>
      <c r="D243" s="36" t="s">
        <v>937</v>
      </c>
      <c r="E243" s="36">
        <v>7</v>
      </c>
      <c r="F243" s="36">
        <v>66</v>
      </c>
      <c r="G243" s="36">
        <v>80</v>
      </c>
      <c r="H243" s="36">
        <v>3</v>
      </c>
      <c r="I243" s="36">
        <v>145033</v>
      </c>
      <c r="J243" s="36" t="s">
        <v>929</v>
      </c>
      <c r="K243" s="36">
        <v>140033</v>
      </c>
      <c r="L243" s="36" t="s">
        <v>930</v>
      </c>
    </row>
    <row r="244" spans="1:12" x14ac:dyDescent="0.2">
      <c r="A244" s="36" t="s">
        <v>937</v>
      </c>
      <c r="B244" s="36">
        <v>148026</v>
      </c>
      <c r="C244" s="36">
        <v>820035</v>
      </c>
      <c r="D244" s="36" t="s">
        <v>937</v>
      </c>
      <c r="E244" s="36">
        <v>7</v>
      </c>
      <c r="F244" s="36">
        <v>66</v>
      </c>
      <c r="G244" s="36">
        <v>80</v>
      </c>
      <c r="H244" s="36">
        <v>4</v>
      </c>
      <c r="I244" s="36">
        <v>145034</v>
      </c>
      <c r="J244" s="36" t="s">
        <v>931</v>
      </c>
      <c r="K244" s="36">
        <v>140034</v>
      </c>
      <c r="L244" s="36" t="s">
        <v>930</v>
      </c>
    </row>
    <row r="245" spans="1:12" x14ac:dyDescent="0.2">
      <c r="A245" s="36" t="s">
        <v>937</v>
      </c>
      <c r="B245" s="36">
        <v>148027</v>
      </c>
      <c r="C245" s="36">
        <v>820036</v>
      </c>
      <c r="D245" s="36" t="s">
        <v>937</v>
      </c>
      <c r="E245" s="36">
        <v>7</v>
      </c>
      <c r="F245" s="36">
        <v>66</v>
      </c>
      <c r="G245" s="36">
        <v>80</v>
      </c>
      <c r="H245" s="36">
        <v>6</v>
      </c>
      <c r="I245" s="36">
        <v>145035</v>
      </c>
      <c r="J245" s="36" t="s">
        <v>931</v>
      </c>
      <c r="K245" s="36">
        <v>140035</v>
      </c>
      <c r="L245" s="36" t="s">
        <v>930</v>
      </c>
    </row>
    <row r="246" spans="1:12" x14ac:dyDescent="0.2">
      <c r="A246" s="36" t="s">
        <v>938</v>
      </c>
      <c r="B246" s="36">
        <v>148028</v>
      </c>
      <c r="C246" s="36">
        <v>820037</v>
      </c>
      <c r="D246" s="36" t="s">
        <v>938</v>
      </c>
      <c r="E246" s="36">
        <v>7</v>
      </c>
      <c r="F246" s="36">
        <v>66</v>
      </c>
      <c r="G246" s="36">
        <v>80</v>
      </c>
      <c r="H246" s="36">
        <v>2</v>
      </c>
      <c r="I246" s="36">
        <v>145032</v>
      </c>
      <c r="J246" s="36" t="s">
        <v>929</v>
      </c>
      <c r="K246" s="36">
        <v>140032</v>
      </c>
      <c r="L246" s="36" t="s">
        <v>930</v>
      </c>
    </row>
    <row r="247" spans="1:12" x14ac:dyDescent="0.2">
      <c r="A247" s="36" t="s">
        <v>938</v>
      </c>
      <c r="B247" s="36">
        <v>148029</v>
      </c>
      <c r="C247" s="36">
        <v>820038</v>
      </c>
      <c r="D247" s="36" t="s">
        <v>938</v>
      </c>
      <c r="E247" s="36">
        <v>7</v>
      </c>
      <c r="F247" s="36">
        <v>66</v>
      </c>
      <c r="G247" s="36">
        <v>80</v>
      </c>
      <c r="H247" s="36">
        <v>3</v>
      </c>
      <c r="I247" s="36">
        <v>145033</v>
      </c>
      <c r="J247" s="36" t="s">
        <v>929</v>
      </c>
      <c r="K247" s="36">
        <v>140033</v>
      </c>
      <c r="L247" s="36" t="s">
        <v>930</v>
      </c>
    </row>
    <row r="248" spans="1:12" x14ac:dyDescent="0.2">
      <c r="A248" s="36" t="s">
        <v>938</v>
      </c>
      <c r="B248" s="36">
        <v>148030</v>
      </c>
      <c r="C248" s="36">
        <v>820039</v>
      </c>
      <c r="D248" s="36" t="s">
        <v>938</v>
      </c>
      <c r="E248" s="36">
        <v>7</v>
      </c>
      <c r="F248" s="36">
        <v>66</v>
      </c>
      <c r="G248" s="36">
        <v>80</v>
      </c>
      <c r="H248" s="36">
        <v>4</v>
      </c>
      <c r="I248" s="36">
        <v>145034</v>
      </c>
      <c r="J248" s="36" t="s">
        <v>931</v>
      </c>
      <c r="K248" s="36">
        <v>140034</v>
      </c>
      <c r="L248" s="36" t="s">
        <v>930</v>
      </c>
    </row>
    <row r="249" spans="1:12" x14ac:dyDescent="0.2">
      <c r="A249" s="36" t="s">
        <v>938</v>
      </c>
      <c r="B249" s="36">
        <v>148031</v>
      </c>
      <c r="C249" s="36">
        <v>820040</v>
      </c>
      <c r="D249" s="36" t="s">
        <v>938</v>
      </c>
      <c r="E249" s="36">
        <v>7</v>
      </c>
      <c r="F249" s="36">
        <v>66</v>
      </c>
      <c r="G249" s="36">
        <v>80</v>
      </c>
      <c r="H249" s="36">
        <v>6</v>
      </c>
      <c r="I249" s="36">
        <v>145035</v>
      </c>
      <c r="J249" s="36" t="s">
        <v>931</v>
      </c>
      <c r="K249" s="36">
        <v>140035</v>
      </c>
      <c r="L249" s="36" t="s">
        <v>930</v>
      </c>
    </row>
    <row r="250" spans="1:12" x14ac:dyDescent="0.2">
      <c r="A250" s="36" t="s">
        <v>939</v>
      </c>
      <c r="B250" s="36">
        <v>148032</v>
      </c>
      <c r="C250" s="36">
        <v>820041</v>
      </c>
      <c r="D250" s="36" t="s">
        <v>939</v>
      </c>
      <c r="E250" s="36">
        <v>7</v>
      </c>
      <c r="F250" s="36">
        <v>66</v>
      </c>
      <c r="G250" s="36">
        <v>80</v>
      </c>
      <c r="H250" s="36">
        <v>2</v>
      </c>
      <c r="I250" s="36">
        <v>145032</v>
      </c>
      <c r="J250" s="36" t="s">
        <v>929</v>
      </c>
      <c r="K250" s="36">
        <v>140032</v>
      </c>
      <c r="L250" s="36" t="s">
        <v>930</v>
      </c>
    </row>
    <row r="251" spans="1:12" x14ac:dyDescent="0.2">
      <c r="A251" s="36" t="s">
        <v>939</v>
      </c>
      <c r="B251" s="36">
        <v>148033</v>
      </c>
      <c r="C251" s="36">
        <v>820042</v>
      </c>
      <c r="D251" s="36" t="s">
        <v>939</v>
      </c>
      <c r="E251" s="36">
        <v>7</v>
      </c>
      <c r="F251" s="36">
        <v>66</v>
      </c>
      <c r="G251" s="36">
        <v>80</v>
      </c>
      <c r="H251" s="36">
        <v>3</v>
      </c>
      <c r="I251" s="36">
        <v>145033</v>
      </c>
      <c r="J251" s="36" t="s">
        <v>929</v>
      </c>
      <c r="K251" s="36">
        <v>140033</v>
      </c>
      <c r="L251" s="36" t="s">
        <v>930</v>
      </c>
    </row>
    <row r="252" spans="1:12" x14ac:dyDescent="0.2">
      <c r="A252" s="36" t="s">
        <v>939</v>
      </c>
      <c r="B252" s="36">
        <v>148034</v>
      </c>
      <c r="C252" s="36">
        <v>820043</v>
      </c>
      <c r="D252" s="36" t="s">
        <v>939</v>
      </c>
      <c r="E252" s="36">
        <v>7</v>
      </c>
      <c r="F252" s="36">
        <v>66</v>
      </c>
      <c r="G252" s="36">
        <v>80</v>
      </c>
      <c r="H252" s="36">
        <v>4</v>
      </c>
      <c r="I252" s="36">
        <v>145034</v>
      </c>
      <c r="J252" s="36" t="s">
        <v>931</v>
      </c>
      <c r="K252" s="36">
        <v>140034</v>
      </c>
      <c r="L252" s="36" t="s">
        <v>930</v>
      </c>
    </row>
    <row r="253" spans="1:12" x14ac:dyDescent="0.2">
      <c r="A253" s="36" t="s">
        <v>939</v>
      </c>
      <c r="B253" s="36">
        <v>148035</v>
      </c>
      <c r="C253" s="36">
        <v>820044</v>
      </c>
      <c r="D253" s="36" t="s">
        <v>939</v>
      </c>
      <c r="E253" s="36">
        <v>7</v>
      </c>
      <c r="F253" s="36">
        <v>66</v>
      </c>
      <c r="G253" s="36">
        <v>80</v>
      </c>
      <c r="H253" s="36">
        <v>6</v>
      </c>
      <c r="I253" s="36">
        <v>145035</v>
      </c>
      <c r="J253" s="36" t="s">
        <v>931</v>
      </c>
      <c r="K253" s="36">
        <v>140035</v>
      </c>
      <c r="L253" s="36" t="s">
        <v>930</v>
      </c>
    </row>
    <row r="254" spans="1:12" x14ac:dyDescent="0.2">
      <c r="A254" s="36" t="s">
        <v>940</v>
      </c>
      <c r="B254" s="36">
        <v>148036</v>
      </c>
      <c r="C254" s="36">
        <v>820045</v>
      </c>
      <c r="D254" s="36" t="s">
        <v>940</v>
      </c>
      <c r="E254" s="36">
        <v>7</v>
      </c>
      <c r="F254" s="36">
        <v>66</v>
      </c>
      <c r="G254" s="36">
        <v>80</v>
      </c>
      <c r="H254" s="36">
        <v>2</v>
      </c>
      <c r="I254" s="36">
        <v>145032</v>
      </c>
      <c r="J254" s="36" t="s">
        <v>929</v>
      </c>
      <c r="K254" s="36">
        <v>140032</v>
      </c>
      <c r="L254" s="36" t="s">
        <v>930</v>
      </c>
    </row>
    <row r="255" spans="1:12" x14ac:dyDescent="0.2">
      <c r="A255" s="36" t="s">
        <v>940</v>
      </c>
      <c r="B255" s="36">
        <v>148037</v>
      </c>
      <c r="C255" s="36">
        <v>820046</v>
      </c>
      <c r="D255" s="36" t="s">
        <v>940</v>
      </c>
      <c r="E255" s="36">
        <v>7</v>
      </c>
      <c r="F255" s="36">
        <v>66</v>
      </c>
      <c r="G255" s="36">
        <v>80</v>
      </c>
      <c r="H255" s="36">
        <v>3</v>
      </c>
      <c r="I255" s="36">
        <v>145033</v>
      </c>
      <c r="J255" s="36" t="s">
        <v>929</v>
      </c>
      <c r="K255" s="36">
        <v>140033</v>
      </c>
      <c r="L255" s="36" t="s">
        <v>930</v>
      </c>
    </row>
    <row r="256" spans="1:12" x14ac:dyDescent="0.2">
      <c r="A256" s="36" t="s">
        <v>940</v>
      </c>
      <c r="B256" s="36">
        <v>148038</v>
      </c>
      <c r="C256" s="36">
        <v>820047</v>
      </c>
      <c r="D256" s="36" t="s">
        <v>940</v>
      </c>
      <c r="E256" s="36">
        <v>7</v>
      </c>
      <c r="F256" s="36">
        <v>66</v>
      </c>
      <c r="G256" s="36">
        <v>80</v>
      </c>
      <c r="H256" s="36">
        <v>4</v>
      </c>
      <c r="I256" s="36">
        <v>145034</v>
      </c>
      <c r="J256" s="36" t="s">
        <v>931</v>
      </c>
      <c r="K256" s="36">
        <v>140034</v>
      </c>
      <c r="L256" s="36" t="s">
        <v>930</v>
      </c>
    </row>
    <row r="257" spans="1:12" x14ac:dyDescent="0.2">
      <c r="A257" s="36" t="s">
        <v>940</v>
      </c>
      <c r="B257" s="36">
        <v>148039</v>
      </c>
      <c r="C257" s="36">
        <v>820048</v>
      </c>
      <c r="D257" s="36" t="s">
        <v>940</v>
      </c>
      <c r="E257" s="36">
        <v>7</v>
      </c>
      <c r="F257" s="36">
        <v>66</v>
      </c>
      <c r="G257" s="36">
        <v>80</v>
      </c>
      <c r="H257" s="36">
        <v>6</v>
      </c>
      <c r="I257" s="36">
        <v>145035</v>
      </c>
      <c r="J257" s="36" t="s">
        <v>931</v>
      </c>
      <c r="K257" s="36">
        <v>140035</v>
      </c>
      <c r="L257" s="36" t="s">
        <v>930</v>
      </c>
    </row>
    <row r="258" spans="1:12" x14ac:dyDescent="0.2">
      <c r="A258" s="36" t="s">
        <v>941</v>
      </c>
      <c r="B258" s="36">
        <v>148040</v>
      </c>
      <c r="C258" s="36">
        <v>820049</v>
      </c>
      <c r="D258" s="36" t="s">
        <v>941</v>
      </c>
      <c r="E258" s="36">
        <v>7</v>
      </c>
      <c r="F258" s="36">
        <v>66</v>
      </c>
      <c r="G258" s="36">
        <v>80</v>
      </c>
      <c r="H258" s="36">
        <v>2</v>
      </c>
      <c r="I258" s="36">
        <v>145032</v>
      </c>
      <c r="J258" s="36" t="s">
        <v>929</v>
      </c>
      <c r="K258" s="36">
        <v>140032</v>
      </c>
      <c r="L258" s="36" t="s">
        <v>930</v>
      </c>
    </row>
    <row r="259" spans="1:12" x14ac:dyDescent="0.2">
      <c r="A259" s="36" t="s">
        <v>941</v>
      </c>
      <c r="B259" s="36">
        <v>148041</v>
      </c>
      <c r="C259" s="36">
        <v>820050</v>
      </c>
      <c r="D259" s="36" t="s">
        <v>941</v>
      </c>
      <c r="E259" s="36">
        <v>7</v>
      </c>
      <c r="F259" s="36">
        <v>66</v>
      </c>
      <c r="G259" s="36">
        <v>80</v>
      </c>
      <c r="H259" s="36">
        <v>3</v>
      </c>
      <c r="I259" s="36">
        <v>145033</v>
      </c>
      <c r="J259" s="36" t="s">
        <v>929</v>
      </c>
      <c r="K259" s="36">
        <v>140033</v>
      </c>
      <c r="L259" s="36" t="s">
        <v>930</v>
      </c>
    </row>
    <row r="260" spans="1:12" x14ac:dyDescent="0.2">
      <c r="A260" s="36" t="s">
        <v>941</v>
      </c>
      <c r="B260" s="36">
        <v>148042</v>
      </c>
      <c r="C260" s="36">
        <v>820051</v>
      </c>
      <c r="D260" s="36" t="s">
        <v>941</v>
      </c>
      <c r="E260" s="36">
        <v>7</v>
      </c>
      <c r="F260" s="36">
        <v>66</v>
      </c>
      <c r="G260" s="36">
        <v>80</v>
      </c>
      <c r="H260" s="36">
        <v>4</v>
      </c>
      <c r="I260" s="36">
        <v>145034</v>
      </c>
      <c r="J260" s="36" t="s">
        <v>931</v>
      </c>
      <c r="K260" s="36">
        <v>140034</v>
      </c>
      <c r="L260" s="36" t="s">
        <v>930</v>
      </c>
    </row>
    <row r="261" spans="1:12" x14ac:dyDescent="0.2">
      <c r="A261" s="36" t="s">
        <v>941</v>
      </c>
      <c r="B261" s="36">
        <v>148043</v>
      </c>
      <c r="C261" s="36">
        <v>820052</v>
      </c>
      <c r="D261" s="36" t="s">
        <v>941</v>
      </c>
      <c r="E261" s="36">
        <v>7</v>
      </c>
      <c r="F261" s="36">
        <v>66</v>
      </c>
      <c r="G261" s="36">
        <v>80</v>
      </c>
      <c r="H261" s="36">
        <v>6</v>
      </c>
      <c r="I261" s="36">
        <v>145035</v>
      </c>
      <c r="J261" s="36" t="s">
        <v>931</v>
      </c>
      <c r="K261" s="36">
        <v>140035</v>
      </c>
      <c r="L261" s="36" t="s">
        <v>930</v>
      </c>
    </row>
    <row r="262" spans="1:12" x14ac:dyDescent="0.2">
      <c r="A262" s="36" t="s">
        <v>942</v>
      </c>
      <c r="B262" s="36">
        <v>148044</v>
      </c>
      <c r="C262" s="36">
        <v>820053</v>
      </c>
      <c r="D262" s="36" t="s">
        <v>942</v>
      </c>
      <c r="E262" s="36">
        <v>7</v>
      </c>
      <c r="F262" s="36">
        <v>66</v>
      </c>
      <c r="G262" s="36">
        <v>80</v>
      </c>
      <c r="H262" s="36">
        <v>2</v>
      </c>
      <c r="I262" s="36">
        <v>145032</v>
      </c>
      <c r="J262" s="36" t="s">
        <v>929</v>
      </c>
      <c r="K262" s="36">
        <v>140032</v>
      </c>
      <c r="L262" s="36" t="s">
        <v>930</v>
      </c>
    </row>
    <row r="263" spans="1:12" x14ac:dyDescent="0.2">
      <c r="A263" s="36" t="s">
        <v>942</v>
      </c>
      <c r="B263" s="36">
        <v>148045</v>
      </c>
      <c r="C263" s="36">
        <v>820054</v>
      </c>
      <c r="D263" s="36" t="s">
        <v>942</v>
      </c>
      <c r="E263" s="36">
        <v>7</v>
      </c>
      <c r="F263" s="36">
        <v>66</v>
      </c>
      <c r="G263" s="36">
        <v>80</v>
      </c>
      <c r="H263" s="36">
        <v>3</v>
      </c>
      <c r="I263" s="36">
        <v>145033</v>
      </c>
      <c r="J263" s="36" t="s">
        <v>929</v>
      </c>
      <c r="K263" s="36">
        <v>140033</v>
      </c>
      <c r="L263" s="36" t="s">
        <v>930</v>
      </c>
    </row>
    <row r="264" spans="1:12" x14ac:dyDescent="0.2">
      <c r="A264" s="36" t="s">
        <v>942</v>
      </c>
      <c r="B264" s="36">
        <v>148046</v>
      </c>
      <c r="C264" s="36">
        <v>820055</v>
      </c>
      <c r="D264" s="36" t="s">
        <v>942</v>
      </c>
      <c r="E264" s="36">
        <v>7</v>
      </c>
      <c r="F264" s="36">
        <v>66</v>
      </c>
      <c r="G264" s="36">
        <v>80</v>
      </c>
      <c r="H264" s="36">
        <v>4</v>
      </c>
      <c r="I264" s="36">
        <v>145034</v>
      </c>
      <c r="J264" s="36" t="s">
        <v>931</v>
      </c>
      <c r="K264" s="36">
        <v>140034</v>
      </c>
      <c r="L264" s="36" t="s">
        <v>930</v>
      </c>
    </row>
    <row r="265" spans="1:12" x14ac:dyDescent="0.2">
      <c r="A265" s="36" t="s">
        <v>942</v>
      </c>
      <c r="B265" s="36">
        <v>148047</v>
      </c>
      <c r="C265" s="36">
        <v>820056</v>
      </c>
      <c r="D265" s="36" t="s">
        <v>942</v>
      </c>
      <c r="E265" s="36">
        <v>7</v>
      </c>
      <c r="F265" s="36">
        <v>66</v>
      </c>
      <c r="G265" s="36">
        <v>80</v>
      </c>
      <c r="H265" s="36">
        <v>6</v>
      </c>
      <c r="I265" s="36">
        <v>145035</v>
      </c>
      <c r="J265" s="36" t="s">
        <v>931</v>
      </c>
      <c r="K265" s="36">
        <v>140035</v>
      </c>
      <c r="L265" s="36" t="s">
        <v>930</v>
      </c>
    </row>
    <row r="266" spans="1:12" x14ac:dyDescent="0.2">
      <c r="A266" s="36" t="s">
        <v>2334</v>
      </c>
      <c r="B266" s="36">
        <v>150000</v>
      </c>
      <c r="C266" s="36">
        <v>100769</v>
      </c>
      <c r="D266" s="36" t="s">
        <v>943</v>
      </c>
      <c r="E266" s="36" t="e">
        <v>#N/A</v>
      </c>
      <c r="F266" s="36">
        <v>7</v>
      </c>
      <c r="G266" s="36">
        <v>30</v>
      </c>
      <c r="H266" s="36">
        <v>4</v>
      </c>
      <c r="I266" s="36">
        <v>145121</v>
      </c>
      <c r="J266" s="36" t="s">
        <v>944</v>
      </c>
      <c r="K266" s="36">
        <v>140109</v>
      </c>
      <c r="L266" s="36" t="s">
        <v>684</v>
      </c>
    </row>
    <row r="267" spans="1:12" x14ac:dyDescent="0.2">
      <c r="A267" s="36" t="s">
        <v>2335</v>
      </c>
      <c r="B267" s="36">
        <v>150001</v>
      </c>
      <c r="C267" s="36">
        <v>100770</v>
      </c>
      <c r="D267" s="36" t="s">
        <v>945</v>
      </c>
      <c r="E267" s="36" t="e">
        <v>#N/A</v>
      </c>
      <c r="F267" s="36">
        <v>7</v>
      </c>
      <c r="G267" s="36">
        <v>30</v>
      </c>
      <c r="H267" s="36">
        <v>4</v>
      </c>
      <c r="I267" s="36">
        <v>145122</v>
      </c>
      <c r="J267" s="36" t="s">
        <v>946</v>
      </c>
      <c r="K267" s="36">
        <v>140109</v>
      </c>
      <c r="L267" s="36" t="s">
        <v>684</v>
      </c>
    </row>
    <row r="268" spans="1:12" x14ac:dyDescent="0.2">
      <c r="A268" s="36" t="s">
        <v>2336</v>
      </c>
      <c r="B268" s="36">
        <v>150002</v>
      </c>
      <c r="C268" s="36">
        <v>100771</v>
      </c>
      <c r="D268" s="36" t="s">
        <v>947</v>
      </c>
      <c r="E268" s="36" t="e">
        <v>#N/A</v>
      </c>
      <c r="F268" s="36">
        <v>7</v>
      </c>
      <c r="G268" s="36">
        <v>30</v>
      </c>
      <c r="H268" s="36">
        <v>4</v>
      </c>
      <c r="I268" s="36">
        <v>145123</v>
      </c>
      <c r="J268" s="36" t="s">
        <v>948</v>
      </c>
      <c r="K268" s="36">
        <v>140109</v>
      </c>
      <c r="L268" s="36" t="s">
        <v>684</v>
      </c>
    </row>
    <row r="269" spans="1:12" x14ac:dyDescent="0.2">
      <c r="A269" s="36" t="s">
        <v>2337</v>
      </c>
      <c r="B269" s="36">
        <v>150006</v>
      </c>
      <c r="C269" s="36">
        <v>100090</v>
      </c>
      <c r="D269" s="36" t="s">
        <v>949</v>
      </c>
      <c r="E269" s="36">
        <v>10</v>
      </c>
      <c r="F269" s="36">
        <v>7</v>
      </c>
      <c r="G269" s="36">
        <v>10</v>
      </c>
      <c r="H269" s="36">
        <v>4</v>
      </c>
      <c r="I269" s="36">
        <v>133308</v>
      </c>
      <c r="J269" s="36" t="s">
        <v>950</v>
      </c>
      <c r="K269" s="36">
        <v>140106</v>
      </c>
      <c r="L269" s="36" t="s">
        <v>951</v>
      </c>
    </row>
    <row r="270" spans="1:12" x14ac:dyDescent="0.2">
      <c r="A270" s="36" t="s">
        <v>453</v>
      </c>
      <c r="B270" s="36">
        <v>150009</v>
      </c>
      <c r="C270" s="36">
        <v>100843</v>
      </c>
      <c r="D270" s="36" t="s">
        <v>952</v>
      </c>
      <c r="E270" s="36">
        <v>10</v>
      </c>
      <c r="F270" s="36">
        <v>7</v>
      </c>
      <c r="G270" s="36">
        <v>10</v>
      </c>
      <c r="H270" s="36">
        <v>4</v>
      </c>
      <c r="I270" s="36">
        <v>145048</v>
      </c>
      <c r="J270" s="36" t="s">
        <v>953</v>
      </c>
      <c r="K270" s="36">
        <v>140048</v>
      </c>
      <c r="L270" s="36" t="s">
        <v>954</v>
      </c>
    </row>
    <row r="271" spans="1:12" x14ac:dyDescent="0.2">
      <c r="A271" s="36" t="s">
        <v>2338</v>
      </c>
      <c r="B271" s="36">
        <v>150010</v>
      </c>
      <c r="C271" s="36">
        <v>100488</v>
      </c>
      <c r="D271" s="36" t="s">
        <v>955</v>
      </c>
      <c r="E271" s="36">
        <v>10</v>
      </c>
      <c r="F271" s="36">
        <v>7</v>
      </c>
      <c r="G271" s="36">
        <v>10</v>
      </c>
      <c r="H271" s="36">
        <v>4</v>
      </c>
      <c r="I271" s="36">
        <v>145047</v>
      </c>
      <c r="J271" s="36" t="s">
        <v>956</v>
      </c>
      <c r="K271" s="36">
        <v>140047</v>
      </c>
      <c r="L271" s="36" t="s">
        <v>957</v>
      </c>
    </row>
    <row r="272" spans="1:12" x14ac:dyDescent="0.2">
      <c r="A272" s="36" t="s">
        <v>958</v>
      </c>
      <c r="B272" s="36">
        <v>150011</v>
      </c>
      <c r="C272" s="36">
        <v>100235</v>
      </c>
      <c r="D272" s="36" t="s">
        <v>959</v>
      </c>
      <c r="E272" s="36" t="e">
        <v>#N/A</v>
      </c>
      <c r="F272" s="36">
        <v>7</v>
      </c>
      <c r="G272" s="36">
        <v>30</v>
      </c>
      <c r="H272" s="36">
        <v>4</v>
      </c>
      <c r="I272" s="36">
        <v>145114</v>
      </c>
      <c r="J272" s="36" t="s">
        <v>960</v>
      </c>
      <c r="K272" s="36">
        <v>100600</v>
      </c>
      <c r="L272" s="36" t="s">
        <v>961</v>
      </c>
    </row>
    <row r="273" spans="1:12" x14ac:dyDescent="0.2">
      <c r="A273" s="36" t="s">
        <v>962</v>
      </c>
      <c r="B273" s="36">
        <v>150012</v>
      </c>
      <c r="C273" s="36">
        <v>100724</v>
      </c>
      <c r="D273" s="36" t="s">
        <v>959</v>
      </c>
      <c r="E273" s="36" t="e">
        <v>#N/A</v>
      </c>
      <c r="F273" s="36">
        <v>7</v>
      </c>
      <c r="G273" s="36">
        <v>30</v>
      </c>
      <c r="H273" s="36">
        <v>3</v>
      </c>
      <c r="I273" s="36">
        <v>145116</v>
      </c>
      <c r="J273" s="36" t="s">
        <v>963</v>
      </c>
      <c r="K273" s="36">
        <v>140109</v>
      </c>
      <c r="L273" s="36" t="s">
        <v>684</v>
      </c>
    </row>
    <row r="274" spans="1:12" x14ac:dyDescent="0.2">
      <c r="A274" s="36" t="s">
        <v>964</v>
      </c>
      <c r="B274" s="36">
        <v>150013</v>
      </c>
      <c r="C274" s="36">
        <v>100725</v>
      </c>
      <c r="D274" s="36" t="s">
        <v>965</v>
      </c>
      <c r="E274" s="36" t="e">
        <v>#N/A</v>
      </c>
      <c r="F274" s="36">
        <v>7</v>
      </c>
      <c r="G274" s="36">
        <v>30</v>
      </c>
      <c r="H274" s="36">
        <v>4</v>
      </c>
      <c r="I274" s="36">
        <v>145117</v>
      </c>
      <c r="J274" s="36" t="s">
        <v>966</v>
      </c>
      <c r="K274" s="36">
        <v>140109</v>
      </c>
      <c r="L274" s="36" t="s">
        <v>684</v>
      </c>
    </row>
    <row r="275" spans="1:12" x14ac:dyDescent="0.2">
      <c r="A275" s="36" t="s">
        <v>967</v>
      </c>
      <c r="B275" s="36">
        <v>150014</v>
      </c>
      <c r="C275" s="36">
        <v>100726</v>
      </c>
      <c r="D275" s="36" t="s">
        <v>968</v>
      </c>
      <c r="E275" s="36" t="e">
        <v>#N/A</v>
      </c>
      <c r="F275" s="36">
        <v>7</v>
      </c>
      <c r="G275" s="36">
        <v>30</v>
      </c>
      <c r="H275" s="36">
        <v>6</v>
      </c>
      <c r="I275" s="36">
        <v>145118</v>
      </c>
      <c r="J275" s="36" t="s">
        <v>969</v>
      </c>
      <c r="K275" s="36">
        <v>140109</v>
      </c>
      <c r="L275" s="36" t="s">
        <v>684</v>
      </c>
    </row>
    <row r="276" spans="1:12" s="110" customFormat="1" x14ac:dyDescent="0.2">
      <c r="A276" s="110" t="s">
        <v>2339</v>
      </c>
      <c r="B276" s="110">
        <v>150016</v>
      </c>
      <c r="C276" s="110">
        <v>100490</v>
      </c>
      <c r="D276" s="36" t="s">
        <v>970</v>
      </c>
      <c r="E276" s="36">
        <v>0</v>
      </c>
      <c r="F276" s="110">
        <v>7</v>
      </c>
      <c r="G276" s="110">
        <v>10</v>
      </c>
      <c r="H276" s="110">
        <v>4</v>
      </c>
      <c r="I276" s="110">
        <v>145046</v>
      </c>
      <c r="J276" s="36" t="s">
        <v>971</v>
      </c>
      <c r="K276" s="110">
        <v>140046</v>
      </c>
      <c r="L276" s="36" t="s">
        <v>972</v>
      </c>
    </row>
    <row r="277" spans="1:12" x14ac:dyDescent="0.2">
      <c r="A277" s="36" t="s">
        <v>2340</v>
      </c>
      <c r="B277" s="36">
        <v>150017</v>
      </c>
      <c r="C277" s="36">
        <v>100491</v>
      </c>
      <c r="D277" s="36" t="s">
        <v>973</v>
      </c>
      <c r="E277" s="36">
        <v>30</v>
      </c>
      <c r="F277" s="36">
        <v>7</v>
      </c>
      <c r="G277" s="36">
        <v>10</v>
      </c>
      <c r="H277" s="36">
        <v>4</v>
      </c>
      <c r="I277" s="36">
        <v>133311</v>
      </c>
      <c r="J277" s="36" t="s">
        <v>974</v>
      </c>
      <c r="K277" s="36">
        <v>140297</v>
      </c>
      <c r="L277" s="36" t="s">
        <v>2163</v>
      </c>
    </row>
    <row r="278" spans="1:12" x14ac:dyDescent="0.2">
      <c r="A278" s="36" t="s">
        <v>2212</v>
      </c>
      <c r="B278" s="36">
        <v>150018</v>
      </c>
      <c r="C278" s="36">
        <v>100492</v>
      </c>
      <c r="D278" s="36" t="s">
        <v>975</v>
      </c>
      <c r="E278" s="36">
        <v>1</v>
      </c>
      <c r="F278" s="36">
        <v>7</v>
      </c>
      <c r="G278" s="36">
        <v>80</v>
      </c>
      <c r="H278" s="36">
        <v>4</v>
      </c>
      <c r="I278" s="36">
        <v>145108</v>
      </c>
      <c r="J278" s="36" t="s">
        <v>976</v>
      </c>
      <c r="K278" s="36">
        <v>140031</v>
      </c>
      <c r="L278" s="36" t="s">
        <v>977</v>
      </c>
    </row>
    <row r="279" spans="1:12" x14ac:dyDescent="0.2">
      <c r="A279" s="36" t="s">
        <v>2341</v>
      </c>
      <c r="B279" s="36">
        <v>150019</v>
      </c>
      <c r="C279" s="36">
        <v>100493</v>
      </c>
      <c r="D279" s="36" t="s">
        <v>978</v>
      </c>
      <c r="E279" s="36">
        <v>188</v>
      </c>
      <c r="F279" s="36">
        <v>7</v>
      </c>
      <c r="G279" s="36">
        <v>80</v>
      </c>
      <c r="H279" s="36">
        <v>4</v>
      </c>
      <c r="I279" s="36">
        <v>145109</v>
      </c>
      <c r="J279" s="36" t="s">
        <v>979</v>
      </c>
      <c r="K279" s="36">
        <v>140106</v>
      </c>
      <c r="L279" s="36" t="s">
        <v>951</v>
      </c>
    </row>
    <row r="280" spans="1:12" x14ac:dyDescent="0.2">
      <c r="A280" s="36" t="s">
        <v>2342</v>
      </c>
      <c r="B280" s="36">
        <v>150020</v>
      </c>
      <c r="C280" s="36">
        <v>100494</v>
      </c>
      <c r="D280" s="36" t="s">
        <v>980</v>
      </c>
      <c r="E280" s="36">
        <v>520</v>
      </c>
      <c r="F280" s="36">
        <v>7</v>
      </c>
      <c r="G280" s="36">
        <v>80</v>
      </c>
      <c r="H280" s="36">
        <v>5</v>
      </c>
      <c r="I280" s="36">
        <v>145110</v>
      </c>
      <c r="J280" s="36" t="s">
        <v>981</v>
      </c>
      <c r="K280" s="36">
        <v>140106</v>
      </c>
      <c r="L280" s="36" t="s">
        <v>951</v>
      </c>
    </row>
    <row r="281" spans="1:12" x14ac:dyDescent="0.2">
      <c r="A281" s="36" t="s">
        <v>2343</v>
      </c>
      <c r="B281" s="36">
        <v>150021</v>
      </c>
      <c r="C281" s="36">
        <v>100495</v>
      </c>
      <c r="D281" s="36" t="s">
        <v>982</v>
      </c>
      <c r="E281" s="36">
        <v>1314</v>
      </c>
      <c r="F281" s="36">
        <v>7</v>
      </c>
      <c r="G281" s="36">
        <v>80</v>
      </c>
      <c r="H281" s="36">
        <v>6</v>
      </c>
      <c r="I281" s="36">
        <v>145111</v>
      </c>
      <c r="J281" s="36" t="s">
        <v>983</v>
      </c>
      <c r="K281" s="36">
        <v>140106</v>
      </c>
      <c r="L281" s="36" t="s">
        <v>951</v>
      </c>
    </row>
    <row r="282" spans="1:12" x14ac:dyDescent="0.2">
      <c r="A282" s="36" t="s">
        <v>2344</v>
      </c>
      <c r="B282" s="36">
        <v>150022</v>
      </c>
      <c r="C282" s="36">
        <v>100496</v>
      </c>
      <c r="D282" s="36" t="s">
        <v>984</v>
      </c>
      <c r="E282" s="36">
        <v>1314</v>
      </c>
      <c r="F282" s="36">
        <v>7</v>
      </c>
      <c r="G282" s="36">
        <v>80</v>
      </c>
      <c r="H282" s="36">
        <v>6</v>
      </c>
      <c r="I282" s="36">
        <v>145112</v>
      </c>
      <c r="J282" s="36" t="s">
        <v>985</v>
      </c>
      <c r="K282" s="36">
        <v>140106</v>
      </c>
      <c r="L282" s="36" t="s">
        <v>951</v>
      </c>
    </row>
    <row r="283" spans="1:12" x14ac:dyDescent="0.2">
      <c r="A283" s="36" t="s">
        <v>2213</v>
      </c>
      <c r="B283" s="36">
        <v>150023</v>
      </c>
      <c r="C283" s="36">
        <v>100497</v>
      </c>
      <c r="D283" s="36" t="s">
        <v>986</v>
      </c>
      <c r="E283" s="36">
        <v>10</v>
      </c>
      <c r="F283" s="36">
        <v>7</v>
      </c>
      <c r="G283" s="36">
        <v>80</v>
      </c>
      <c r="H283" s="36">
        <v>4</v>
      </c>
      <c r="I283" s="36">
        <v>145036</v>
      </c>
      <c r="J283" s="36" t="s">
        <v>987</v>
      </c>
      <c r="K283" s="36">
        <v>140036</v>
      </c>
      <c r="L283" s="36" t="s">
        <v>988</v>
      </c>
    </row>
    <row r="284" spans="1:12" x14ac:dyDescent="0.2">
      <c r="A284" s="36" t="s">
        <v>2214</v>
      </c>
      <c r="B284" s="36">
        <v>150024</v>
      </c>
      <c r="C284" s="36">
        <v>100498</v>
      </c>
      <c r="D284" s="36" t="s">
        <v>989</v>
      </c>
      <c r="E284" s="36">
        <v>30</v>
      </c>
      <c r="F284" s="36">
        <v>7</v>
      </c>
      <c r="G284" s="36">
        <v>80</v>
      </c>
      <c r="H284" s="36">
        <v>4</v>
      </c>
      <c r="I284" s="36">
        <v>145037</v>
      </c>
      <c r="J284" s="36" t="s">
        <v>987</v>
      </c>
      <c r="K284" s="36">
        <v>140037</v>
      </c>
      <c r="L284" s="36" t="s">
        <v>988</v>
      </c>
    </row>
    <row r="285" spans="1:12" x14ac:dyDescent="0.2">
      <c r="A285" s="36" t="s">
        <v>2345</v>
      </c>
      <c r="B285" s="36">
        <v>150025</v>
      </c>
      <c r="C285" s="36">
        <v>100499</v>
      </c>
      <c r="D285" s="36" t="s">
        <v>990</v>
      </c>
      <c r="E285" s="36">
        <v>20</v>
      </c>
      <c r="F285" s="36">
        <v>7</v>
      </c>
      <c r="G285" s="36">
        <v>130</v>
      </c>
      <c r="H285" s="36">
        <v>4</v>
      </c>
      <c r="I285" s="36">
        <v>145038</v>
      </c>
      <c r="J285" s="36" t="s">
        <v>991</v>
      </c>
      <c r="K285" s="36">
        <v>140038</v>
      </c>
      <c r="L285" s="36" t="s">
        <v>992</v>
      </c>
    </row>
    <row r="286" spans="1:12" x14ac:dyDescent="0.2">
      <c r="A286" s="36" t="s">
        <v>2346</v>
      </c>
      <c r="B286" s="36">
        <v>150107</v>
      </c>
      <c r="C286" s="36">
        <v>100841</v>
      </c>
      <c r="D286" s="36" t="s">
        <v>993</v>
      </c>
      <c r="E286" s="36">
        <v>50</v>
      </c>
      <c r="F286" s="36">
        <v>7</v>
      </c>
      <c r="G286" s="36">
        <v>10</v>
      </c>
      <c r="H286" s="36">
        <v>4</v>
      </c>
      <c r="I286" s="36">
        <v>100842</v>
      </c>
      <c r="J286" s="36" t="s">
        <v>994</v>
      </c>
      <c r="K286" s="36">
        <v>140106</v>
      </c>
      <c r="L286" s="36" t="s">
        <v>951</v>
      </c>
    </row>
    <row r="287" spans="1:12" x14ac:dyDescent="0.2">
      <c r="A287" s="36" t="s">
        <v>2347</v>
      </c>
      <c r="B287" s="36">
        <v>150108</v>
      </c>
      <c r="C287" s="36">
        <v>610177</v>
      </c>
      <c r="D287" s="36" t="s">
        <v>995</v>
      </c>
      <c r="E287" s="36" t="e">
        <v>#N/A</v>
      </c>
      <c r="F287" s="36">
        <v>7</v>
      </c>
      <c r="G287" s="36">
        <v>130</v>
      </c>
      <c r="H287" s="36">
        <v>5</v>
      </c>
      <c r="I287" s="36">
        <v>600541</v>
      </c>
      <c r="J287" s="36" t="s">
        <v>996</v>
      </c>
      <c r="K287" s="36">
        <v>140279</v>
      </c>
      <c r="L287" s="36" t="s">
        <v>997</v>
      </c>
    </row>
    <row r="288" spans="1:12" x14ac:dyDescent="0.2">
      <c r="A288" s="36" t="s">
        <v>2348</v>
      </c>
      <c r="B288" s="36">
        <v>150109</v>
      </c>
      <c r="C288" s="36">
        <v>600037</v>
      </c>
      <c r="D288" s="36" t="s">
        <v>998</v>
      </c>
      <c r="E288" s="36" t="e">
        <v>#N/A</v>
      </c>
      <c r="F288" s="36">
        <v>7</v>
      </c>
      <c r="G288" s="36">
        <v>130</v>
      </c>
      <c r="H288" s="36">
        <v>5</v>
      </c>
      <c r="I288" s="36">
        <v>600556</v>
      </c>
      <c r="J288" s="36" t="s">
        <v>999</v>
      </c>
      <c r="K288" s="36">
        <v>600537</v>
      </c>
      <c r="L288" s="36" t="s">
        <v>1000</v>
      </c>
    </row>
    <row r="289" spans="1:12" x14ac:dyDescent="0.2">
      <c r="A289" s="36" t="s">
        <v>2349</v>
      </c>
      <c r="B289" s="36">
        <v>150110</v>
      </c>
      <c r="C289" s="36">
        <v>600049</v>
      </c>
      <c r="D289" s="36" t="s">
        <v>1001</v>
      </c>
      <c r="E289" s="36">
        <v>3000</v>
      </c>
      <c r="F289" s="36">
        <v>7</v>
      </c>
      <c r="G289" s="36">
        <v>130</v>
      </c>
      <c r="H289" s="36">
        <v>5</v>
      </c>
      <c r="I289" s="36">
        <v>600549</v>
      </c>
      <c r="J289" s="36" t="s">
        <v>1002</v>
      </c>
      <c r="K289" s="36">
        <v>114050</v>
      </c>
      <c r="L289" s="36" t="s">
        <v>1003</v>
      </c>
    </row>
    <row r="290" spans="1:12" x14ac:dyDescent="0.2">
      <c r="A290" s="36" t="s">
        <v>2215</v>
      </c>
      <c r="B290" s="36">
        <v>150111</v>
      </c>
      <c r="C290" s="36">
        <v>600036</v>
      </c>
      <c r="D290" s="36" t="s">
        <v>1004</v>
      </c>
      <c r="E290" s="36" t="e">
        <v>#N/A</v>
      </c>
      <c r="F290" s="36">
        <v>7</v>
      </c>
      <c r="G290" s="36">
        <v>130</v>
      </c>
      <c r="H290" s="36">
        <v>6</v>
      </c>
      <c r="I290" s="36">
        <v>600536</v>
      </c>
      <c r="J290" s="36" t="s">
        <v>1005</v>
      </c>
      <c r="K290" s="36">
        <v>114051</v>
      </c>
      <c r="L290" s="36" t="s">
        <v>1006</v>
      </c>
    </row>
    <row r="291" spans="1:12" x14ac:dyDescent="0.2">
      <c r="A291" s="36" t="s">
        <v>2350</v>
      </c>
      <c r="B291" s="36">
        <v>150900</v>
      </c>
      <c r="C291" s="36">
        <v>100874</v>
      </c>
      <c r="D291" s="36" t="s">
        <v>2164</v>
      </c>
      <c r="E291" s="36" t="e">
        <v>#N/A</v>
      </c>
      <c r="F291" s="36">
        <v>7</v>
      </c>
      <c r="G291" s="36">
        <v>130</v>
      </c>
      <c r="H291" s="36">
        <v>4</v>
      </c>
      <c r="I291" s="36">
        <v>100877</v>
      </c>
      <c r="J291" s="36" t="s">
        <v>2165</v>
      </c>
      <c r="K291" s="36">
        <v>140265</v>
      </c>
      <c r="L291" s="36" t="s">
        <v>2166</v>
      </c>
    </row>
    <row r="292" spans="1:12" x14ac:dyDescent="0.2">
      <c r="A292" s="36" t="s">
        <v>2351</v>
      </c>
      <c r="B292" s="36">
        <v>150901</v>
      </c>
      <c r="C292" s="36">
        <v>100875</v>
      </c>
      <c r="D292" s="36" t="s">
        <v>2167</v>
      </c>
      <c r="E292" s="36" t="e">
        <v>#N/A</v>
      </c>
      <c r="F292" s="36">
        <v>7</v>
      </c>
      <c r="G292" s="36">
        <v>130</v>
      </c>
      <c r="H292" s="36">
        <v>4</v>
      </c>
      <c r="I292" s="36">
        <v>100878</v>
      </c>
      <c r="J292" s="36" t="s">
        <v>2168</v>
      </c>
      <c r="K292" s="36">
        <v>140265</v>
      </c>
      <c r="L292" s="36" t="s">
        <v>2166</v>
      </c>
    </row>
    <row r="293" spans="1:12" x14ac:dyDescent="0.2">
      <c r="A293" s="36" t="s">
        <v>2216</v>
      </c>
      <c r="B293" s="36">
        <v>150903</v>
      </c>
      <c r="C293" s="36">
        <v>600038</v>
      </c>
      <c r="D293" s="36" t="s">
        <v>2169</v>
      </c>
      <c r="E293" s="36" t="e">
        <v>#N/A</v>
      </c>
      <c r="F293" s="36">
        <v>7</v>
      </c>
      <c r="G293" s="36">
        <v>130</v>
      </c>
      <c r="H293" s="36">
        <v>6</v>
      </c>
      <c r="I293" s="36">
        <v>600552</v>
      </c>
      <c r="J293" s="36" t="s">
        <v>2170</v>
      </c>
      <c r="K293" s="36">
        <v>600538</v>
      </c>
      <c r="L293" s="36" t="s">
        <v>2171</v>
      </c>
    </row>
    <row r="294" spans="1:12" x14ac:dyDescent="0.2">
      <c r="A294" s="36" t="s">
        <v>2217</v>
      </c>
      <c r="B294" s="36">
        <v>150904</v>
      </c>
      <c r="C294" s="36">
        <v>600039</v>
      </c>
      <c r="D294" s="36" t="s">
        <v>2172</v>
      </c>
      <c r="E294" s="36" t="e">
        <v>#N/A</v>
      </c>
      <c r="F294" s="36">
        <v>7</v>
      </c>
      <c r="G294" s="36">
        <v>130</v>
      </c>
      <c r="H294" s="36">
        <v>5</v>
      </c>
      <c r="I294" s="36">
        <v>600553</v>
      </c>
      <c r="J294" s="36" t="s">
        <v>2173</v>
      </c>
      <c r="K294" s="36">
        <v>600539</v>
      </c>
      <c r="L294" s="36" t="s">
        <v>2174</v>
      </c>
    </row>
    <row r="295" spans="1:12" x14ac:dyDescent="0.2">
      <c r="A295" s="36" t="s">
        <v>2352</v>
      </c>
      <c r="B295" s="36">
        <v>150905</v>
      </c>
      <c r="C295" s="36">
        <v>600040</v>
      </c>
      <c r="D295" s="36" t="s">
        <v>2175</v>
      </c>
      <c r="E295" s="36" t="e">
        <v>#N/A</v>
      </c>
      <c r="F295" s="36">
        <v>7</v>
      </c>
      <c r="G295" s="36">
        <v>130</v>
      </c>
      <c r="H295" s="36">
        <v>4</v>
      </c>
      <c r="I295" s="36">
        <v>600554</v>
      </c>
      <c r="J295" s="36" t="s">
        <v>2176</v>
      </c>
      <c r="K295" s="36">
        <v>600540</v>
      </c>
      <c r="L295" s="36" t="s">
        <v>2177</v>
      </c>
    </row>
    <row r="296" spans="1:12" x14ac:dyDescent="0.2">
      <c r="A296" s="36" t="s">
        <v>2218</v>
      </c>
      <c r="B296" s="36">
        <v>150906</v>
      </c>
      <c r="C296" s="36">
        <v>600038</v>
      </c>
      <c r="D296" s="36" t="s">
        <v>2169</v>
      </c>
      <c r="E296" s="36" t="e">
        <v>#N/A</v>
      </c>
      <c r="F296" s="36">
        <v>7</v>
      </c>
      <c r="G296" s="36">
        <v>130</v>
      </c>
      <c r="H296" s="36">
        <v>6</v>
      </c>
      <c r="I296" s="36">
        <v>600552</v>
      </c>
      <c r="J296" s="36" t="s">
        <v>2170</v>
      </c>
      <c r="K296" s="36">
        <v>600538</v>
      </c>
      <c r="L296" s="36" t="s">
        <v>2171</v>
      </c>
    </row>
    <row r="297" spans="1:12" x14ac:dyDescent="0.2">
      <c r="A297" s="36" t="s">
        <v>2353</v>
      </c>
      <c r="B297" s="36">
        <v>150907</v>
      </c>
      <c r="C297" s="36">
        <v>600039</v>
      </c>
      <c r="D297" s="36" t="s">
        <v>2172</v>
      </c>
      <c r="E297" s="36" t="e">
        <v>#N/A</v>
      </c>
      <c r="F297" s="36">
        <v>7</v>
      </c>
      <c r="G297" s="36">
        <v>130</v>
      </c>
      <c r="H297" s="36">
        <v>5</v>
      </c>
      <c r="I297" s="36">
        <v>600553</v>
      </c>
      <c r="J297" s="36" t="s">
        <v>2173</v>
      </c>
      <c r="K297" s="36">
        <v>600539</v>
      </c>
      <c r="L297" s="36" t="s">
        <v>2174</v>
      </c>
    </row>
    <row r="298" spans="1:12" x14ac:dyDescent="0.2">
      <c r="A298" s="36" t="s">
        <v>2354</v>
      </c>
      <c r="B298" s="36">
        <v>150908</v>
      </c>
      <c r="C298" s="36">
        <v>600040</v>
      </c>
      <c r="D298" s="36" t="s">
        <v>2175</v>
      </c>
      <c r="E298" s="36" t="e">
        <v>#N/A</v>
      </c>
      <c r="F298" s="36">
        <v>7</v>
      </c>
      <c r="G298" s="36">
        <v>130</v>
      </c>
      <c r="H298" s="36">
        <v>4</v>
      </c>
      <c r="I298" s="36">
        <v>600554</v>
      </c>
      <c r="J298" s="36" t="s">
        <v>2176</v>
      </c>
      <c r="K298" s="36">
        <v>600540</v>
      </c>
      <c r="L298" s="36" t="s">
        <v>2177</v>
      </c>
    </row>
    <row r="299" spans="1:12" x14ac:dyDescent="0.2">
      <c r="A299" s="36" t="s">
        <v>157</v>
      </c>
      <c r="B299" s="36">
        <v>160000</v>
      </c>
      <c r="C299" s="36">
        <v>118000</v>
      </c>
      <c r="D299" s="36" t="s">
        <v>157</v>
      </c>
      <c r="E299" s="36">
        <v>10</v>
      </c>
      <c r="F299" s="36">
        <v>6</v>
      </c>
      <c r="G299" s="36">
        <v>50</v>
      </c>
      <c r="H299" s="36">
        <v>4</v>
      </c>
      <c r="I299" s="36">
        <v>145030</v>
      </c>
      <c r="J299" s="36" t="s">
        <v>1007</v>
      </c>
      <c r="K299" s="36">
        <v>140030</v>
      </c>
      <c r="L299" s="36" t="s">
        <v>1008</v>
      </c>
    </row>
    <row r="300" spans="1:12" ht="20.25" customHeight="1" x14ac:dyDescent="0.3">
      <c r="A300" s="111" t="s">
        <v>1009</v>
      </c>
      <c r="B300" s="36">
        <v>170025</v>
      </c>
      <c r="C300" s="36">
        <v>115013</v>
      </c>
      <c r="D300" s="36" t="s">
        <v>1009</v>
      </c>
      <c r="E300" s="36">
        <v>30</v>
      </c>
      <c r="F300" s="36">
        <v>7</v>
      </c>
      <c r="G300" s="36">
        <v>90</v>
      </c>
      <c r="H300" s="36">
        <v>5</v>
      </c>
      <c r="I300" s="36">
        <v>145017</v>
      </c>
      <c r="J300" s="36" t="s">
        <v>1010</v>
      </c>
      <c r="K300" s="36">
        <v>140017</v>
      </c>
      <c r="L300" s="36" t="s">
        <v>1011</v>
      </c>
    </row>
    <row r="301" spans="1:12" ht="20.25" customHeight="1" x14ac:dyDescent="0.2">
      <c r="A301" s="112" t="s">
        <v>1012</v>
      </c>
      <c r="B301" s="36">
        <v>170033</v>
      </c>
      <c r="C301" s="36">
        <v>115001</v>
      </c>
      <c r="D301" s="36" t="s">
        <v>1013</v>
      </c>
      <c r="E301" s="36">
        <v>30</v>
      </c>
      <c r="F301" s="36">
        <v>64</v>
      </c>
      <c r="G301" s="36">
        <v>90</v>
      </c>
      <c r="H301" s="36">
        <v>4</v>
      </c>
      <c r="I301" s="36">
        <v>0</v>
      </c>
      <c r="J301" s="36" t="e">
        <v>#N/A</v>
      </c>
      <c r="K301" s="36">
        <v>140133</v>
      </c>
      <c r="L301" s="36" t="s">
        <v>2178</v>
      </c>
    </row>
    <row r="302" spans="1:12" ht="20.25" customHeight="1" x14ac:dyDescent="0.2">
      <c r="A302" s="112" t="s">
        <v>1015</v>
      </c>
      <c r="B302" s="36">
        <v>170034</v>
      </c>
      <c r="C302" s="36">
        <v>115002</v>
      </c>
      <c r="D302" s="36" t="s">
        <v>1016</v>
      </c>
      <c r="E302" s="36">
        <v>30</v>
      </c>
      <c r="F302" s="36">
        <v>64</v>
      </c>
      <c r="G302" s="36">
        <v>90</v>
      </c>
      <c r="H302" s="36">
        <v>4</v>
      </c>
      <c r="I302" s="36">
        <v>0</v>
      </c>
      <c r="J302" s="36" t="e">
        <v>#N/A</v>
      </c>
      <c r="K302" s="36">
        <v>140135</v>
      </c>
      <c r="L302" s="36" t="s">
        <v>2178</v>
      </c>
    </row>
    <row r="303" spans="1:12" ht="20.25" customHeight="1" x14ac:dyDescent="0.2">
      <c r="A303" s="112" t="s">
        <v>1017</v>
      </c>
      <c r="B303" s="36">
        <v>170035</v>
      </c>
      <c r="C303" s="36">
        <v>115003</v>
      </c>
      <c r="D303" s="36" t="s">
        <v>1018</v>
      </c>
      <c r="E303" s="36">
        <v>30</v>
      </c>
      <c r="F303" s="36">
        <v>64</v>
      </c>
      <c r="G303" s="36">
        <v>90</v>
      </c>
      <c r="H303" s="36">
        <v>4</v>
      </c>
      <c r="I303" s="36">
        <v>0</v>
      </c>
      <c r="J303" s="36" t="e">
        <v>#N/A</v>
      </c>
      <c r="K303" s="36">
        <v>140134</v>
      </c>
      <c r="L303" s="36" t="s">
        <v>2178</v>
      </c>
    </row>
    <row r="304" spans="1:12" ht="20.25" customHeight="1" x14ac:dyDescent="0.3">
      <c r="A304" s="113" t="s">
        <v>241</v>
      </c>
      <c r="B304" s="36">
        <v>170036</v>
      </c>
      <c r="C304" s="36">
        <v>115004</v>
      </c>
      <c r="D304" s="36" t="s">
        <v>241</v>
      </c>
      <c r="E304" s="36">
        <v>30</v>
      </c>
      <c r="F304" s="36">
        <v>64</v>
      </c>
      <c r="G304" s="36">
        <v>90</v>
      </c>
      <c r="H304" s="36">
        <v>4</v>
      </c>
      <c r="I304" s="36">
        <v>0</v>
      </c>
      <c r="J304" s="36" t="e">
        <v>#N/A</v>
      </c>
      <c r="K304" s="36">
        <v>140024</v>
      </c>
      <c r="L304" s="36" t="s">
        <v>2355</v>
      </c>
    </row>
    <row r="305" spans="1:12" ht="20.25" customHeight="1" x14ac:dyDescent="0.3">
      <c r="A305" s="113" t="s">
        <v>1019</v>
      </c>
      <c r="B305" s="36">
        <v>170037</v>
      </c>
      <c r="C305" s="36">
        <v>115005</v>
      </c>
      <c r="D305" s="36" t="s">
        <v>1020</v>
      </c>
      <c r="E305" s="36">
        <v>30</v>
      </c>
      <c r="F305" s="36">
        <v>64</v>
      </c>
      <c r="G305" s="36">
        <v>90</v>
      </c>
      <c r="H305" s="36">
        <v>6</v>
      </c>
      <c r="I305" s="36">
        <v>0</v>
      </c>
      <c r="J305" s="36" t="e">
        <v>#N/A</v>
      </c>
      <c r="K305" s="36">
        <v>140027</v>
      </c>
      <c r="L305" s="36" t="s">
        <v>684</v>
      </c>
    </row>
    <row r="306" spans="1:12" ht="20.25" customHeight="1" x14ac:dyDescent="0.3">
      <c r="A306" s="113" t="s">
        <v>1021</v>
      </c>
      <c r="B306" s="36">
        <v>170038</v>
      </c>
      <c r="C306" s="36">
        <v>115006</v>
      </c>
      <c r="D306" s="36" t="s">
        <v>1022</v>
      </c>
      <c r="E306" s="36">
        <v>30</v>
      </c>
      <c r="F306" s="36">
        <v>64</v>
      </c>
      <c r="G306" s="36">
        <v>90</v>
      </c>
      <c r="H306" s="36">
        <v>4</v>
      </c>
      <c r="I306" s="36">
        <v>0</v>
      </c>
      <c r="J306" s="36" t="e">
        <v>#N/A</v>
      </c>
      <c r="K306" s="36">
        <v>140021</v>
      </c>
      <c r="L306" s="36" t="s">
        <v>2179</v>
      </c>
    </row>
    <row r="307" spans="1:12" ht="20.25" customHeight="1" x14ac:dyDescent="0.3">
      <c r="A307" s="113" t="s">
        <v>1023</v>
      </c>
      <c r="B307" s="36">
        <v>170039</v>
      </c>
      <c r="C307" s="36">
        <v>115007</v>
      </c>
      <c r="D307" s="36" t="s">
        <v>1023</v>
      </c>
      <c r="E307" s="36">
        <v>30</v>
      </c>
      <c r="F307" s="36">
        <v>64</v>
      </c>
      <c r="G307" s="36">
        <v>90</v>
      </c>
      <c r="H307" s="36">
        <v>4</v>
      </c>
      <c r="I307" s="36">
        <v>0</v>
      </c>
      <c r="J307" s="36" t="e">
        <v>#N/A</v>
      </c>
      <c r="K307" s="36">
        <v>140015</v>
      </c>
      <c r="L307" s="36" t="s">
        <v>2180</v>
      </c>
    </row>
    <row r="308" spans="1:12" ht="20.25" customHeight="1" x14ac:dyDescent="0.3">
      <c r="A308" s="113" t="s">
        <v>1024</v>
      </c>
      <c r="B308" s="36">
        <v>170040</v>
      </c>
      <c r="C308" s="36">
        <v>115008</v>
      </c>
      <c r="D308" s="36" t="s">
        <v>1025</v>
      </c>
      <c r="E308" s="36">
        <v>30</v>
      </c>
      <c r="F308" s="36">
        <v>64</v>
      </c>
      <c r="G308" s="36">
        <v>90</v>
      </c>
      <c r="H308" s="36">
        <v>5</v>
      </c>
      <c r="I308" s="36">
        <v>0</v>
      </c>
      <c r="J308" s="36" t="e">
        <v>#N/A</v>
      </c>
      <c r="K308" s="36">
        <v>140105</v>
      </c>
      <c r="L308" s="36" t="s">
        <v>1026</v>
      </c>
    </row>
    <row r="309" spans="1:12" ht="20.25" customHeight="1" x14ac:dyDescent="0.3">
      <c r="A309" s="113" t="s">
        <v>1027</v>
      </c>
      <c r="B309" s="36">
        <v>170041</v>
      </c>
      <c r="C309" s="36">
        <v>115009</v>
      </c>
      <c r="D309" s="36" t="s">
        <v>1027</v>
      </c>
      <c r="E309" s="36">
        <v>30</v>
      </c>
      <c r="F309" s="36">
        <v>64</v>
      </c>
      <c r="G309" s="36">
        <v>90</v>
      </c>
      <c r="H309" s="36">
        <v>4</v>
      </c>
      <c r="I309" s="36">
        <v>0</v>
      </c>
      <c r="J309" s="36" t="e">
        <v>#N/A</v>
      </c>
      <c r="K309" s="36">
        <v>140026</v>
      </c>
      <c r="L309" s="36" t="s">
        <v>2181</v>
      </c>
    </row>
    <row r="310" spans="1:12" ht="20.25" customHeight="1" x14ac:dyDescent="0.3">
      <c r="A310" s="113" t="s">
        <v>1029</v>
      </c>
      <c r="B310" s="36">
        <v>170042</v>
      </c>
      <c r="C310" s="36">
        <v>115010</v>
      </c>
      <c r="D310" s="36" t="s">
        <v>1029</v>
      </c>
      <c r="E310" s="36">
        <v>30</v>
      </c>
      <c r="F310" s="36">
        <v>64</v>
      </c>
      <c r="G310" s="36">
        <v>90</v>
      </c>
      <c r="H310" s="36">
        <v>4</v>
      </c>
      <c r="I310" s="36">
        <v>0</v>
      </c>
      <c r="J310" s="36" t="e">
        <v>#N/A</v>
      </c>
      <c r="K310" s="36">
        <v>140022</v>
      </c>
      <c r="L310" s="36" t="s">
        <v>2182</v>
      </c>
    </row>
    <row r="311" spans="1:12" ht="20.25" customHeight="1" x14ac:dyDescent="0.3">
      <c r="A311" s="113" t="s">
        <v>466</v>
      </c>
      <c r="B311" s="36">
        <v>170043</v>
      </c>
      <c r="C311" s="36">
        <v>115011</v>
      </c>
      <c r="D311" s="36" t="s">
        <v>1030</v>
      </c>
      <c r="E311" s="36">
        <v>30</v>
      </c>
      <c r="F311" s="36">
        <v>64</v>
      </c>
      <c r="G311" s="36">
        <v>90</v>
      </c>
      <c r="H311" s="36">
        <v>4</v>
      </c>
      <c r="I311" s="36">
        <v>0</v>
      </c>
      <c r="J311" s="36" t="e">
        <v>#N/A</v>
      </c>
      <c r="K311" s="36">
        <v>140020</v>
      </c>
      <c r="L311" s="36" t="s">
        <v>2182</v>
      </c>
    </row>
    <row r="312" spans="1:12" ht="20.25" customHeight="1" x14ac:dyDescent="0.3">
      <c r="A312" s="113" t="s">
        <v>1031</v>
      </c>
      <c r="B312" s="36">
        <v>170044</v>
      </c>
      <c r="C312" s="36">
        <v>115012</v>
      </c>
      <c r="D312" s="36" t="s">
        <v>1031</v>
      </c>
      <c r="E312" s="36">
        <v>30</v>
      </c>
      <c r="F312" s="36">
        <v>64</v>
      </c>
      <c r="G312" s="36">
        <v>90</v>
      </c>
      <c r="H312" s="36">
        <v>5</v>
      </c>
      <c r="I312" s="36">
        <v>0</v>
      </c>
      <c r="J312" s="36" t="e">
        <v>#N/A</v>
      </c>
      <c r="K312" s="36">
        <v>140025</v>
      </c>
      <c r="L312" s="36" t="s">
        <v>1032</v>
      </c>
    </row>
    <row r="313" spans="1:12" ht="20.25" customHeight="1" x14ac:dyDescent="0.3">
      <c r="A313" s="113" t="s">
        <v>1033</v>
      </c>
      <c r="B313" s="36">
        <v>170045</v>
      </c>
      <c r="C313" s="36">
        <v>115015</v>
      </c>
      <c r="D313" s="36" t="s">
        <v>1033</v>
      </c>
      <c r="E313" s="36">
        <v>30</v>
      </c>
      <c r="F313" s="36">
        <v>64</v>
      </c>
      <c r="G313" s="36">
        <v>90</v>
      </c>
      <c r="H313" s="36">
        <v>4</v>
      </c>
      <c r="I313" s="36">
        <v>0</v>
      </c>
      <c r="J313" s="36" t="e">
        <v>#N/A</v>
      </c>
      <c r="K313" s="36">
        <v>140018</v>
      </c>
      <c r="L313" s="36" t="s">
        <v>2182</v>
      </c>
    </row>
    <row r="314" spans="1:12" ht="20.25" customHeight="1" x14ac:dyDescent="0.3">
      <c r="A314" s="113" t="s">
        <v>1034</v>
      </c>
      <c r="B314" s="36">
        <v>170046</v>
      </c>
      <c r="C314" s="36">
        <v>115016</v>
      </c>
      <c r="D314" s="36" t="s">
        <v>1034</v>
      </c>
      <c r="E314" s="36">
        <v>30</v>
      </c>
      <c r="F314" s="36">
        <v>64</v>
      </c>
      <c r="G314" s="36">
        <v>90</v>
      </c>
      <c r="H314" s="36">
        <v>5</v>
      </c>
      <c r="I314" s="36">
        <v>0</v>
      </c>
      <c r="J314" s="36" t="e">
        <v>#N/A</v>
      </c>
      <c r="K314" s="36">
        <v>140028</v>
      </c>
      <c r="L314" s="36" t="s">
        <v>798</v>
      </c>
    </row>
    <row r="315" spans="1:12" ht="20.25" customHeight="1" x14ac:dyDescent="0.3">
      <c r="A315" s="113" t="s">
        <v>1035</v>
      </c>
      <c r="B315" s="36">
        <v>170047</v>
      </c>
      <c r="C315" s="36">
        <v>115017</v>
      </c>
      <c r="D315" s="36" t="s">
        <v>1035</v>
      </c>
      <c r="E315" s="36">
        <v>30</v>
      </c>
      <c r="F315" s="36">
        <v>64</v>
      </c>
      <c r="G315" s="36">
        <v>90</v>
      </c>
      <c r="H315" s="36">
        <v>4</v>
      </c>
      <c r="I315" s="36">
        <v>0</v>
      </c>
      <c r="J315" s="36" t="e">
        <v>#N/A</v>
      </c>
      <c r="K315" s="36">
        <v>140136</v>
      </c>
      <c r="L315" s="36" t="s">
        <v>1014</v>
      </c>
    </row>
    <row r="316" spans="1:12" ht="20.25" customHeight="1" x14ac:dyDescent="0.3">
      <c r="A316" s="113" t="s">
        <v>1036</v>
      </c>
      <c r="B316" s="36">
        <v>170048</v>
      </c>
      <c r="C316" s="36">
        <v>115018</v>
      </c>
      <c r="D316" s="36" t="s">
        <v>1036</v>
      </c>
      <c r="E316" s="36">
        <v>30</v>
      </c>
      <c r="F316" s="36">
        <v>64</v>
      </c>
      <c r="G316" s="36">
        <v>90</v>
      </c>
      <c r="H316" s="36">
        <v>4</v>
      </c>
      <c r="I316" s="36">
        <v>0</v>
      </c>
      <c r="J316" s="36" t="e">
        <v>#N/A</v>
      </c>
      <c r="K316" s="36">
        <v>140016</v>
      </c>
      <c r="L316" s="36" t="s">
        <v>2183</v>
      </c>
    </row>
    <row r="317" spans="1:12" ht="20.25" customHeight="1" x14ac:dyDescent="0.3">
      <c r="A317" s="113" t="s">
        <v>1037</v>
      </c>
      <c r="B317" s="36">
        <v>170049</v>
      </c>
      <c r="C317" s="36">
        <v>115019</v>
      </c>
      <c r="D317" s="36" t="s">
        <v>1037</v>
      </c>
      <c r="E317" s="36">
        <v>30</v>
      </c>
      <c r="F317" s="36">
        <v>64</v>
      </c>
      <c r="G317" s="36">
        <v>90</v>
      </c>
      <c r="H317" s="36">
        <v>6</v>
      </c>
      <c r="I317" s="36">
        <v>0</v>
      </c>
      <c r="J317" s="36" t="e">
        <v>#N/A</v>
      </c>
      <c r="K317" s="36">
        <v>100772</v>
      </c>
      <c r="L317" s="36" t="s">
        <v>1038</v>
      </c>
    </row>
    <row r="318" spans="1:12" ht="20.25" customHeight="1" x14ac:dyDescent="0.3">
      <c r="A318" s="113" t="s">
        <v>1039</v>
      </c>
      <c r="B318" s="36">
        <v>170050</v>
      </c>
      <c r="C318" s="36">
        <v>115020</v>
      </c>
      <c r="D318" s="36" t="s">
        <v>1039</v>
      </c>
      <c r="E318" s="36">
        <v>30</v>
      </c>
      <c r="F318" s="36">
        <v>64</v>
      </c>
      <c r="G318" s="36">
        <v>90</v>
      </c>
      <c r="H318" s="36">
        <v>6</v>
      </c>
      <c r="I318" s="36">
        <v>0</v>
      </c>
      <c r="J318" s="36" t="e">
        <v>#N/A</v>
      </c>
      <c r="K318" s="36">
        <v>819006</v>
      </c>
      <c r="L318" s="36" t="s">
        <v>1028</v>
      </c>
    </row>
    <row r="319" spans="1:12" ht="20.25" customHeight="1" x14ac:dyDescent="0.3">
      <c r="A319" s="113" t="s">
        <v>1040</v>
      </c>
      <c r="B319" s="36">
        <v>170051</v>
      </c>
      <c r="C319" s="36">
        <v>115021</v>
      </c>
      <c r="D319" s="36" t="s">
        <v>1040</v>
      </c>
      <c r="E319" s="36">
        <v>30</v>
      </c>
      <c r="F319" s="36">
        <v>64</v>
      </c>
      <c r="G319" s="36">
        <v>90</v>
      </c>
      <c r="H319" s="36">
        <v>6</v>
      </c>
      <c r="I319" s="36">
        <v>0</v>
      </c>
      <c r="J319" s="36" t="e">
        <v>#N/A</v>
      </c>
      <c r="K319" s="36">
        <v>140023</v>
      </c>
      <c r="L319" s="36" t="s">
        <v>1041</v>
      </c>
    </row>
    <row r="320" spans="1:12" ht="20.25" customHeight="1" x14ac:dyDescent="0.3">
      <c r="A320" s="113" t="s">
        <v>274</v>
      </c>
      <c r="B320" s="36">
        <v>170052</v>
      </c>
      <c r="C320" s="36">
        <v>115022</v>
      </c>
      <c r="D320" s="36" t="s">
        <v>274</v>
      </c>
      <c r="E320" s="36">
        <v>30</v>
      </c>
      <c r="F320" s="36">
        <v>64</v>
      </c>
      <c r="G320" s="36">
        <v>90</v>
      </c>
      <c r="H320" s="36">
        <v>4</v>
      </c>
      <c r="I320" s="36">
        <v>0</v>
      </c>
      <c r="J320" s="36" t="e">
        <v>#N/A</v>
      </c>
      <c r="K320" s="36">
        <v>140019</v>
      </c>
      <c r="L320" s="36" t="s">
        <v>2182</v>
      </c>
    </row>
    <row r="321" spans="1:12" ht="20.25" customHeight="1" x14ac:dyDescent="0.3">
      <c r="A321" s="113" t="s">
        <v>603</v>
      </c>
      <c r="B321" s="36">
        <v>170053</v>
      </c>
      <c r="C321" s="36">
        <v>115023</v>
      </c>
      <c r="D321" s="36" t="s">
        <v>603</v>
      </c>
      <c r="E321" s="36">
        <v>30</v>
      </c>
      <c r="F321" s="36">
        <v>64</v>
      </c>
      <c r="G321" s="36">
        <v>90</v>
      </c>
      <c r="H321" s="36">
        <v>4</v>
      </c>
      <c r="I321" s="36">
        <v>0</v>
      </c>
      <c r="J321" s="36" t="e">
        <v>#N/A</v>
      </c>
      <c r="K321" s="36">
        <v>140014</v>
      </c>
      <c r="L321" s="36" t="s">
        <v>1042</v>
      </c>
    </row>
    <row r="322" spans="1:12" ht="20.25" customHeight="1" x14ac:dyDescent="0.3">
      <c r="A322" s="113" t="s">
        <v>1043</v>
      </c>
      <c r="B322" s="36">
        <v>170054</v>
      </c>
      <c r="C322" s="36">
        <v>115024</v>
      </c>
      <c r="D322" s="36" t="s">
        <v>1043</v>
      </c>
      <c r="E322" s="36">
        <v>30</v>
      </c>
      <c r="F322" s="36">
        <v>64</v>
      </c>
      <c r="G322" s="36">
        <v>90</v>
      </c>
      <c r="H322" s="36">
        <v>4</v>
      </c>
      <c r="I322" s="36">
        <v>0</v>
      </c>
      <c r="J322" s="36" t="e">
        <v>#N/A</v>
      </c>
      <c r="K322" s="36">
        <v>140029</v>
      </c>
      <c r="L322" s="36" t="s">
        <v>2179</v>
      </c>
    </row>
    <row r="323" spans="1:12" s="125" customFormat="1" ht="20.25" customHeight="1" x14ac:dyDescent="0.3">
      <c r="A323" s="124" t="s">
        <v>2356</v>
      </c>
      <c r="B323" s="125">
        <v>170055</v>
      </c>
      <c r="C323" s="126">
        <v>115026</v>
      </c>
      <c r="D323" s="36" t="s">
        <v>2263</v>
      </c>
      <c r="E323" s="36">
        <v>30</v>
      </c>
      <c r="F323" s="125">
        <v>64</v>
      </c>
      <c r="G323" s="125">
        <v>90</v>
      </c>
      <c r="H323" s="125">
        <v>4</v>
      </c>
      <c r="I323" s="125">
        <v>0</v>
      </c>
      <c r="J323" s="36" t="e">
        <v>#N/A</v>
      </c>
      <c r="K323" s="125">
        <v>140298</v>
      </c>
      <c r="L323" s="36" t="s">
        <v>2357</v>
      </c>
    </row>
    <row r="324" spans="1:12" x14ac:dyDescent="0.2">
      <c r="A324" s="36" t="s">
        <v>1044</v>
      </c>
      <c r="B324" s="36">
        <v>300000</v>
      </c>
      <c r="C324" s="36">
        <v>150000</v>
      </c>
      <c r="D324" s="36" t="s">
        <v>1044</v>
      </c>
      <c r="E324" s="36">
        <v>500</v>
      </c>
      <c r="F324" s="36">
        <v>20</v>
      </c>
      <c r="G324" s="36">
        <v>20</v>
      </c>
      <c r="H324" s="36">
        <v>4</v>
      </c>
      <c r="I324" s="36">
        <v>0</v>
      </c>
      <c r="J324" s="36" t="e">
        <v>#N/A</v>
      </c>
      <c r="K324" s="36">
        <v>140090</v>
      </c>
      <c r="L324" s="36" t="s">
        <v>1011</v>
      </c>
    </row>
    <row r="325" spans="1:12" x14ac:dyDescent="0.2">
      <c r="A325" s="36" t="s">
        <v>1045</v>
      </c>
      <c r="B325" s="36">
        <v>300001</v>
      </c>
      <c r="C325" s="36">
        <v>150001</v>
      </c>
      <c r="D325" s="36" t="s">
        <v>1046</v>
      </c>
      <c r="E325" s="36">
        <v>5000</v>
      </c>
      <c r="F325" s="36">
        <v>20</v>
      </c>
      <c r="G325" s="36">
        <v>20</v>
      </c>
      <c r="H325" s="36">
        <v>6</v>
      </c>
      <c r="I325" s="36">
        <v>0</v>
      </c>
      <c r="J325" s="36" t="e">
        <v>#N/A</v>
      </c>
      <c r="K325" s="36">
        <v>140101</v>
      </c>
      <c r="L325" s="36" t="s">
        <v>684</v>
      </c>
    </row>
    <row r="326" spans="1:12" x14ac:dyDescent="0.2">
      <c r="A326" s="36" t="s">
        <v>1047</v>
      </c>
      <c r="B326" s="36">
        <v>300002</v>
      </c>
      <c r="C326" s="36">
        <v>150002</v>
      </c>
      <c r="D326" s="36" t="s">
        <v>1047</v>
      </c>
      <c r="E326" s="36">
        <v>10000</v>
      </c>
      <c r="F326" s="36">
        <v>20</v>
      </c>
      <c r="G326" s="36">
        <v>20</v>
      </c>
      <c r="H326" s="36">
        <v>5</v>
      </c>
      <c r="I326" s="36">
        <v>0</v>
      </c>
      <c r="J326" s="36" t="e">
        <v>#N/A</v>
      </c>
      <c r="K326" s="36">
        <v>140102</v>
      </c>
      <c r="L326" s="36" t="s">
        <v>798</v>
      </c>
    </row>
    <row r="327" spans="1:12" x14ac:dyDescent="0.2">
      <c r="A327" s="36" t="s">
        <v>1048</v>
      </c>
      <c r="B327" s="36">
        <v>300003</v>
      </c>
      <c r="C327" s="36">
        <v>150003</v>
      </c>
      <c r="D327" s="36" t="s">
        <v>1048</v>
      </c>
      <c r="E327" s="36">
        <v>5000</v>
      </c>
      <c r="F327" s="36">
        <v>20</v>
      </c>
      <c r="G327" s="36">
        <v>20</v>
      </c>
      <c r="H327" s="36">
        <v>4</v>
      </c>
      <c r="I327" s="36">
        <v>0</v>
      </c>
      <c r="J327" s="36" t="e">
        <v>#N/A</v>
      </c>
      <c r="K327" s="36">
        <v>140095</v>
      </c>
      <c r="L327" s="36" t="s">
        <v>1049</v>
      </c>
    </row>
    <row r="328" spans="1:12" x14ac:dyDescent="0.2">
      <c r="A328" s="36" t="s">
        <v>1050</v>
      </c>
      <c r="B328" s="36">
        <v>300004</v>
      </c>
      <c r="C328" s="36">
        <v>150026</v>
      </c>
      <c r="D328" s="36" t="s">
        <v>1050</v>
      </c>
      <c r="E328" s="36">
        <v>500</v>
      </c>
      <c r="F328" s="36">
        <v>20</v>
      </c>
      <c r="G328" s="36">
        <v>20</v>
      </c>
      <c r="H328" s="36">
        <v>4</v>
      </c>
      <c r="I328" s="36">
        <v>0</v>
      </c>
      <c r="J328" s="36" t="e">
        <v>#N/A</v>
      </c>
      <c r="K328" s="36">
        <v>140087</v>
      </c>
      <c r="L328" s="36" t="s">
        <v>1014</v>
      </c>
    </row>
    <row r="329" spans="1:12" x14ac:dyDescent="0.2">
      <c r="A329" s="36" t="s">
        <v>1051</v>
      </c>
      <c r="B329" s="36">
        <v>300005</v>
      </c>
      <c r="C329" s="36">
        <v>150029</v>
      </c>
      <c r="D329" s="36" t="s">
        <v>1051</v>
      </c>
      <c r="E329" s="36">
        <v>500</v>
      </c>
      <c r="F329" s="36">
        <v>20</v>
      </c>
      <c r="G329" s="36">
        <v>20</v>
      </c>
      <c r="H329" s="36">
        <v>4</v>
      </c>
      <c r="I329" s="36">
        <v>0</v>
      </c>
      <c r="J329" s="36" t="e">
        <v>#N/A</v>
      </c>
      <c r="K329" s="36">
        <v>140091</v>
      </c>
      <c r="L329" s="36" t="s">
        <v>1014</v>
      </c>
    </row>
    <row r="330" spans="1:12" x14ac:dyDescent="0.2">
      <c r="A330" s="36" t="s">
        <v>1052</v>
      </c>
      <c r="B330" s="36">
        <v>300006</v>
      </c>
      <c r="C330" s="36">
        <v>150032</v>
      </c>
      <c r="D330" s="36" t="s">
        <v>1052</v>
      </c>
      <c r="E330" s="36" t="e">
        <v>#N/A</v>
      </c>
      <c r="F330" s="36">
        <v>20</v>
      </c>
      <c r="G330" s="36">
        <v>20</v>
      </c>
      <c r="H330" s="36">
        <v>4</v>
      </c>
      <c r="I330" s="36">
        <v>0</v>
      </c>
      <c r="J330" s="36" t="e">
        <v>#N/A</v>
      </c>
      <c r="K330" s="36">
        <v>140089</v>
      </c>
      <c r="L330" s="36" t="s">
        <v>1014</v>
      </c>
    </row>
    <row r="331" spans="1:12" x14ac:dyDescent="0.2">
      <c r="A331" s="36" t="s">
        <v>1053</v>
      </c>
      <c r="B331" s="36">
        <v>300007</v>
      </c>
      <c r="C331" s="36">
        <v>150035</v>
      </c>
      <c r="D331" s="36" t="s">
        <v>1053</v>
      </c>
      <c r="E331" s="36">
        <v>500</v>
      </c>
      <c r="F331" s="36">
        <v>20</v>
      </c>
      <c r="G331" s="36">
        <v>20</v>
      </c>
      <c r="H331" s="36">
        <v>4</v>
      </c>
      <c r="I331" s="36">
        <v>0</v>
      </c>
      <c r="J331" s="36" t="e">
        <v>#N/A</v>
      </c>
      <c r="K331" s="36">
        <v>140084</v>
      </c>
      <c r="L331" s="36" t="s">
        <v>1032</v>
      </c>
    </row>
    <row r="332" spans="1:12" x14ac:dyDescent="0.2">
      <c r="A332" s="36" t="s">
        <v>1054</v>
      </c>
      <c r="B332" s="36">
        <v>300008</v>
      </c>
      <c r="C332" s="36">
        <v>150038</v>
      </c>
      <c r="D332" s="36" t="s">
        <v>1054</v>
      </c>
      <c r="E332" s="36">
        <v>500</v>
      </c>
      <c r="F332" s="36">
        <v>20</v>
      </c>
      <c r="G332" s="36">
        <v>20</v>
      </c>
      <c r="H332" s="36">
        <v>4</v>
      </c>
      <c r="I332" s="36">
        <v>0</v>
      </c>
      <c r="J332" s="36" t="e">
        <v>#N/A</v>
      </c>
      <c r="K332" s="36">
        <v>140092</v>
      </c>
      <c r="L332" s="36" t="s">
        <v>1049</v>
      </c>
    </row>
    <row r="333" spans="1:12" x14ac:dyDescent="0.2">
      <c r="A333" s="36" t="s">
        <v>1055</v>
      </c>
      <c r="B333" s="36">
        <v>300009</v>
      </c>
      <c r="C333" s="36">
        <v>150041</v>
      </c>
      <c r="D333" s="36" t="s">
        <v>1055</v>
      </c>
      <c r="E333" s="36">
        <v>500</v>
      </c>
      <c r="F333" s="36">
        <v>20</v>
      </c>
      <c r="G333" s="36">
        <v>20</v>
      </c>
      <c r="H333" s="36">
        <v>4</v>
      </c>
      <c r="I333" s="36">
        <v>0</v>
      </c>
      <c r="J333" s="36" t="e">
        <v>#N/A</v>
      </c>
      <c r="K333" s="36">
        <v>140085</v>
      </c>
      <c r="L333" s="36" t="s">
        <v>2358</v>
      </c>
    </row>
    <row r="334" spans="1:12" x14ac:dyDescent="0.2">
      <c r="A334" s="36" t="s">
        <v>1056</v>
      </c>
      <c r="B334" s="36">
        <v>300010</v>
      </c>
      <c r="C334" s="36">
        <v>150044</v>
      </c>
      <c r="D334" s="36" t="s">
        <v>1056</v>
      </c>
      <c r="E334" s="36">
        <v>1000</v>
      </c>
      <c r="F334" s="36">
        <v>20</v>
      </c>
      <c r="G334" s="36">
        <v>20</v>
      </c>
      <c r="H334" s="36">
        <v>4</v>
      </c>
      <c r="I334" s="36">
        <v>0</v>
      </c>
      <c r="J334" s="36" t="e">
        <v>#N/A</v>
      </c>
      <c r="K334" s="36">
        <v>140093</v>
      </c>
      <c r="L334" s="36" t="s">
        <v>1011</v>
      </c>
    </row>
    <row r="335" spans="1:12" x14ac:dyDescent="0.2">
      <c r="A335" s="36" t="s">
        <v>596</v>
      </c>
      <c r="B335" s="36">
        <v>300011</v>
      </c>
      <c r="C335" s="36">
        <v>150047</v>
      </c>
      <c r="D335" s="36" t="s">
        <v>596</v>
      </c>
      <c r="E335" s="36">
        <v>5000</v>
      </c>
      <c r="F335" s="36">
        <v>20</v>
      </c>
      <c r="G335" s="36">
        <v>20</v>
      </c>
      <c r="H335" s="36">
        <v>4</v>
      </c>
      <c r="I335" s="36">
        <v>0</v>
      </c>
      <c r="J335" s="36" t="e">
        <v>#N/A</v>
      </c>
      <c r="K335" s="36">
        <v>140098</v>
      </c>
      <c r="L335" s="36" t="s">
        <v>1042</v>
      </c>
    </row>
    <row r="336" spans="1:12" x14ac:dyDescent="0.2">
      <c r="A336" s="36" t="s">
        <v>1057</v>
      </c>
      <c r="B336" s="36">
        <v>300012</v>
      </c>
      <c r="C336" s="36">
        <v>150050</v>
      </c>
      <c r="D336" s="36" t="s">
        <v>1057</v>
      </c>
      <c r="E336" s="36">
        <v>5000</v>
      </c>
      <c r="F336" s="36">
        <v>20</v>
      </c>
      <c r="G336" s="36">
        <v>20</v>
      </c>
      <c r="H336" s="36">
        <v>4</v>
      </c>
      <c r="I336" s="36">
        <v>0</v>
      </c>
      <c r="J336" s="36" t="e">
        <v>#N/A</v>
      </c>
      <c r="K336" s="36">
        <v>140099</v>
      </c>
      <c r="L336" s="36" t="s">
        <v>1049</v>
      </c>
    </row>
    <row r="337" spans="1:12" x14ac:dyDescent="0.2">
      <c r="A337" s="36" t="s">
        <v>1058</v>
      </c>
      <c r="B337" s="36">
        <v>300013</v>
      </c>
      <c r="C337" s="36">
        <v>150053</v>
      </c>
      <c r="D337" s="36" t="s">
        <v>1058</v>
      </c>
      <c r="E337" s="36">
        <v>5000</v>
      </c>
      <c r="F337" s="36">
        <v>20</v>
      </c>
      <c r="G337" s="36">
        <v>20</v>
      </c>
      <c r="H337" s="36">
        <v>4</v>
      </c>
      <c r="I337" s="36">
        <v>0</v>
      </c>
      <c r="J337" s="36" t="e">
        <v>#N/A</v>
      </c>
      <c r="K337" s="36">
        <v>140097</v>
      </c>
      <c r="L337" s="36" t="s">
        <v>1028</v>
      </c>
    </row>
    <row r="338" spans="1:12" x14ac:dyDescent="0.2">
      <c r="A338" s="36" t="s">
        <v>1059</v>
      </c>
      <c r="B338" s="36">
        <v>300014</v>
      </c>
      <c r="C338" s="36">
        <v>150067</v>
      </c>
      <c r="D338" s="36" t="s">
        <v>1059</v>
      </c>
      <c r="E338" s="36">
        <v>50000</v>
      </c>
      <c r="F338" s="36">
        <v>20</v>
      </c>
      <c r="G338" s="36">
        <v>20</v>
      </c>
      <c r="H338" s="36">
        <v>6</v>
      </c>
      <c r="I338" s="36">
        <v>0</v>
      </c>
      <c r="J338" s="36" t="e">
        <v>#N/A</v>
      </c>
      <c r="K338" s="36">
        <v>140103</v>
      </c>
      <c r="L338" s="36" t="s">
        <v>1038</v>
      </c>
    </row>
    <row r="339" spans="1:12" x14ac:dyDescent="0.2">
      <c r="A339" s="36" t="s">
        <v>1060</v>
      </c>
      <c r="B339" s="36">
        <v>300015</v>
      </c>
      <c r="C339" s="36">
        <v>150056</v>
      </c>
      <c r="D339" s="36" t="s">
        <v>1060</v>
      </c>
      <c r="E339" s="36" t="e">
        <v>#N/A</v>
      </c>
      <c r="F339" s="36">
        <v>20</v>
      </c>
      <c r="G339" s="36">
        <v>20</v>
      </c>
      <c r="H339" s="36">
        <v>4</v>
      </c>
      <c r="I339" s="36">
        <v>0</v>
      </c>
      <c r="J339" s="36" t="e">
        <v>#N/A</v>
      </c>
      <c r="K339" s="36">
        <v>150056</v>
      </c>
      <c r="L339" s="36" t="s">
        <v>1060</v>
      </c>
    </row>
    <row r="340" spans="1:12" x14ac:dyDescent="0.2">
      <c r="A340" s="36" t="s">
        <v>1061</v>
      </c>
      <c r="B340" s="36">
        <v>300016</v>
      </c>
      <c r="C340" s="36">
        <v>150070</v>
      </c>
      <c r="D340" s="36" t="s">
        <v>1061</v>
      </c>
      <c r="E340" s="36">
        <v>50000</v>
      </c>
      <c r="F340" s="36">
        <v>20</v>
      </c>
      <c r="G340" s="36">
        <v>20</v>
      </c>
      <c r="H340" s="36">
        <v>6</v>
      </c>
      <c r="I340" s="36">
        <v>0</v>
      </c>
      <c r="J340" s="36" t="e">
        <v>#N/A</v>
      </c>
      <c r="K340" s="36">
        <v>819006</v>
      </c>
      <c r="L340" s="36" t="s">
        <v>1028</v>
      </c>
    </row>
    <row r="341" spans="1:12" x14ac:dyDescent="0.2">
      <c r="A341" s="36" t="s">
        <v>1062</v>
      </c>
      <c r="B341" s="36">
        <v>300017</v>
      </c>
      <c r="C341" s="36">
        <v>150073</v>
      </c>
      <c r="D341" s="36" t="s">
        <v>1062</v>
      </c>
      <c r="E341" s="36">
        <v>50000</v>
      </c>
      <c r="F341" s="36">
        <v>20</v>
      </c>
      <c r="G341" s="36">
        <v>20</v>
      </c>
      <c r="H341" s="36">
        <v>6</v>
      </c>
      <c r="I341" s="36">
        <v>0</v>
      </c>
      <c r="J341" s="36" t="e">
        <v>#N/A</v>
      </c>
      <c r="K341" s="36">
        <v>140104</v>
      </c>
      <c r="L341" s="36" t="s">
        <v>1041</v>
      </c>
    </row>
    <row r="342" spans="1:12" x14ac:dyDescent="0.2">
      <c r="A342" s="36" t="s">
        <v>1063</v>
      </c>
      <c r="B342" s="36">
        <v>300018</v>
      </c>
      <c r="C342" s="36">
        <v>150076</v>
      </c>
      <c r="D342" s="36" t="s">
        <v>1063</v>
      </c>
      <c r="E342" s="36">
        <v>5000</v>
      </c>
      <c r="F342" s="36">
        <v>20</v>
      </c>
      <c r="G342" s="36">
        <v>20</v>
      </c>
      <c r="H342" s="36">
        <v>4</v>
      </c>
      <c r="I342" s="36">
        <v>0</v>
      </c>
      <c r="J342" s="36" t="e">
        <v>#N/A</v>
      </c>
      <c r="K342" s="36">
        <v>150076</v>
      </c>
      <c r="L342" s="36" t="s">
        <v>1063</v>
      </c>
    </row>
    <row r="343" spans="1:12" x14ac:dyDescent="0.2">
      <c r="A343" s="36" t="s">
        <v>1064</v>
      </c>
      <c r="B343" s="36">
        <v>300019</v>
      </c>
      <c r="C343" s="36">
        <v>150079</v>
      </c>
      <c r="D343" s="36" t="s">
        <v>1064</v>
      </c>
      <c r="E343" s="36">
        <v>500</v>
      </c>
      <c r="F343" s="36">
        <v>20</v>
      </c>
      <c r="G343" s="36">
        <v>20</v>
      </c>
      <c r="H343" s="36">
        <v>4</v>
      </c>
      <c r="I343" s="36">
        <v>0</v>
      </c>
      <c r="J343" s="36" t="e">
        <v>#N/A</v>
      </c>
      <c r="K343" s="36">
        <v>140088</v>
      </c>
      <c r="L343" s="36" t="s">
        <v>1014</v>
      </c>
    </row>
    <row r="344" spans="1:12" x14ac:dyDescent="0.2">
      <c r="A344" s="36" t="s">
        <v>1065</v>
      </c>
      <c r="B344" s="36">
        <v>300020</v>
      </c>
      <c r="C344" s="36">
        <v>150085</v>
      </c>
      <c r="D344" s="36" t="s">
        <v>1065</v>
      </c>
      <c r="E344" s="36">
        <v>5000</v>
      </c>
      <c r="F344" s="36">
        <v>20</v>
      </c>
      <c r="G344" s="36">
        <v>20</v>
      </c>
      <c r="H344" s="36">
        <v>4</v>
      </c>
      <c r="I344" s="36">
        <v>0</v>
      </c>
      <c r="J344" s="36" t="e">
        <v>#N/A</v>
      </c>
      <c r="K344" s="36">
        <v>150085</v>
      </c>
      <c r="L344" s="36" t="s">
        <v>1065</v>
      </c>
    </row>
    <row r="345" spans="1:12" x14ac:dyDescent="0.2">
      <c r="A345" s="36" t="s">
        <v>1060</v>
      </c>
      <c r="B345" s="36">
        <v>300021</v>
      </c>
      <c r="C345" s="36">
        <v>150056</v>
      </c>
      <c r="D345" s="36" t="s">
        <v>1060</v>
      </c>
      <c r="E345" s="36" t="e">
        <v>#N/A</v>
      </c>
      <c r="F345" s="36">
        <v>20</v>
      </c>
      <c r="G345" s="36">
        <v>20</v>
      </c>
      <c r="H345" s="36">
        <v>4</v>
      </c>
      <c r="I345" s="36">
        <v>0</v>
      </c>
      <c r="J345" s="36" t="e">
        <v>#N/A</v>
      </c>
      <c r="K345" s="36">
        <v>150056</v>
      </c>
      <c r="L345" s="36" t="s">
        <v>1060</v>
      </c>
    </row>
    <row r="346" spans="1:12" x14ac:dyDescent="0.2">
      <c r="A346" s="36" t="s">
        <v>1061</v>
      </c>
      <c r="B346" s="36">
        <v>300022</v>
      </c>
      <c r="C346" s="36">
        <v>150070</v>
      </c>
      <c r="D346" s="36" t="s">
        <v>1061</v>
      </c>
      <c r="E346" s="36">
        <v>50000</v>
      </c>
      <c r="F346" s="36">
        <v>20</v>
      </c>
      <c r="G346" s="36">
        <v>20</v>
      </c>
      <c r="H346" s="36">
        <v>4</v>
      </c>
      <c r="I346" s="36">
        <v>0</v>
      </c>
      <c r="J346" s="36" t="e">
        <v>#N/A</v>
      </c>
      <c r="K346" s="36">
        <v>150070</v>
      </c>
      <c r="L346" s="36" t="s">
        <v>1061</v>
      </c>
    </row>
    <row r="347" spans="1:12" x14ac:dyDescent="0.2">
      <c r="A347" s="36" t="s">
        <v>1065</v>
      </c>
      <c r="B347" s="36">
        <v>300023</v>
      </c>
      <c r="C347" s="36">
        <v>150085</v>
      </c>
      <c r="D347" s="36" t="s">
        <v>1065</v>
      </c>
      <c r="E347" s="36">
        <v>5000</v>
      </c>
      <c r="F347" s="36">
        <v>20</v>
      </c>
      <c r="G347" s="36">
        <v>20</v>
      </c>
      <c r="H347" s="36">
        <v>4</v>
      </c>
      <c r="I347" s="36">
        <v>0</v>
      </c>
      <c r="J347" s="36" t="e">
        <v>#N/A</v>
      </c>
      <c r="K347" s="36">
        <v>140094</v>
      </c>
      <c r="L347" s="36" t="s">
        <v>1011</v>
      </c>
    </row>
    <row r="348" spans="1:12" x14ac:dyDescent="0.2">
      <c r="A348" s="36" t="s">
        <v>1066</v>
      </c>
      <c r="B348" s="36">
        <v>300024</v>
      </c>
      <c r="C348" s="36">
        <v>150088</v>
      </c>
      <c r="D348" s="36" t="s">
        <v>1066</v>
      </c>
      <c r="E348" s="36">
        <v>5000</v>
      </c>
      <c r="F348" s="36">
        <v>20</v>
      </c>
      <c r="G348" s="36">
        <v>20</v>
      </c>
      <c r="H348" s="36">
        <v>5</v>
      </c>
      <c r="I348" s="36">
        <v>0</v>
      </c>
      <c r="J348" s="36" t="e">
        <v>#N/A</v>
      </c>
      <c r="K348" s="36">
        <v>140100</v>
      </c>
      <c r="L348" s="36" t="s">
        <v>1032</v>
      </c>
    </row>
    <row r="349" spans="1:12" x14ac:dyDescent="0.2">
      <c r="A349" s="36" t="s">
        <v>1067</v>
      </c>
      <c r="B349" s="36">
        <v>300025</v>
      </c>
      <c r="C349" s="36">
        <v>151006</v>
      </c>
      <c r="D349" s="36" t="s">
        <v>1067</v>
      </c>
      <c r="E349" s="36">
        <v>10000</v>
      </c>
      <c r="F349" s="36">
        <v>20</v>
      </c>
      <c r="G349" s="36">
        <v>20</v>
      </c>
      <c r="H349" s="36">
        <v>5</v>
      </c>
      <c r="I349" s="36">
        <v>0</v>
      </c>
      <c r="J349" s="36" t="e">
        <v>#N/A</v>
      </c>
      <c r="K349" s="36">
        <v>140105</v>
      </c>
      <c r="L349" s="36" t="s">
        <v>1026</v>
      </c>
    </row>
    <row r="350" spans="1:12" x14ac:dyDescent="0.2">
      <c r="A350" s="36" t="s">
        <v>1063</v>
      </c>
      <c r="B350" s="36">
        <v>300026</v>
      </c>
      <c r="C350" s="36">
        <v>150076</v>
      </c>
      <c r="D350" s="36" t="s">
        <v>1063</v>
      </c>
      <c r="E350" s="36">
        <v>5000</v>
      </c>
      <c r="F350" s="36">
        <v>20</v>
      </c>
      <c r="G350" s="36">
        <v>20</v>
      </c>
      <c r="H350" s="36">
        <v>4</v>
      </c>
      <c r="I350" s="36">
        <v>0</v>
      </c>
      <c r="J350" s="36" t="e">
        <v>#N/A</v>
      </c>
      <c r="K350" s="36">
        <v>140096</v>
      </c>
      <c r="L350" s="36" t="s">
        <v>1011</v>
      </c>
    </row>
    <row r="351" spans="1:12" s="125" customFormat="1" x14ac:dyDescent="0.2">
      <c r="A351" s="125" t="s">
        <v>2359</v>
      </c>
      <c r="B351" s="125">
        <v>300027</v>
      </c>
      <c r="C351" s="36">
        <v>150091</v>
      </c>
      <c r="D351" s="36" t="s">
        <v>2360</v>
      </c>
      <c r="E351" s="36" t="e">
        <v>#N/A</v>
      </c>
      <c r="F351" s="125">
        <v>20</v>
      </c>
      <c r="G351" s="125">
        <v>20</v>
      </c>
      <c r="H351" s="125">
        <v>4</v>
      </c>
      <c r="I351" s="125">
        <v>0</v>
      </c>
      <c r="J351" s="36" t="e">
        <v>#N/A</v>
      </c>
      <c r="K351" s="125">
        <v>140299</v>
      </c>
      <c r="L351" s="36" t="s">
        <v>2361</v>
      </c>
    </row>
    <row r="352" spans="1:12" x14ac:dyDescent="0.2">
      <c r="A352" s="112" t="s">
        <v>1068</v>
      </c>
      <c r="D352" s="36" t="e">
        <v>#N/A</v>
      </c>
      <c r="E352" s="36" t="e">
        <v>#N/A</v>
      </c>
      <c r="J352" s="36" t="e">
        <v>#N/A</v>
      </c>
      <c r="K352" s="36">
        <v>0</v>
      </c>
      <c r="L352" s="36" t="e">
        <v>#N/A</v>
      </c>
    </row>
    <row r="353" spans="1:12" x14ac:dyDescent="0.2">
      <c r="A353" s="36" t="s">
        <v>1069</v>
      </c>
      <c r="B353" s="36">
        <v>510001</v>
      </c>
      <c r="C353" s="36">
        <v>100383</v>
      </c>
      <c r="D353" s="36" t="s">
        <v>1070</v>
      </c>
      <c r="E353" s="36" t="e">
        <v>#N/A</v>
      </c>
      <c r="F353" s="36">
        <v>7</v>
      </c>
      <c r="G353" s="36">
        <v>110</v>
      </c>
      <c r="H353" s="36">
        <v>2</v>
      </c>
      <c r="I353" s="36">
        <v>140000</v>
      </c>
      <c r="J353" s="36" t="s">
        <v>1071</v>
      </c>
      <c r="K353" s="36">
        <v>140118</v>
      </c>
      <c r="L353" s="36" t="s">
        <v>1072</v>
      </c>
    </row>
    <row r="354" spans="1:12" x14ac:dyDescent="0.2">
      <c r="A354" s="36" t="s">
        <v>1073</v>
      </c>
      <c r="B354" s="36">
        <v>510002</v>
      </c>
      <c r="C354" s="36">
        <v>100384</v>
      </c>
      <c r="D354" s="36" t="s">
        <v>1074</v>
      </c>
      <c r="E354" s="36" t="e">
        <v>#N/A</v>
      </c>
      <c r="F354" s="36">
        <v>7</v>
      </c>
      <c r="G354" s="36">
        <v>110</v>
      </c>
      <c r="H354" s="36">
        <v>2</v>
      </c>
      <c r="I354" s="36">
        <v>140000</v>
      </c>
      <c r="J354" s="36" t="s">
        <v>1071</v>
      </c>
      <c r="K354" s="36">
        <v>140122</v>
      </c>
      <c r="L354" s="36" t="s">
        <v>1072</v>
      </c>
    </row>
    <row r="355" spans="1:12" x14ac:dyDescent="0.2">
      <c r="A355" s="36" t="s">
        <v>1075</v>
      </c>
      <c r="B355" s="36">
        <v>510003</v>
      </c>
      <c r="C355" s="36">
        <v>100385</v>
      </c>
      <c r="D355" s="36" t="s">
        <v>1076</v>
      </c>
      <c r="E355" s="36" t="e">
        <v>#N/A</v>
      </c>
      <c r="F355" s="36">
        <v>7</v>
      </c>
      <c r="G355" s="36">
        <v>110</v>
      </c>
      <c r="H355" s="36">
        <v>2</v>
      </c>
      <c r="I355" s="36">
        <v>140000</v>
      </c>
      <c r="J355" s="36" t="s">
        <v>1071</v>
      </c>
      <c r="K355" s="36">
        <v>140126</v>
      </c>
      <c r="L355" s="36" t="s">
        <v>1072</v>
      </c>
    </row>
    <row r="356" spans="1:12" x14ac:dyDescent="0.2">
      <c r="A356" s="36" t="s">
        <v>1077</v>
      </c>
      <c r="B356" s="36">
        <v>510005</v>
      </c>
      <c r="C356" s="36">
        <v>100387</v>
      </c>
      <c r="D356" s="36" t="s">
        <v>1078</v>
      </c>
      <c r="E356" s="36" t="e">
        <v>#N/A</v>
      </c>
      <c r="F356" s="36">
        <v>7</v>
      </c>
      <c r="G356" s="36">
        <v>110</v>
      </c>
      <c r="H356" s="36">
        <v>3</v>
      </c>
      <c r="I356" s="36">
        <v>140000</v>
      </c>
      <c r="J356" s="36" t="s">
        <v>1071</v>
      </c>
      <c r="K356" s="36">
        <v>140119</v>
      </c>
      <c r="L356" s="36" t="s">
        <v>1072</v>
      </c>
    </row>
    <row r="357" spans="1:12" x14ac:dyDescent="0.2">
      <c r="A357" s="36" t="s">
        <v>1079</v>
      </c>
      <c r="B357" s="36">
        <v>510009</v>
      </c>
      <c r="C357" s="36">
        <v>100391</v>
      </c>
      <c r="D357" s="36" t="s">
        <v>1080</v>
      </c>
      <c r="E357" s="36" t="e">
        <v>#N/A</v>
      </c>
      <c r="F357" s="36">
        <v>7</v>
      </c>
      <c r="G357" s="36">
        <v>110</v>
      </c>
      <c r="H357" s="36">
        <v>3</v>
      </c>
      <c r="I357" s="36">
        <v>140000</v>
      </c>
      <c r="J357" s="36" t="s">
        <v>1071</v>
      </c>
      <c r="K357" s="36">
        <v>140123</v>
      </c>
      <c r="L357" s="36" t="s">
        <v>1072</v>
      </c>
    </row>
    <row r="358" spans="1:12" x14ac:dyDescent="0.2">
      <c r="A358" s="36" t="s">
        <v>2362</v>
      </c>
      <c r="B358" s="36">
        <v>510010</v>
      </c>
      <c r="C358" s="36">
        <v>100392</v>
      </c>
      <c r="D358" s="36" t="s">
        <v>1081</v>
      </c>
      <c r="E358" s="36" t="e">
        <v>#N/A</v>
      </c>
      <c r="F358" s="36">
        <v>7</v>
      </c>
      <c r="G358" s="36">
        <v>110</v>
      </c>
      <c r="H358" s="36">
        <v>3</v>
      </c>
      <c r="I358" s="36">
        <v>140000</v>
      </c>
      <c r="J358" s="36" t="s">
        <v>1071</v>
      </c>
      <c r="K358" s="36">
        <v>140127</v>
      </c>
      <c r="L358" s="36" t="s">
        <v>1072</v>
      </c>
    </row>
    <row r="359" spans="1:12" x14ac:dyDescent="0.2">
      <c r="A359" s="36" t="s">
        <v>1082</v>
      </c>
      <c r="B359" s="36">
        <v>510011</v>
      </c>
      <c r="C359" s="36">
        <v>100393</v>
      </c>
      <c r="D359" s="36" t="s">
        <v>1083</v>
      </c>
      <c r="E359" s="36" t="e">
        <v>#N/A</v>
      </c>
      <c r="F359" s="36">
        <v>7</v>
      </c>
      <c r="G359" s="36">
        <v>110</v>
      </c>
      <c r="H359" s="36">
        <v>4</v>
      </c>
      <c r="I359" s="36">
        <v>140000</v>
      </c>
      <c r="J359" s="36" t="s">
        <v>1071</v>
      </c>
      <c r="K359" s="36">
        <v>140120</v>
      </c>
      <c r="L359" s="36" t="s">
        <v>1084</v>
      </c>
    </row>
    <row r="360" spans="1:12" x14ac:dyDescent="0.2">
      <c r="A360" s="36" t="s">
        <v>1085</v>
      </c>
      <c r="B360" s="36">
        <v>510012</v>
      </c>
      <c r="C360" s="36">
        <v>100394</v>
      </c>
      <c r="D360" s="36" t="s">
        <v>1086</v>
      </c>
      <c r="E360" s="36" t="e">
        <v>#N/A</v>
      </c>
      <c r="F360" s="36">
        <v>7</v>
      </c>
      <c r="G360" s="36">
        <v>110</v>
      </c>
      <c r="H360" s="36">
        <v>4</v>
      </c>
      <c r="I360" s="36">
        <v>140000</v>
      </c>
      <c r="J360" s="36" t="s">
        <v>1071</v>
      </c>
      <c r="K360" s="36">
        <v>140124</v>
      </c>
      <c r="L360" s="36" t="s">
        <v>1084</v>
      </c>
    </row>
    <row r="361" spans="1:12" x14ac:dyDescent="0.2">
      <c r="A361" s="36" t="s">
        <v>1087</v>
      </c>
      <c r="B361" s="36">
        <v>510013</v>
      </c>
      <c r="C361" s="36">
        <v>100395</v>
      </c>
      <c r="D361" s="36" t="s">
        <v>1088</v>
      </c>
      <c r="E361" s="36" t="e">
        <v>#N/A</v>
      </c>
      <c r="F361" s="36">
        <v>7</v>
      </c>
      <c r="G361" s="36">
        <v>110</v>
      </c>
      <c r="H361" s="36">
        <v>4</v>
      </c>
      <c r="I361" s="36">
        <v>140000</v>
      </c>
      <c r="J361" s="36" t="s">
        <v>1071</v>
      </c>
      <c r="K361" s="36">
        <v>140128</v>
      </c>
      <c r="L361" s="36" t="s">
        <v>1084</v>
      </c>
    </row>
    <row r="362" spans="1:12" x14ac:dyDescent="0.2">
      <c r="A362" s="36" t="s">
        <v>2363</v>
      </c>
      <c r="B362" s="36">
        <v>510014</v>
      </c>
      <c r="C362" s="36">
        <v>100396</v>
      </c>
      <c r="D362" s="36" t="s">
        <v>1089</v>
      </c>
      <c r="E362" s="36" t="e">
        <v>#N/A</v>
      </c>
      <c r="F362" s="36">
        <v>7</v>
      </c>
      <c r="G362" s="36">
        <v>110</v>
      </c>
      <c r="H362" s="36">
        <v>6</v>
      </c>
      <c r="I362" s="36">
        <v>140000</v>
      </c>
      <c r="J362" s="36" t="s">
        <v>1071</v>
      </c>
      <c r="K362" s="36">
        <v>140121</v>
      </c>
      <c r="L362" s="36" t="s">
        <v>1084</v>
      </c>
    </row>
    <row r="363" spans="1:12" x14ac:dyDescent="0.2">
      <c r="A363" s="36" t="s">
        <v>1090</v>
      </c>
      <c r="B363" s="36">
        <v>510015</v>
      </c>
      <c r="C363" s="36">
        <v>100397</v>
      </c>
      <c r="D363" s="36" t="s">
        <v>1091</v>
      </c>
      <c r="E363" s="36" t="e">
        <v>#N/A</v>
      </c>
      <c r="F363" s="36">
        <v>7</v>
      </c>
      <c r="G363" s="36">
        <v>110</v>
      </c>
      <c r="H363" s="36">
        <v>6</v>
      </c>
      <c r="I363" s="36">
        <v>140000</v>
      </c>
      <c r="J363" s="36" t="s">
        <v>1071</v>
      </c>
      <c r="K363" s="36">
        <v>140125</v>
      </c>
      <c r="L363" s="36" t="s">
        <v>1084</v>
      </c>
    </row>
    <row r="364" spans="1:12" x14ac:dyDescent="0.2">
      <c r="A364" s="36" t="s">
        <v>1092</v>
      </c>
      <c r="B364" s="36">
        <v>510016</v>
      </c>
      <c r="C364" s="36">
        <v>100398</v>
      </c>
      <c r="D364" s="36" t="s">
        <v>1093</v>
      </c>
      <c r="E364" s="36" t="e">
        <v>#N/A</v>
      </c>
      <c r="F364" s="36">
        <v>7</v>
      </c>
      <c r="G364" s="36">
        <v>110</v>
      </c>
      <c r="H364" s="36">
        <v>6</v>
      </c>
      <c r="I364" s="36">
        <v>140000</v>
      </c>
      <c r="J364" s="36" t="s">
        <v>1071</v>
      </c>
      <c r="K364" s="36">
        <v>140129</v>
      </c>
      <c r="L364" s="36" t="s">
        <v>1084</v>
      </c>
    </row>
    <row r="365" spans="1:12" x14ac:dyDescent="0.2">
      <c r="A365" s="36" t="s">
        <v>1094</v>
      </c>
      <c r="B365" s="36">
        <v>520001</v>
      </c>
      <c r="C365" s="36">
        <v>100400</v>
      </c>
      <c r="D365" s="36" t="s">
        <v>1095</v>
      </c>
      <c r="E365" s="36" t="e">
        <v>#N/A</v>
      </c>
      <c r="F365" s="36">
        <v>7</v>
      </c>
      <c r="G365" s="36">
        <v>110</v>
      </c>
      <c r="H365" s="36">
        <v>3</v>
      </c>
      <c r="I365" s="36">
        <v>140000</v>
      </c>
      <c r="J365" s="36" t="s">
        <v>1071</v>
      </c>
      <c r="K365" s="36">
        <v>140000</v>
      </c>
      <c r="L365" s="36" t="s">
        <v>1071</v>
      </c>
    </row>
    <row r="366" spans="1:12" x14ac:dyDescent="0.2">
      <c r="A366" s="36" t="s">
        <v>1096</v>
      </c>
      <c r="B366" s="36">
        <v>520002</v>
      </c>
      <c r="C366" s="36">
        <v>100401</v>
      </c>
      <c r="D366" s="36" t="s">
        <v>1097</v>
      </c>
      <c r="E366" s="36" t="e">
        <v>#N/A</v>
      </c>
      <c r="F366" s="36">
        <v>7</v>
      </c>
      <c r="G366" s="36">
        <v>110</v>
      </c>
      <c r="H366" s="36">
        <v>4</v>
      </c>
      <c r="I366" s="36">
        <v>140000</v>
      </c>
      <c r="J366" s="36" t="s">
        <v>1071</v>
      </c>
      <c r="K366" s="36">
        <v>140000</v>
      </c>
      <c r="L366" s="36" t="s">
        <v>1071</v>
      </c>
    </row>
    <row r="367" spans="1:12" x14ac:dyDescent="0.2">
      <c r="A367" s="36" t="s">
        <v>2364</v>
      </c>
      <c r="B367" s="36">
        <v>520003</v>
      </c>
      <c r="C367" s="36">
        <v>100402</v>
      </c>
      <c r="D367" s="36" t="s">
        <v>1098</v>
      </c>
      <c r="E367" s="36" t="e">
        <v>#N/A</v>
      </c>
      <c r="F367" s="36">
        <v>7</v>
      </c>
      <c r="G367" s="36">
        <v>110</v>
      </c>
      <c r="H367" s="36">
        <v>6</v>
      </c>
      <c r="I367" s="36">
        <v>140000</v>
      </c>
      <c r="J367" s="36" t="s">
        <v>1071</v>
      </c>
      <c r="K367" s="36">
        <v>140000</v>
      </c>
      <c r="L367" s="36" t="s">
        <v>1071</v>
      </c>
    </row>
    <row r="368" spans="1:12" x14ac:dyDescent="0.2">
      <c r="A368" s="36" t="s">
        <v>1099</v>
      </c>
      <c r="B368" s="36">
        <v>520004</v>
      </c>
      <c r="C368" s="36">
        <v>100403</v>
      </c>
      <c r="D368" s="36" t="s">
        <v>1100</v>
      </c>
      <c r="E368" s="36" t="e">
        <v>#N/A</v>
      </c>
      <c r="F368" s="36">
        <v>7</v>
      </c>
      <c r="G368" s="36">
        <v>110</v>
      </c>
      <c r="H368" s="36">
        <v>3</v>
      </c>
      <c r="I368" s="36">
        <v>140000</v>
      </c>
      <c r="J368" s="36" t="s">
        <v>1071</v>
      </c>
      <c r="K368" s="36">
        <v>140000</v>
      </c>
      <c r="L368" s="36" t="s">
        <v>1071</v>
      </c>
    </row>
    <row r="369" spans="1:12" x14ac:dyDescent="0.2">
      <c r="A369" s="36" t="s">
        <v>2219</v>
      </c>
      <c r="B369" s="36">
        <v>520005</v>
      </c>
      <c r="C369" s="36">
        <v>100404</v>
      </c>
      <c r="D369" s="36" t="s">
        <v>1101</v>
      </c>
      <c r="E369" s="36" t="e">
        <v>#N/A</v>
      </c>
      <c r="F369" s="36">
        <v>7</v>
      </c>
      <c r="G369" s="36">
        <v>110</v>
      </c>
      <c r="H369" s="36">
        <v>4</v>
      </c>
      <c r="I369" s="36">
        <v>140000</v>
      </c>
      <c r="J369" s="36" t="s">
        <v>1071</v>
      </c>
      <c r="K369" s="36">
        <v>140000</v>
      </c>
      <c r="L369" s="36" t="s">
        <v>1071</v>
      </c>
    </row>
    <row r="370" spans="1:12" x14ac:dyDescent="0.2">
      <c r="A370" s="36" t="s">
        <v>1102</v>
      </c>
      <c r="B370" s="36">
        <v>520006</v>
      </c>
      <c r="C370" s="36">
        <v>100405</v>
      </c>
      <c r="D370" s="36" t="s">
        <v>1103</v>
      </c>
      <c r="E370" s="36" t="e">
        <v>#N/A</v>
      </c>
      <c r="F370" s="36">
        <v>7</v>
      </c>
      <c r="G370" s="36">
        <v>110</v>
      </c>
      <c r="H370" s="36">
        <v>6</v>
      </c>
      <c r="I370" s="36">
        <v>140000</v>
      </c>
      <c r="J370" s="36" t="s">
        <v>1071</v>
      </c>
      <c r="K370" s="36">
        <v>140000</v>
      </c>
      <c r="L370" s="36" t="s">
        <v>1071</v>
      </c>
    </row>
    <row r="371" spans="1:12" x14ac:dyDescent="0.2">
      <c r="A371" s="36" t="s">
        <v>1104</v>
      </c>
      <c r="B371" s="36">
        <v>520007</v>
      </c>
      <c r="C371" s="36">
        <v>100406</v>
      </c>
      <c r="D371" s="36" t="s">
        <v>1105</v>
      </c>
      <c r="E371" s="36" t="e">
        <v>#N/A</v>
      </c>
      <c r="F371" s="36">
        <v>7</v>
      </c>
      <c r="G371" s="36">
        <v>110</v>
      </c>
      <c r="H371" s="36">
        <v>3</v>
      </c>
      <c r="I371" s="36">
        <v>140000</v>
      </c>
      <c r="J371" s="36" t="s">
        <v>1071</v>
      </c>
      <c r="K371" s="36">
        <v>140000</v>
      </c>
      <c r="L371" s="36" t="s">
        <v>1071</v>
      </c>
    </row>
    <row r="372" spans="1:12" x14ac:dyDescent="0.2">
      <c r="A372" s="36" t="s">
        <v>1106</v>
      </c>
      <c r="B372" s="36">
        <v>520008</v>
      </c>
      <c r="C372" s="36">
        <v>100407</v>
      </c>
      <c r="D372" s="36" t="s">
        <v>1107</v>
      </c>
      <c r="E372" s="36" t="e">
        <v>#N/A</v>
      </c>
      <c r="F372" s="36">
        <v>7</v>
      </c>
      <c r="G372" s="36">
        <v>110</v>
      </c>
      <c r="H372" s="36">
        <v>4</v>
      </c>
      <c r="I372" s="36">
        <v>140000</v>
      </c>
      <c r="J372" s="36" t="s">
        <v>1071</v>
      </c>
      <c r="K372" s="36">
        <v>140000</v>
      </c>
      <c r="L372" s="36" t="s">
        <v>1071</v>
      </c>
    </row>
    <row r="373" spans="1:12" x14ac:dyDescent="0.2">
      <c r="A373" s="36" t="s">
        <v>1108</v>
      </c>
      <c r="B373" s="36">
        <v>520009</v>
      </c>
      <c r="C373" s="36">
        <v>100408</v>
      </c>
      <c r="D373" s="36" t="s">
        <v>1109</v>
      </c>
      <c r="E373" s="36" t="e">
        <v>#N/A</v>
      </c>
      <c r="F373" s="36">
        <v>7</v>
      </c>
      <c r="G373" s="36">
        <v>110</v>
      </c>
      <c r="H373" s="36">
        <v>6</v>
      </c>
      <c r="I373" s="36">
        <v>140000</v>
      </c>
      <c r="J373" s="36" t="s">
        <v>1071</v>
      </c>
      <c r="K373" s="36">
        <v>140000</v>
      </c>
      <c r="L373" s="36" t="s">
        <v>1071</v>
      </c>
    </row>
    <row r="374" spans="1:12" x14ac:dyDescent="0.2">
      <c r="A374" s="36" t="s">
        <v>1110</v>
      </c>
      <c r="B374" s="36">
        <v>510076</v>
      </c>
      <c r="C374" s="36">
        <v>100516</v>
      </c>
      <c r="D374" s="36" t="s">
        <v>1111</v>
      </c>
      <c r="E374" s="36">
        <v>10</v>
      </c>
      <c r="F374" s="36">
        <v>7</v>
      </c>
      <c r="G374" s="36">
        <v>140</v>
      </c>
      <c r="H374" s="36">
        <v>4</v>
      </c>
      <c r="I374" s="36">
        <v>145039</v>
      </c>
      <c r="J374" s="36" t="s">
        <v>1112</v>
      </c>
      <c r="K374" s="36">
        <v>140039</v>
      </c>
      <c r="L374" s="36" t="s">
        <v>1113</v>
      </c>
    </row>
    <row r="375" spans="1:12" x14ac:dyDescent="0.2">
      <c r="A375" s="36" t="s">
        <v>1114</v>
      </c>
      <c r="B375" s="36">
        <v>510077</v>
      </c>
      <c r="C375" s="36">
        <v>100517</v>
      </c>
      <c r="D375" s="36" t="s">
        <v>1115</v>
      </c>
      <c r="E375" s="36">
        <v>15</v>
      </c>
      <c r="F375" s="36">
        <v>7</v>
      </c>
      <c r="G375" s="36">
        <v>140</v>
      </c>
      <c r="H375" s="36">
        <v>5</v>
      </c>
      <c r="I375" s="36">
        <v>145040</v>
      </c>
      <c r="J375" s="36" t="s">
        <v>1112</v>
      </c>
      <c r="K375" s="36">
        <v>140040</v>
      </c>
      <c r="L375" s="36" t="s">
        <v>1116</v>
      </c>
    </row>
    <row r="376" spans="1:12" x14ac:dyDescent="0.2">
      <c r="A376" s="36" t="s">
        <v>2365</v>
      </c>
      <c r="B376" s="36">
        <v>510078</v>
      </c>
      <c r="C376" s="36">
        <v>100518</v>
      </c>
      <c r="D376" s="36" t="s">
        <v>1117</v>
      </c>
      <c r="E376" s="36">
        <v>60</v>
      </c>
      <c r="F376" s="36">
        <v>7</v>
      </c>
      <c r="G376" s="36">
        <v>140</v>
      </c>
      <c r="H376" s="36">
        <v>6</v>
      </c>
      <c r="I376" s="36">
        <v>145041</v>
      </c>
      <c r="J376" s="36" t="s">
        <v>1112</v>
      </c>
      <c r="K376" s="36">
        <v>140041</v>
      </c>
      <c r="L376" s="36" t="s">
        <v>1118</v>
      </c>
    </row>
    <row r="377" spans="1:12" x14ac:dyDescent="0.2">
      <c r="A377" s="36" t="s">
        <v>1119</v>
      </c>
      <c r="B377" s="36">
        <v>600000</v>
      </c>
      <c r="C377" s="36">
        <v>105001</v>
      </c>
      <c r="D377" s="36" t="s">
        <v>1119</v>
      </c>
      <c r="E377" s="36" t="e">
        <v>#N/A</v>
      </c>
      <c r="F377" s="36">
        <v>28</v>
      </c>
      <c r="G377" s="36">
        <v>100</v>
      </c>
      <c r="H377" s="36">
        <v>6</v>
      </c>
      <c r="I377" s="36">
        <v>114019</v>
      </c>
      <c r="J377" s="36" t="s">
        <v>1120</v>
      </c>
      <c r="K377" s="36">
        <v>114048</v>
      </c>
      <c r="L377" s="36" t="s">
        <v>684</v>
      </c>
    </row>
    <row r="378" spans="1:12" x14ac:dyDescent="0.2">
      <c r="A378" s="36" t="s">
        <v>1121</v>
      </c>
      <c r="B378" s="36">
        <v>600001</v>
      </c>
      <c r="C378" s="36">
        <v>105002</v>
      </c>
      <c r="D378" s="36" t="s">
        <v>1121</v>
      </c>
      <c r="E378" s="36">
        <v>50</v>
      </c>
      <c r="F378" s="36">
        <v>28</v>
      </c>
      <c r="G378" s="36">
        <v>100</v>
      </c>
      <c r="H378" s="36">
        <v>6</v>
      </c>
      <c r="I378" s="36">
        <v>114003</v>
      </c>
      <c r="J378" s="36" t="s">
        <v>1122</v>
      </c>
      <c r="K378" s="36">
        <v>114048</v>
      </c>
      <c r="L378" s="36" t="s">
        <v>684</v>
      </c>
    </row>
    <row r="379" spans="1:12" x14ac:dyDescent="0.2">
      <c r="A379" s="36" t="s">
        <v>1123</v>
      </c>
      <c r="B379" s="36">
        <v>600002</v>
      </c>
      <c r="C379" s="36">
        <v>105003</v>
      </c>
      <c r="D379" s="36" t="s">
        <v>1123</v>
      </c>
      <c r="E379" s="36">
        <v>88</v>
      </c>
      <c r="F379" s="36">
        <v>28</v>
      </c>
      <c r="G379" s="36">
        <v>100</v>
      </c>
      <c r="H379" s="36">
        <v>6</v>
      </c>
      <c r="I379" s="36">
        <v>114006</v>
      </c>
      <c r="J379" s="36" t="s">
        <v>1124</v>
      </c>
      <c r="K379" s="110">
        <v>140106</v>
      </c>
      <c r="L379" s="36" t="s">
        <v>951</v>
      </c>
    </row>
    <row r="380" spans="1:12" x14ac:dyDescent="0.2">
      <c r="A380" s="36" t="s">
        <v>1125</v>
      </c>
      <c r="B380" s="36">
        <v>600003</v>
      </c>
      <c r="C380" s="36">
        <v>105004</v>
      </c>
      <c r="D380" s="36" t="s">
        <v>1125</v>
      </c>
      <c r="E380" s="36">
        <v>200</v>
      </c>
      <c r="F380" s="36">
        <v>28</v>
      </c>
      <c r="G380" s="36">
        <v>100</v>
      </c>
      <c r="H380" s="36">
        <v>6</v>
      </c>
      <c r="I380" s="36">
        <v>114007</v>
      </c>
      <c r="J380" s="36" t="s">
        <v>1126</v>
      </c>
      <c r="K380" s="36">
        <v>114048</v>
      </c>
      <c r="L380" s="36" t="s">
        <v>684</v>
      </c>
    </row>
    <row r="381" spans="1:12" x14ac:dyDescent="0.2">
      <c r="A381" s="36" t="s">
        <v>1127</v>
      </c>
      <c r="B381" s="36">
        <v>600004</v>
      </c>
      <c r="C381" s="36">
        <v>105067</v>
      </c>
      <c r="D381" s="36" t="s">
        <v>1127</v>
      </c>
      <c r="E381" s="36" t="e">
        <v>#N/A</v>
      </c>
      <c r="F381" s="36">
        <v>28</v>
      </c>
      <c r="G381" s="36">
        <v>100</v>
      </c>
      <c r="H381" s="36">
        <v>6</v>
      </c>
      <c r="I381" s="36">
        <v>114019</v>
      </c>
      <c r="J381" s="36" t="s">
        <v>1120</v>
      </c>
      <c r="K381" s="36">
        <v>114048</v>
      </c>
      <c r="L381" s="36" t="s">
        <v>684</v>
      </c>
    </row>
    <row r="382" spans="1:12" x14ac:dyDescent="0.2">
      <c r="A382" s="36" t="s">
        <v>1128</v>
      </c>
      <c r="B382" s="36">
        <v>600005</v>
      </c>
      <c r="C382" s="36">
        <v>105004</v>
      </c>
      <c r="D382" s="36" t="s">
        <v>1125</v>
      </c>
      <c r="E382" s="36">
        <v>200</v>
      </c>
      <c r="F382" s="36">
        <v>28</v>
      </c>
      <c r="G382" s="36">
        <v>100</v>
      </c>
      <c r="H382" s="36">
        <v>6</v>
      </c>
      <c r="I382" s="36">
        <v>114007</v>
      </c>
      <c r="J382" s="36" t="s">
        <v>1126</v>
      </c>
      <c r="K382" s="36">
        <v>114048</v>
      </c>
      <c r="L382" s="36" t="s">
        <v>684</v>
      </c>
    </row>
    <row r="383" spans="1:12" s="110" customFormat="1" x14ac:dyDescent="0.2">
      <c r="A383" s="110" t="s">
        <v>1129</v>
      </c>
      <c r="B383" s="110">
        <v>610001</v>
      </c>
      <c r="C383" s="110">
        <v>105022</v>
      </c>
      <c r="D383" s="36" t="s">
        <v>1130</v>
      </c>
      <c r="E383" s="36">
        <v>0</v>
      </c>
      <c r="F383" s="110">
        <v>76</v>
      </c>
      <c r="G383" s="110">
        <v>100</v>
      </c>
      <c r="H383" s="110">
        <v>6</v>
      </c>
      <c r="I383" s="110">
        <v>140142</v>
      </c>
      <c r="J383" s="36" t="s">
        <v>1131</v>
      </c>
      <c r="K383" s="110">
        <v>140106</v>
      </c>
      <c r="L383" s="36" t="s">
        <v>951</v>
      </c>
    </row>
    <row r="384" spans="1:12" x14ac:dyDescent="0.2">
      <c r="A384" s="36" t="s">
        <v>1132</v>
      </c>
      <c r="B384" s="36">
        <v>610002</v>
      </c>
      <c r="C384" s="36">
        <v>105023</v>
      </c>
      <c r="D384" s="36" t="s">
        <v>1132</v>
      </c>
      <c r="E384" s="36" t="e">
        <v>#N/A</v>
      </c>
      <c r="F384" s="36">
        <v>76</v>
      </c>
      <c r="G384" s="36">
        <v>100</v>
      </c>
      <c r="H384" s="36">
        <v>6</v>
      </c>
      <c r="I384" s="36">
        <v>140143</v>
      </c>
      <c r="J384" s="36" t="s">
        <v>1133</v>
      </c>
      <c r="K384" s="36">
        <v>114048</v>
      </c>
      <c r="L384" s="36" t="s">
        <v>684</v>
      </c>
    </row>
    <row r="385" spans="1:12" x14ac:dyDescent="0.2">
      <c r="A385" s="36" t="s">
        <v>1134</v>
      </c>
      <c r="B385" s="36">
        <v>610003</v>
      </c>
      <c r="C385" s="36">
        <v>105024</v>
      </c>
      <c r="D385" s="36" t="s">
        <v>1134</v>
      </c>
      <c r="E385" s="36" t="e">
        <v>#N/A</v>
      </c>
      <c r="F385" s="36">
        <v>76</v>
      </c>
      <c r="G385" s="36">
        <v>100</v>
      </c>
      <c r="H385" s="36">
        <v>6</v>
      </c>
      <c r="I385" s="36">
        <v>140144</v>
      </c>
      <c r="J385" s="36" t="s">
        <v>1135</v>
      </c>
      <c r="K385" s="36">
        <v>114048</v>
      </c>
      <c r="L385" s="36" t="s">
        <v>684</v>
      </c>
    </row>
    <row r="386" spans="1:12" x14ac:dyDescent="0.2">
      <c r="A386" s="36" t="s">
        <v>1136</v>
      </c>
      <c r="B386" s="36">
        <v>610004</v>
      </c>
      <c r="C386" s="36">
        <v>105025</v>
      </c>
      <c r="D386" s="36" t="s">
        <v>1136</v>
      </c>
      <c r="E386" s="36" t="e">
        <v>#N/A</v>
      </c>
      <c r="F386" s="36">
        <v>76</v>
      </c>
      <c r="G386" s="36">
        <v>100</v>
      </c>
      <c r="H386" s="36">
        <v>6</v>
      </c>
      <c r="I386" s="36">
        <v>140145</v>
      </c>
      <c r="J386" s="36" t="s">
        <v>1137</v>
      </c>
      <c r="K386" s="36">
        <v>114048</v>
      </c>
      <c r="L386" s="36" t="s">
        <v>684</v>
      </c>
    </row>
    <row r="387" spans="1:12" x14ac:dyDescent="0.2">
      <c r="A387" s="36" t="s">
        <v>1138</v>
      </c>
      <c r="B387" s="36">
        <v>610005</v>
      </c>
      <c r="C387" s="36">
        <v>105026</v>
      </c>
      <c r="D387" s="36" t="s">
        <v>1138</v>
      </c>
      <c r="E387" s="36" t="e">
        <v>#N/A</v>
      </c>
      <c r="F387" s="36">
        <v>76</v>
      </c>
      <c r="G387" s="36">
        <v>100</v>
      </c>
      <c r="H387" s="36">
        <v>6</v>
      </c>
      <c r="I387" s="36">
        <v>140146</v>
      </c>
      <c r="J387" s="36" t="s">
        <v>1139</v>
      </c>
      <c r="K387" s="36">
        <v>114048</v>
      </c>
      <c r="L387" s="36" t="s">
        <v>684</v>
      </c>
    </row>
    <row r="388" spans="1:12" s="110" customFormat="1" x14ac:dyDescent="0.2">
      <c r="A388" s="110" t="s">
        <v>1140</v>
      </c>
      <c r="B388" s="110">
        <v>610011</v>
      </c>
      <c r="C388" s="110">
        <v>105022</v>
      </c>
      <c r="D388" s="36" t="s">
        <v>1130</v>
      </c>
      <c r="E388" s="36">
        <v>0</v>
      </c>
      <c r="F388" s="110">
        <v>76</v>
      </c>
      <c r="G388" s="110">
        <v>100</v>
      </c>
      <c r="H388" s="110">
        <v>6</v>
      </c>
      <c r="I388" s="110">
        <v>140142</v>
      </c>
      <c r="J388" s="36" t="s">
        <v>1131</v>
      </c>
      <c r="K388" s="110">
        <v>140106</v>
      </c>
      <c r="L388" s="36" t="s">
        <v>951</v>
      </c>
    </row>
    <row r="389" spans="1:12" x14ac:dyDescent="0.2">
      <c r="A389" s="36" t="s">
        <v>1132</v>
      </c>
      <c r="B389" s="36">
        <v>610012</v>
      </c>
      <c r="C389" s="36">
        <v>105023</v>
      </c>
      <c r="D389" s="36" t="s">
        <v>1132</v>
      </c>
      <c r="E389" s="36" t="e">
        <v>#N/A</v>
      </c>
      <c r="F389" s="36">
        <v>76</v>
      </c>
      <c r="G389" s="36">
        <v>100</v>
      </c>
      <c r="H389" s="36">
        <v>6</v>
      </c>
      <c r="I389" s="36">
        <v>140143</v>
      </c>
      <c r="J389" s="36" t="s">
        <v>1133</v>
      </c>
      <c r="K389" s="36">
        <v>114048</v>
      </c>
      <c r="L389" s="36" t="s">
        <v>684</v>
      </c>
    </row>
    <row r="390" spans="1:12" x14ac:dyDescent="0.2">
      <c r="A390" s="36" t="s">
        <v>1134</v>
      </c>
      <c r="B390" s="36">
        <v>610013</v>
      </c>
      <c r="C390" s="36">
        <v>105024</v>
      </c>
      <c r="D390" s="36" t="s">
        <v>1134</v>
      </c>
      <c r="E390" s="36" t="e">
        <v>#N/A</v>
      </c>
      <c r="F390" s="36">
        <v>76</v>
      </c>
      <c r="G390" s="36">
        <v>100</v>
      </c>
      <c r="H390" s="36">
        <v>6</v>
      </c>
      <c r="I390" s="36">
        <v>140144</v>
      </c>
      <c r="J390" s="36" t="s">
        <v>1135</v>
      </c>
      <c r="K390" s="36">
        <v>114048</v>
      </c>
      <c r="L390" s="36" t="s">
        <v>684</v>
      </c>
    </row>
    <row r="391" spans="1:12" x14ac:dyDescent="0.2">
      <c r="A391" s="36" t="s">
        <v>1136</v>
      </c>
      <c r="B391" s="36">
        <v>610014</v>
      </c>
      <c r="C391" s="36">
        <v>105025</v>
      </c>
      <c r="D391" s="36" t="s">
        <v>1136</v>
      </c>
      <c r="E391" s="36" t="e">
        <v>#N/A</v>
      </c>
      <c r="F391" s="36">
        <v>76</v>
      </c>
      <c r="G391" s="36">
        <v>100</v>
      </c>
      <c r="H391" s="36">
        <v>6</v>
      </c>
      <c r="I391" s="36">
        <v>140145</v>
      </c>
      <c r="J391" s="36" t="s">
        <v>1137</v>
      </c>
      <c r="K391" s="36">
        <v>114048</v>
      </c>
      <c r="L391" s="36" t="s">
        <v>684</v>
      </c>
    </row>
    <row r="392" spans="1:12" x14ac:dyDescent="0.2">
      <c r="A392" s="36" t="s">
        <v>1138</v>
      </c>
      <c r="B392" s="36">
        <v>610015</v>
      </c>
      <c r="C392" s="36">
        <v>105026</v>
      </c>
      <c r="D392" s="36" t="s">
        <v>1138</v>
      </c>
      <c r="E392" s="36" t="e">
        <v>#N/A</v>
      </c>
      <c r="F392" s="36">
        <v>76</v>
      </c>
      <c r="G392" s="36">
        <v>100</v>
      </c>
      <c r="H392" s="36">
        <v>6</v>
      </c>
      <c r="I392" s="36">
        <v>140146</v>
      </c>
      <c r="J392" s="36" t="s">
        <v>1139</v>
      </c>
      <c r="K392" s="36">
        <v>114048</v>
      </c>
      <c r="L392" s="36" t="s">
        <v>684</v>
      </c>
    </row>
    <row r="393" spans="1:12" s="110" customFormat="1" x14ac:dyDescent="0.2">
      <c r="A393" s="110" t="s">
        <v>1141</v>
      </c>
      <c r="B393" s="110">
        <v>610021</v>
      </c>
      <c r="C393" s="110">
        <v>105022</v>
      </c>
      <c r="D393" s="36" t="s">
        <v>1130</v>
      </c>
      <c r="E393" s="36">
        <v>0</v>
      </c>
      <c r="F393" s="110">
        <v>76</v>
      </c>
      <c r="G393" s="110">
        <v>100</v>
      </c>
      <c r="H393" s="110">
        <v>6</v>
      </c>
      <c r="I393" s="110">
        <v>140142</v>
      </c>
      <c r="J393" s="36" t="s">
        <v>1131</v>
      </c>
      <c r="K393" s="110">
        <v>140106</v>
      </c>
      <c r="L393" s="36" t="s">
        <v>951</v>
      </c>
    </row>
    <row r="394" spans="1:12" x14ac:dyDescent="0.2">
      <c r="A394" s="36" t="s">
        <v>1132</v>
      </c>
      <c r="B394" s="36">
        <v>610022</v>
      </c>
      <c r="C394" s="36">
        <v>105023</v>
      </c>
      <c r="D394" s="36" t="s">
        <v>1132</v>
      </c>
      <c r="E394" s="36" t="e">
        <v>#N/A</v>
      </c>
      <c r="F394" s="36">
        <v>76</v>
      </c>
      <c r="G394" s="36">
        <v>100</v>
      </c>
      <c r="H394" s="36">
        <v>6</v>
      </c>
      <c r="I394" s="36">
        <v>140143</v>
      </c>
      <c r="J394" s="36" t="s">
        <v>1133</v>
      </c>
      <c r="K394" s="36">
        <v>114048</v>
      </c>
      <c r="L394" s="36" t="s">
        <v>684</v>
      </c>
    </row>
    <row r="395" spans="1:12" x14ac:dyDescent="0.2">
      <c r="A395" s="36" t="s">
        <v>1134</v>
      </c>
      <c r="B395" s="36">
        <v>610023</v>
      </c>
      <c r="C395" s="36">
        <v>105024</v>
      </c>
      <c r="D395" s="36" t="s">
        <v>1134</v>
      </c>
      <c r="E395" s="36" t="e">
        <v>#N/A</v>
      </c>
      <c r="F395" s="36">
        <v>76</v>
      </c>
      <c r="G395" s="36">
        <v>100</v>
      </c>
      <c r="H395" s="36">
        <v>6</v>
      </c>
      <c r="I395" s="36">
        <v>140144</v>
      </c>
      <c r="J395" s="36" t="s">
        <v>1135</v>
      </c>
      <c r="K395" s="36">
        <v>114048</v>
      </c>
      <c r="L395" s="36" t="s">
        <v>684</v>
      </c>
    </row>
    <row r="396" spans="1:12" x14ac:dyDescent="0.2">
      <c r="A396" s="36" t="s">
        <v>1136</v>
      </c>
      <c r="B396" s="36">
        <v>610024</v>
      </c>
      <c r="C396" s="36">
        <v>105025</v>
      </c>
      <c r="D396" s="36" t="s">
        <v>1136</v>
      </c>
      <c r="E396" s="36" t="e">
        <v>#N/A</v>
      </c>
      <c r="F396" s="36">
        <v>76</v>
      </c>
      <c r="G396" s="36">
        <v>100</v>
      </c>
      <c r="H396" s="36">
        <v>6</v>
      </c>
      <c r="I396" s="36">
        <v>140145</v>
      </c>
      <c r="J396" s="36" t="s">
        <v>1137</v>
      </c>
      <c r="K396" s="36">
        <v>114048</v>
      </c>
      <c r="L396" s="36" t="s">
        <v>684</v>
      </c>
    </row>
    <row r="397" spans="1:12" x14ac:dyDescent="0.2">
      <c r="A397" s="36" t="s">
        <v>1138</v>
      </c>
      <c r="B397" s="36">
        <v>610025</v>
      </c>
      <c r="C397" s="36">
        <v>105026</v>
      </c>
      <c r="D397" s="36" t="s">
        <v>1138</v>
      </c>
      <c r="E397" s="36" t="e">
        <v>#N/A</v>
      </c>
      <c r="F397" s="36">
        <v>76</v>
      </c>
      <c r="G397" s="36">
        <v>100</v>
      </c>
      <c r="H397" s="36">
        <v>6</v>
      </c>
      <c r="I397" s="36">
        <v>140146</v>
      </c>
      <c r="J397" s="36" t="s">
        <v>1139</v>
      </c>
      <c r="K397" s="36">
        <v>114048</v>
      </c>
      <c r="L397" s="36" t="s">
        <v>684</v>
      </c>
    </row>
    <row r="398" spans="1:12" x14ac:dyDescent="0.2">
      <c r="A398" s="36" t="s">
        <v>1142</v>
      </c>
      <c r="B398" s="36">
        <v>611001</v>
      </c>
      <c r="C398" s="36">
        <v>105036</v>
      </c>
      <c r="D398" s="36" t="s">
        <v>1130</v>
      </c>
      <c r="E398" s="36" t="e">
        <v>#N/A</v>
      </c>
      <c r="F398" s="36">
        <v>27</v>
      </c>
      <c r="G398" s="36">
        <v>100</v>
      </c>
      <c r="H398" s="36">
        <v>6</v>
      </c>
      <c r="I398" s="36">
        <v>140172</v>
      </c>
      <c r="J398" s="36" t="s">
        <v>1131</v>
      </c>
      <c r="K398" s="36">
        <v>114048</v>
      </c>
      <c r="L398" s="36" t="s">
        <v>684</v>
      </c>
    </row>
    <row r="399" spans="1:12" s="110" customFormat="1" x14ac:dyDescent="0.2">
      <c r="A399" s="110" t="s">
        <v>1132</v>
      </c>
      <c r="B399" s="110">
        <v>611002</v>
      </c>
      <c r="C399" s="110">
        <v>105037</v>
      </c>
      <c r="D399" s="36" t="s">
        <v>1132</v>
      </c>
      <c r="E399" s="36">
        <v>0</v>
      </c>
      <c r="F399" s="110">
        <v>27</v>
      </c>
      <c r="G399" s="110">
        <v>100</v>
      </c>
      <c r="H399" s="110">
        <v>6</v>
      </c>
      <c r="I399" s="110">
        <v>140173</v>
      </c>
      <c r="J399" s="36" t="s">
        <v>1133</v>
      </c>
      <c r="K399" s="110">
        <v>140106</v>
      </c>
      <c r="L399" s="36" t="s">
        <v>951</v>
      </c>
    </row>
    <row r="400" spans="1:12" x14ac:dyDescent="0.2">
      <c r="A400" s="36" t="s">
        <v>1134</v>
      </c>
      <c r="B400" s="36">
        <v>611003</v>
      </c>
      <c r="C400" s="36">
        <v>105038</v>
      </c>
      <c r="D400" s="36" t="s">
        <v>1134</v>
      </c>
      <c r="E400" s="36" t="e">
        <v>#N/A</v>
      </c>
      <c r="F400" s="36">
        <v>27</v>
      </c>
      <c r="G400" s="36">
        <v>100</v>
      </c>
      <c r="H400" s="36">
        <v>6</v>
      </c>
      <c r="I400" s="36">
        <v>140174</v>
      </c>
      <c r="J400" s="36" t="s">
        <v>1135</v>
      </c>
      <c r="K400" s="36">
        <v>114048</v>
      </c>
      <c r="L400" s="36" t="s">
        <v>684</v>
      </c>
    </row>
    <row r="401" spans="1:12" x14ac:dyDescent="0.2">
      <c r="A401" s="36" t="s">
        <v>1136</v>
      </c>
      <c r="B401" s="36">
        <v>611004</v>
      </c>
      <c r="C401" s="36">
        <v>105039</v>
      </c>
      <c r="D401" s="36" t="s">
        <v>1136</v>
      </c>
      <c r="E401" s="36" t="e">
        <v>#N/A</v>
      </c>
      <c r="F401" s="36">
        <v>27</v>
      </c>
      <c r="G401" s="36">
        <v>100</v>
      </c>
      <c r="H401" s="36">
        <v>6</v>
      </c>
      <c r="I401" s="36">
        <v>140175</v>
      </c>
      <c r="J401" s="36" t="s">
        <v>1137</v>
      </c>
      <c r="K401" s="36">
        <v>114048</v>
      </c>
      <c r="L401" s="36" t="s">
        <v>684</v>
      </c>
    </row>
    <row r="402" spans="1:12" x14ac:dyDescent="0.2">
      <c r="A402" s="36" t="s">
        <v>1138</v>
      </c>
      <c r="B402" s="36">
        <v>611005</v>
      </c>
      <c r="C402" s="36">
        <v>105040</v>
      </c>
      <c r="D402" s="36" t="s">
        <v>1138</v>
      </c>
      <c r="E402" s="36" t="e">
        <v>#N/A</v>
      </c>
      <c r="F402" s="36">
        <v>27</v>
      </c>
      <c r="G402" s="36">
        <v>100</v>
      </c>
      <c r="H402" s="36">
        <v>6</v>
      </c>
      <c r="I402" s="36">
        <v>140176</v>
      </c>
      <c r="J402" s="36" t="s">
        <v>1139</v>
      </c>
      <c r="K402" s="36">
        <v>114048</v>
      </c>
      <c r="L402" s="36" t="s">
        <v>684</v>
      </c>
    </row>
    <row r="403" spans="1:12" x14ac:dyDescent="0.2">
      <c r="A403" s="36" t="s">
        <v>1143</v>
      </c>
      <c r="B403" s="36">
        <v>611006</v>
      </c>
      <c r="C403" s="36">
        <v>105041</v>
      </c>
      <c r="D403" s="36" t="s">
        <v>1143</v>
      </c>
      <c r="E403" s="36" t="e">
        <v>#N/A</v>
      </c>
      <c r="F403" s="36">
        <v>27</v>
      </c>
      <c r="G403" s="36">
        <v>100</v>
      </c>
      <c r="H403" s="36">
        <v>6</v>
      </c>
      <c r="I403" s="36">
        <v>140177</v>
      </c>
      <c r="J403" s="36" t="s">
        <v>1144</v>
      </c>
      <c r="K403" s="36">
        <v>114048</v>
      </c>
      <c r="L403" s="36" t="s">
        <v>684</v>
      </c>
    </row>
    <row r="404" spans="1:12" x14ac:dyDescent="0.2">
      <c r="A404" s="36" t="s">
        <v>1145</v>
      </c>
      <c r="B404" s="36">
        <v>611007</v>
      </c>
      <c r="C404" s="36">
        <v>105042</v>
      </c>
      <c r="D404" s="36" t="s">
        <v>1145</v>
      </c>
      <c r="E404" s="36" t="e">
        <v>#N/A</v>
      </c>
      <c r="F404" s="36">
        <v>27</v>
      </c>
      <c r="G404" s="36">
        <v>100</v>
      </c>
      <c r="H404" s="36">
        <v>6</v>
      </c>
      <c r="I404" s="36">
        <v>140178</v>
      </c>
      <c r="J404" s="36" t="s">
        <v>1146</v>
      </c>
      <c r="K404" s="36">
        <v>114048</v>
      </c>
      <c r="L404" s="36" t="s">
        <v>684</v>
      </c>
    </row>
    <row r="405" spans="1:12" x14ac:dyDescent="0.2">
      <c r="A405" s="36" t="s">
        <v>1147</v>
      </c>
      <c r="B405" s="36">
        <v>611011</v>
      </c>
      <c r="C405" s="36">
        <v>105036</v>
      </c>
      <c r="D405" s="36" t="s">
        <v>1130</v>
      </c>
      <c r="E405" s="36" t="e">
        <v>#N/A</v>
      </c>
      <c r="F405" s="36">
        <v>27</v>
      </c>
      <c r="G405" s="36">
        <v>100</v>
      </c>
      <c r="H405" s="36">
        <v>6</v>
      </c>
      <c r="I405" s="36">
        <v>140172</v>
      </c>
      <c r="J405" s="36" t="s">
        <v>1131</v>
      </c>
      <c r="K405" s="36">
        <v>114048</v>
      </c>
      <c r="L405" s="36" t="s">
        <v>684</v>
      </c>
    </row>
    <row r="406" spans="1:12" s="110" customFormat="1" x14ac:dyDescent="0.2">
      <c r="A406" s="110" t="s">
        <v>1132</v>
      </c>
      <c r="B406" s="110">
        <v>611012</v>
      </c>
      <c r="C406" s="110">
        <v>105037</v>
      </c>
      <c r="D406" s="36" t="s">
        <v>1132</v>
      </c>
      <c r="E406" s="36">
        <v>0</v>
      </c>
      <c r="F406" s="110">
        <v>27</v>
      </c>
      <c r="G406" s="110">
        <v>100</v>
      </c>
      <c r="H406" s="110">
        <v>6</v>
      </c>
      <c r="I406" s="110">
        <v>140173</v>
      </c>
      <c r="J406" s="36" t="s">
        <v>1133</v>
      </c>
      <c r="K406" s="110">
        <v>140106</v>
      </c>
      <c r="L406" s="36" t="s">
        <v>951</v>
      </c>
    </row>
    <row r="407" spans="1:12" x14ac:dyDescent="0.2">
      <c r="A407" s="36" t="s">
        <v>1134</v>
      </c>
      <c r="B407" s="36">
        <v>611013</v>
      </c>
      <c r="C407" s="36">
        <v>105038</v>
      </c>
      <c r="D407" s="36" t="s">
        <v>1134</v>
      </c>
      <c r="E407" s="36" t="e">
        <v>#N/A</v>
      </c>
      <c r="F407" s="36">
        <v>27</v>
      </c>
      <c r="G407" s="36">
        <v>100</v>
      </c>
      <c r="H407" s="36">
        <v>6</v>
      </c>
      <c r="I407" s="36">
        <v>140174</v>
      </c>
      <c r="J407" s="36" t="s">
        <v>1135</v>
      </c>
      <c r="K407" s="36">
        <v>114048</v>
      </c>
      <c r="L407" s="36" t="s">
        <v>684</v>
      </c>
    </row>
    <row r="408" spans="1:12" x14ac:dyDescent="0.2">
      <c r="A408" s="36" t="s">
        <v>1136</v>
      </c>
      <c r="B408" s="36">
        <v>611014</v>
      </c>
      <c r="C408" s="36">
        <v>105039</v>
      </c>
      <c r="D408" s="36" t="s">
        <v>1136</v>
      </c>
      <c r="E408" s="36" t="e">
        <v>#N/A</v>
      </c>
      <c r="F408" s="36">
        <v>27</v>
      </c>
      <c r="G408" s="36">
        <v>100</v>
      </c>
      <c r="H408" s="36">
        <v>6</v>
      </c>
      <c r="I408" s="36">
        <v>140175</v>
      </c>
      <c r="J408" s="36" t="s">
        <v>1137</v>
      </c>
      <c r="K408" s="36">
        <v>114048</v>
      </c>
      <c r="L408" s="36" t="s">
        <v>684</v>
      </c>
    </row>
    <row r="409" spans="1:12" x14ac:dyDescent="0.2">
      <c r="A409" s="36" t="s">
        <v>1138</v>
      </c>
      <c r="B409" s="36">
        <v>611015</v>
      </c>
      <c r="C409" s="36">
        <v>105040</v>
      </c>
      <c r="D409" s="36" t="s">
        <v>1138</v>
      </c>
      <c r="E409" s="36" t="e">
        <v>#N/A</v>
      </c>
      <c r="F409" s="36">
        <v>27</v>
      </c>
      <c r="G409" s="36">
        <v>100</v>
      </c>
      <c r="H409" s="36">
        <v>6</v>
      </c>
      <c r="I409" s="36">
        <v>140176</v>
      </c>
      <c r="J409" s="36" t="s">
        <v>1139</v>
      </c>
      <c r="K409" s="36">
        <v>114048</v>
      </c>
      <c r="L409" s="36" t="s">
        <v>684</v>
      </c>
    </row>
    <row r="410" spans="1:12" x14ac:dyDescent="0.2">
      <c r="A410" s="36" t="s">
        <v>1143</v>
      </c>
      <c r="B410" s="36">
        <v>611016</v>
      </c>
      <c r="C410" s="36">
        <v>105041</v>
      </c>
      <c r="D410" s="36" t="s">
        <v>1143</v>
      </c>
      <c r="E410" s="36" t="e">
        <v>#N/A</v>
      </c>
      <c r="F410" s="36">
        <v>27</v>
      </c>
      <c r="G410" s="36">
        <v>100</v>
      </c>
      <c r="H410" s="36">
        <v>6</v>
      </c>
      <c r="I410" s="36">
        <v>140177</v>
      </c>
      <c r="J410" s="36" t="s">
        <v>1144</v>
      </c>
      <c r="K410" s="36">
        <v>114048</v>
      </c>
      <c r="L410" s="36" t="s">
        <v>684</v>
      </c>
    </row>
    <row r="411" spans="1:12" x14ac:dyDescent="0.2">
      <c r="A411" s="36" t="s">
        <v>1145</v>
      </c>
      <c r="B411" s="36">
        <v>611017</v>
      </c>
      <c r="C411" s="36">
        <v>105042</v>
      </c>
      <c r="D411" s="36" t="s">
        <v>1145</v>
      </c>
      <c r="E411" s="36" t="e">
        <v>#N/A</v>
      </c>
      <c r="F411" s="36">
        <v>27</v>
      </c>
      <c r="G411" s="36">
        <v>100</v>
      </c>
      <c r="H411" s="36">
        <v>6</v>
      </c>
      <c r="I411" s="36">
        <v>140178</v>
      </c>
      <c r="J411" s="36" t="s">
        <v>1146</v>
      </c>
      <c r="K411" s="36">
        <v>114048</v>
      </c>
      <c r="L411" s="36" t="s">
        <v>684</v>
      </c>
    </row>
    <row r="412" spans="1:12" x14ac:dyDescent="0.2">
      <c r="A412" s="36" t="s">
        <v>1148</v>
      </c>
      <c r="B412" s="36">
        <v>611021</v>
      </c>
      <c r="C412" s="36">
        <v>105036</v>
      </c>
      <c r="D412" s="36" t="s">
        <v>1130</v>
      </c>
      <c r="E412" s="36" t="e">
        <v>#N/A</v>
      </c>
      <c r="F412" s="36">
        <v>27</v>
      </c>
      <c r="G412" s="36">
        <v>100</v>
      </c>
      <c r="H412" s="36">
        <v>6</v>
      </c>
      <c r="I412" s="36">
        <v>140172</v>
      </c>
      <c r="J412" s="36" t="s">
        <v>1131</v>
      </c>
      <c r="K412" s="36">
        <v>114048</v>
      </c>
      <c r="L412" s="36" t="s">
        <v>684</v>
      </c>
    </row>
    <row r="413" spans="1:12" s="110" customFormat="1" x14ac:dyDescent="0.2">
      <c r="A413" s="110" t="s">
        <v>1132</v>
      </c>
      <c r="B413" s="110">
        <v>611022</v>
      </c>
      <c r="C413" s="110">
        <v>105037</v>
      </c>
      <c r="D413" s="36" t="s">
        <v>1132</v>
      </c>
      <c r="E413" s="36">
        <v>0</v>
      </c>
      <c r="F413" s="110">
        <v>27</v>
      </c>
      <c r="G413" s="110">
        <v>100</v>
      </c>
      <c r="H413" s="110">
        <v>6</v>
      </c>
      <c r="I413" s="110">
        <v>140173</v>
      </c>
      <c r="J413" s="36" t="s">
        <v>1133</v>
      </c>
      <c r="K413" s="110">
        <v>114048</v>
      </c>
      <c r="L413" s="36" t="s">
        <v>684</v>
      </c>
    </row>
    <row r="414" spans="1:12" x14ac:dyDescent="0.2">
      <c r="A414" s="36" t="s">
        <v>1134</v>
      </c>
      <c r="B414" s="36">
        <v>611023</v>
      </c>
      <c r="C414" s="36">
        <v>105038</v>
      </c>
      <c r="D414" s="36" t="s">
        <v>1134</v>
      </c>
      <c r="E414" s="36" t="e">
        <v>#N/A</v>
      </c>
      <c r="F414" s="36">
        <v>27</v>
      </c>
      <c r="G414" s="36">
        <v>100</v>
      </c>
      <c r="H414" s="36">
        <v>6</v>
      </c>
      <c r="I414" s="36">
        <v>140174</v>
      </c>
      <c r="J414" s="36" t="s">
        <v>1135</v>
      </c>
      <c r="K414" s="36">
        <v>114048</v>
      </c>
      <c r="L414" s="36" t="s">
        <v>684</v>
      </c>
    </row>
    <row r="415" spans="1:12" x14ac:dyDescent="0.2">
      <c r="A415" s="36" t="s">
        <v>1136</v>
      </c>
      <c r="B415" s="36">
        <v>611024</v>
      </c>
      <c r="C415" s="36">
        <v>105039</v>
      </c>
      <c r="D415" s="36" t="s">
        <v>1136</v>
      </c>
      <c r="E415" s="36" t="e">
        <v>#N/A</v>
      </c>
      <c r="F415" s="36">
        <v>27</v>
      </c>
      <c r="G415" s="36">
        <v>100</v>
      </c>
      <c r="H415" s="36">
        <v>6</v>
      </c>
      <c r="I415" s="36">
        <v>140175</v>
      </c>
      <c r="J415" s="36" t="s">
        <v>1137</v>
      </c>
      <c r="K415" s="36">
        <v>114048</v>
      </c>
      <c r="L415" s="36" t="s">
        <v>684</v>
      </c>
    </row>
    <row r="416" spans="1:12" x14ac:dyDescent="0.2">
      <c r="A416" s="36" t="s">
        <v>1138</v>
      </c>
      <c r="B416" s="36">
        <v>611025</v>
      </c>
      <c r="C416" s="36">
        <v>105040</v>
      </c>
      <c r="D416" s="36" t="s">
        <v>1138</v>
      </c>
      <c r="E416" s="36" t="e">
        <v>#N/A</v>
      </c>
      <c r="F416" s="36">
        <v>27</v>
      </c>
      <c r="G416" s="36">
        <v>100</v>
      </c>
      <c r="H416" s="36">
        <v>6</v>
      </c>
      <c r="I416" s="36">
        <v>140176</v>
      </c>
      <c r="J416" s="36" t="s">
        <v>1139</v>
      </c>
      <c r="K416" s="36">
        <v>114048</v>
      </c>
      <c r="L416" s="36" t="s">
        <v>684</v>
      </c>
    </row>
    <row r="417" spans="1:12" x14ac:dyDescent="0.2">
      <c r="A417" s="36" t="s">
        <v>1143</v>
      </c>
      <c r="B417" s="36">
        <v>611026</v>
      </c>
      <c r="C417" s="36">
        <v>105041</v>
      </c>
      <c r="D417" s="36" t="s">
        <v>1143</v>
      </c>
      <c r="E417" s="36" t="e">
        <v>#N/A</v>
      </c>
      <c r="F417" s="36">
        <v>27</v>
      </c>
      <c r="G417" s="36">
        <v>100</v>
      </c>
      <c r="H417" s="36">
        <v>6</v>
      </c>
      <c r="I417" s="36">
        <v>140177</v>
      </c>
      <c r="J417" s="36" t="s">
        <v>1144</v>
      </c>
      <c r="K417" s="36">
        <v>114048</v>
      </c>
      <c r="L417" s="36" t="s">
        <v>684</v>
      </c>
    </row>
    <row r="418" spans="1:12" x14ac:dyDescent="0.2">
      <c r="A418" s="36" t="s">
        <v>1145</v>
      </c>
      <c r="B418" s="36">
        <v>611027</v>
      </c>
      <c r="C418" s="36">
        <v>105042</v>
      </c>
      <c r="D418" s="36" t="s">
        <v>1145</v>
      </c>
      <c r="E418" s="36" t="e">
        <v>#N/A</v>
      </c>
      <c r="F418" s="36">
        <v>27</v>
      </c>
      <c r="G418" s="36">
        <v>100</v>
      </c>
      <c r="H418" s="36">
        <v>6</v>
      </c>
      <c r="I418" s="36">
        <v>140178</v>
      </c>
      <c r="J418" s="36" t="s">
        <v>1146</v>
      </c>
      <c r="K418" s="36">
        <v>114048</v>
      </c>
      <c r="L418" s="36" t="s">
        <v>684</v>
      </c>
    </row>
    <row r="419" spans="1:12" x14ac:dyDescent="0.2">
      <c r="A419" s="36" t="s">
        <v>1149</v>
      </c>
      <c r="B419" s="36">
        <v>620000</v>
      </c>
      <c r="C419" s="36">
        <v>105005</v>
      </c>
      <c r="D419" s="36" t="s">
        <v>1149</v>
      </c>
      <c r="E419" s="36">
        <v>50</v>
      </c>
      <c r="F419" s="36">
        <v>30</v>
      </c>
      <c r="G419" s="36">
        <v>100</v>
      </c>
      <c r="H419" s="36">
        <v>6</v>
      </c>
      <c r="I419" s="36">
        <v>140235</v>
      </c>
      <c r="J419" s="36" t="s">
        <v>1150</v>
      </c>
      <c r="K419" s="36">
        <v>114048</v>
      </c>
      <c r="L419" s="36" t="s">
        <v>684</v>
      </c>
    </row>
    <row r="420" spans="1:12" x14ac:dyDescent="0.2">
      <c r="A420" s="36" t="s">
        <v>1151</v>
      </c>
      <c r="B420" s="36">
        <v>620001</v>
      </c>
      <c r="C420" s="36">
        <v>105006</v>
      </c>
      <c r="D420" s="36" t="s">
        <v>1151</v>
      </c>
      <c r="E420" s="36" t="e">
        <v>#N/A</v>
      </c>
      <c r="F420" s="36">
        <v>30</v>
      </c>
      <c r="G420" s="36">
        <v>100</v>
      </c>
      <c r="H420" s="36">
        <v>6</v>
      </c>
      <c r="I420" s="36">
        <v>140236</v>
      </c>
      <c r="J420" s="36" t="s">
        <v>1152</v>
      </c>
      <c r="K420" s="36">
        <v>114048</v>
      </c>
      <c r="L420" s="36" t="s">
        <v>684</v>
      </c>
    </row>
    <row r="421" spans="1:12" x14ac:dyDescent="0.2">
      <c r="A421" s="36" t="s">
        <v>1153</v>
      </c>
      <c r="B421" s="36">
        <v>620002</v>
      </c>
      <c r="C421" s="36">
        <v>105007</v>
      </c>
      <c r="D421" s="36" t="s">
        <v>1153</v>
      </c>
      <c r="E421" s="36">
        <v>60</v>
      </c>
      <c r="F421" s="36">
        <v>30</v>
      </c>
      <c r="G421" s="36">
        <v>100</v>
      </c>
      <c r="H421" s="36">
        <v>6</v>
      </c>
      <c r="I421" s="36">
        <v>140237</v>
      </c>
      <c r="J421" s="36" t="s">
        <v>1154</v>
      </c>
      <c r="K421" s="36">
        <v>114048</v>
      </c>
      <c r="L421" s="36" t="s">
        <v>684</v>
      </c>
    </row>
    <row r="422" spans="1:12" x14ac:dyDescent="0.2">
      <c r="A422" s="36" t="s">
        <v>1155</v>
      </c>
      <c r="B422" s="36">
        <v>620003</v>
      </c>
      <c r="C422" s="36">
        <v>105008</v>
      </c>
      <c r="D422" s="36" t="s">
        <v>1155</v>
      </c>
      <c r="E422" s="36" t="e">
        <v>#N/A</v>
      </c>
      <c r="F422" s="36">
        <v>30</v>
      </c>
      <c r="G422" s="36">
        <v>100</v>
      </c>
      <c r="H422" s="36">
        <v>6</v>
      </c>
      <c r="I422" s="36">
        <v>140238</v>
      </c>
      <c r="J422" s="36" t="s">
        <v>1156</v>
      </c>
      <c r="K422" s="36">
        <v>114048</v>
      </c>
      <c r="L422" s="36" t="s">
        <v>684</v>
      </c>
    </row>
    <row r="423" spans="1:12" x14ac:dyDescent="0.2">
      <c r="A423" s="36" t="s">
        <v>1157</v>
      </c>
      <c r="B423" s="36">
        <v>620004</v>
      </c>
      <c r="C423" s="36">
        <v>105009</v>
      </c>
      <c r="D423" s="36" t="s">
        <v>1157</v>
      </c>
      <c r="E423" s="36">
        <v>80</v>
      </c>
      <c r="F423" s="36">
        <v>30</v>
      </c>
      <c r="G423" s="36">
        <v>100</v>
      </c>
      <c r="H423" s="36">
        <v>6</v>
      </c>
      <c r="I423" s="36">
        <v>140239</v>
      </c>
      <c r="J423" s="36" t="s">
        <v>1158</v>
      </c>
      <c r="K423" s="110">
        <v>140106</v>
      </c>
      <c r="L423" s="36" t="s">
        <v>951</v>
      </c>
    </row>
    <row r="424" spans="1:12" x14ac:dyDescent="0.2">
      <c r="A424" s="36" t="s">
        <v>1159</v>
      </c>
      <c r="B424" s="36">
        <v>620005</v>
      </c>
      <c r="C424" s="36">
        <v>110016</v>
      </c>
      <c r="D424" s="36" t="s">
        <v>1159</v>
      </c>
      <c r="E424" s="36">
        <v>2400</v>
      </c>
      <c r="F424" s="36">
        <v>30</v>
      </c>
      <c r="G424" s="36">
        <v>100</v>
      </c>
      <c r="H424" s="36">
        <v>6</v>
      </c>
      <c r="I424" s="36">
        <v>140240</v>
      </c>
      <c r="J424" s="36" t="s">
        <v>1158</v>
      </c>
      <c r="K424" s="36">
        <v>114048</v>
      </c>
      <c r="L424" s="36" t="s">
        <v>684</v>
      </c>
    </row>
    <row r="425" spans="1:12" x14ac:dyDescent="0.2">
      <c r="A425" s="36" t="s">
        <v>1160</v>
      </c>
      <c r="B425" s="36">
        <v>620006</v>
      </c>
      <c r="C425" s="36">
        <v>105010</v>
      </c>
      <c r="D425" s="36" t="s">
        <v>1160</v>
      </c>
      <c r="E425" s="36" t="e">
        <v>#N/A</v>
      </c>
      <c r="F425" s="36">
        <v>30</v>
      </c>
      <c r="G425" s="36">
        <v>100</v>
      </c>
      <c r="H425" s="36">
        <v>6</v>
      </c>
      <c r="I425" s="36">
        <v>140241</v>
      </c>
      <c r="J425" s="36" t="s">
        <v>1161</v>
      </c>
      <c r="K425" s="36">
        <v>114048</v>
      </c>
      <c r="L425" s="36" t="s">
        <v>684</v>
      </c>
    </row>
    <row r="426" spans="1:12" x14ac:dyDescent="0.2">
      <c r="A426" s="36" t="s">
        <v>1162</v>
      </c>
      <c r="B426" s="36">
        <v>620007</v>
      </c>
      <c r="C426" s="36">
        <v>105011</v>
      </c>
      <c r="D426" s="36" t="s">
        <v>1162</v>
      </c>
      <c r="E426" s="36">
        <v>200</v>
      </c>
      <c r="F426" s="36">
        <v>30</v>
      </c>
      <c r="G426" s="36">
        <v>100</v>
      </c>
      <c r="H426" s="36">
        <v>6</v>
      </c>
      <c r="I426" s="36">
        <v>140242</v>
      </c>
      <c r="J426" s="36" t="s">
        <v>1163</v>
      </c>
      <c r="K426" s="36">
        <v>114048</v>
      </c>
      <c r="L426" s="36" t="s">
        <v>684</v>
      </c>
    </row>
    <row r="427" spans="1:12" x14ac:dyDescent="0.2">
      <c r="A427" s="36" t="s">
        <v>1164</v>
      </c>
      <c r="B427" s="36">
        <v>620008</v>
      </c>
      <c r="C427" s="36">
        <v>105011</v>
      </c>
      <c r="D427" s="36" t="s">
        <v>1162</v>
      </c>
      <c r="E427" s="36">
        <v>200</v>
      </c>
      <c r="F427" s="36">
        <v>30</v>
      </c>
      <c r="G427" s="36">
        <v>100</v>
      </c>
      <c r="H427" s="36">
        <v>6</v>
      </c>
      <c r="I427" s="36">
        <v>140242</v>
      </c>
      <c r="J427" s="36" t="s">
        <v>1163</v>
      </c>
      <c r="K427" s="36">
        <v>114048</v>
      </c>
      <c r="L427" s="36" t="s">
        <v>684</v>
      </c>
    </row>
    <row r="428" spans="1:12" x14ac:dyDescent="0.2">
      <c r="A428" s="36" t="s">
        <v>1165</v>
      </c>
      <c r="B428" s="36">
        <v>630003</v>
      </c>
      <c r="C428" s="36">
        <v>105015</v>
      </c>
      <c r="D428" s="36" t="s">
        <v>1165</v>
      </c>
      <c r="E428" s="36">
        <v>100</v>
      </c>
      <c r="F428" s="36">
        <v>75</v>
      </c>
      <c r="G428" s="36">
        <v>100</v>
      </c>
      <c r="H428" s="36">
        <v>6</v>
      </c>
      <c r="I428" s="36">
        <v>140246</v>
      </c>
      <c r="J428" s="36" t="s">
        <v>1166</v>
      </c>
      <c r="K428" s="36">
        <v>114048</v>
      </c>
      <c r="L428" s="36" t="s">
        <v>684</v>
      </c>
    </row>
    <row r="429" spans="1:12" x14ac:dyDescent="0.2">
      <c r="A429" s="36" t="s">
        <v>1167</v>
      </c>
      <c r="B429" s="36">
        <v>630005</v>
      </c>
      <c r="C429" s="36">
        <v>105017</v>
      </c>
      <c r="D429" s="36" t="s">
        <v>1167</v>
      </c>
      <c r="E429" s="36" t="e">
        <v>#N/A</v>
      </c>
      <c r="F429" s="36">
        <v>75</v>
      </c>
      <c r="G429" s="36">
        <v>100</v>
      </c>
      <c r="H429" s="36">
        <v>6</v>
      </c>
      <c r="I429" s="36">
        <v>140248</v>
      </c>
      <c r="J429" s="36" t="s">
        <v>1168</v>
      </c>
      <c r="K429" s="36">
        <v>114048</v>
      </c>
      <c r="L429" s="36" t="s">
        <v>684</v>
      </c>
    </row>
    <row r="430" spans="1:12" x14ac:dyDescent="0.2">
      <c r="A430" s="36" t="s">
        <v>1169</v>
      </c>
      <c r="B430" s="36">
        <v>630007</v>
      </c>
      <c r="C430" s="36">
        <v>105019</v>
      </c>
      <c r="D430" s="36" t="s">
        <v>1169</v>
      </c>
      <c r="E430" s="36">
        <v>0</v>
      </c>
      <c r="F430" s="36">
        <v>75</v>
      </c>
      <c r="G430" s="36">
        <v>100</v>
      </c>
      <c r="H430" s="36">
        <v>6</v>
      </c>
      <c r="I430" s="36">
        <v>140250</v>
      </c>
      <c r="J430" s="36" t="s">
        <v>1170</v>
      </c>
      <c r="K430" s="36">
        <v>114048</v>
      </c>
      <c r="L430" s="36" t="s">
        <v>684</v>
      </c>
    </row>
    <row r="431" spans="1:12" x14ac:dyDescent="0.2">
      <c r="A431" s="36" t="s">
        <v>1171</v>
      </c>
      <c r="B431" s="36">
        <v>640001</v>
      </c>
      <c r="C431" s="36">
        <v>105058</v>
      </c>
      <c r="D431" s="36" t="s">
        <v>1171</v>
      </c>
      <c r="E431" s="36">
        <v>70</v>
      </c>
      <c r="F431" s="36">
        <v>82</v>
      </c>
      <c r="G431" s="36">
        <v>100</v>
      </c>
      <c r="H431" s="36">
        <v>6</v>
      </c>
      <c r="I431" s="36">
        <v>140254</v>
      </c>
      <c r="J431" s="36" t="s">
        <v>1172</v>
      </c>
      <c r="K431" s="36">
        <v>114048</v>
      </c>
      <c r="L431" s="36" t="s">
        <v>684</v>
      </c>
    </row>
    <row r="432" spans="1:12" x14ac:dyDescent="0.2">
      <c r="A432" s="36" t="s">
        <v>1173</v>
      </c>
      <c r="B432" s="36">
        <v>640009</v>
      </c>
      <c r="C432" s="36">
        <v>105066</v>
      </c>
      <c r="D432" s="36" t="s">
        <v>1173</v>
      </c>
      <c r="E432" s="36">
        <v>200</v>
      </c>
      <c r="F432" s="36">
        <v>82</v>
      </c>
      <c r="G432" s="36">
        <v>100</v>
      </c>
      <c r="H432" s="36">
        <v>6</v>
      </c>
      <c r="I432" s="36">
        <v>140262</v>
      </c>
      <c r="J432" s="36" t="s">
        <v>1174</v>
      </c>
      <c r="K432" s="36">
        <v>114048</v>
      </c>
      <c r="L432" s="36" t="s">
        <v>684</v>
      </c>
    </row>
    <row r="433" spans="1:12" x14ac:dyDescent="0.2">
      <c r="A433" s="36" t="s">
        <v>1175</v>
      </c>
      <c r="B433" s="36">
        <v>650001</v>
      </c>
      <c r="C433" s="23">
        <v>130000</v>
      </c>
      <c r="D433" s="36" t="s">
        <v>1175</v>
      </c>
      <c r="E433" s="36">
        <v>130</v>
      </c>
      <c r="F433" s="36">
        <v>34</v>
      </c>
      <c r="G433" s="36">
        <v>20</v>
      </c>
      <c r="H433" s="36">
        <v>3</v>
      </c>
      <c r="I433" s="36">
        <v>131000</v>
      </c>
      <c r="J433" s="36" t="s">
        <v>1176</v>
      </c>
      <c r="K433" s="36">
        <v>140139</v>
      </c>
      <c r="L433" s="36" t="s">
        <v>804</v>
      </c>
    </row>
    <row r="434" spans="1:12" x14ac:dyDescent="0.2">
      <c r="A434" s="36" t="s">
        <v>1177</v>
      </c>
      <c r="B434" s="36">
        <v>650002</v>
      </c>
      <c r="C434" s="23">
        <v>130001</v>
      </c>
      <c r="D434" s="36" t="s">
        <v>1177</v>
      </c>
      <c r="E434" s="36">
        <v>182</v>
      </c>
      <c r="F434" s="36">
        <v>34</v>
      </c>
      <c r="G434" s="36">
        <v>20</v>
      </c>
      <c r="H434" s="36">
        <v>3</v>
      </c>
      <c r="I434" s="36">
        <v>131001</v>
      </c>
      <c r="J434" s="36" t="s">
        <v>1176</v>
      </c>
      <c r="K434" s="36">
        <v>140139</v>
      </c>
      <c r="L434" s="36" t="s">
        <v>804</v>
      </c>
    </row>
    <row r="435" spans="1:12" x14ac:dyDescent="0.2">
      <c r="A435" s="36" t="s">
        <v>1178</v>
      </c>
      <c r="B435" s="36">
        <v>650003</v>
      </c>
      <c r="C435" s="23">
        <v>130002</v>
      </c>
      <c r="D435" s="36" t="s">
        <v>1178</v>
      </c>
      <c r="E435" s="36">
        <v>256</v>
      </c>
      <c r="F435" s="36">
        <v>34</v>
      </c>
      <c r="G435" s="36">
        <v>20</v>
      </c>
      <c r="H435" s="36">
        <v>3</v>
      </c>
      <c r="I435" s="36">
        <v>131002</v>
      </c>
      <c r="J435" s="36" t="s">
        <v>1176</v>
      </c>
      <c r="K435" s="36">
        <v>140139</v>
      </c>
      <c r="L435" s="36" t="s">
        <v>804</v>
      </c>
    </row>
    <row r="436" spans="1:12" x14ac:dyDescent="0.2">
      <c r="A436" s="36" t="s">
        <v>1179</v>
      </c>
      <c r="B436" s="36">
        <v>650004</v>
      </c>
      <c r="C436" s="23">
        <v>130003</v>
      </c>
      <c r="D436" s="36" t="s">
        <v>1179</v>
      </c>
      <c r="E436" s="36">
        <v>357</v>
      </c>
      <c r="F436" s="36">
        <v>34</v>
      </c>
      <c r="G436" s="36">
        <v>20</v>
      </c>
      <c r="H436" s="36">
        <v>4</v>
      </c>
      <c r="I436" s="36">
        <v>131003</v>
      </c>
      <c r="J436" s="36" t="s">
        <v>1176</v>
      </c>
      <c r="K436" s="36">
        <v>140139</v>
      </c>
      <c r="L436" s="36" t="s">
        <v>804</v>
      </c>
    </row>
    <row r="437" spans="1:12" x14ac:dyDescent="0.2">
      <c r="A437" s="36" t="s">
        <v>1180</v>
      </c>
      <c r="B437" s="36">
        <v>650005</v>
      </c>
      <c r="C437" s="23">
        <v>130004</v>
      </c>
      <c r="D437" s="36" t="s">
        <v>1180</v>
      </c>
      <c r="E437" s="36">
        <v>500</v>
      </c>
      <c r="F437" s="36">
        <v>34</v>
      </c>
      <c r="G437" s="36">
        <v>20</v>
      </c>
      <c r="H437" s="36">
        <v>4</v>
      </c>
      <c r="I437" s="36">
        <v>131004</v>
      </c>
      <c r="J437" s="36" t="s">
        <v>1176</v>
      </c>
      <c r="K437" s="36">
        <v>140139</v>
      </c>
      <c r="L437" s="36" t="s">
        <v>804</v>
      </c>
    </row>
    <row r="438" spans="1:12" x14ac:dyDescent="0.2">
      <c r="A438" s="36" t="s">
        <v>1181</v>
      </c>
      <c r="B438" s="36">
        <v>650006</v>
      </c>
      <c r="C438" s="23">
        <v>130005</v>
      </c>
      <c r="D438" s="36" t="s">
        <v>1181</v>
      </c>
      <c r="E438" s="36">
        <v>700</v>
      </c>
      <c r="F438" s="36">
        <v>34</v>
      </c>
      <c r="G438" s="36">
        <v>20</v>
      </c>
      <c r="H438" s="36">
        <v>4</v>
      </c>
      <c r="I438" s="36">
        <v>131005</v>
      </c>
      <c r="J438" s="36" t="s">
        <v>1176</v>
      </c>
      <c r="K438" s="36">
        <v>140139</v>
      </c>
      <c r="L438" s="36" t="s">
        <v>804</v>
      </c>
    </row>
    <row r="439" spans="1:12" x14ac:dyDescent="0.2">
      <c r="A439" s="36" t="s">
        <v>1182</v>
      </c>
      <c r="B439" s="36">
        <v>650007</v>
      </c>
      <c r="C439" s="23">
        <v>130006</v>
      </c>
      <c r="D439" s="36" t="s">
        <v>1182</v>
      </c>
      <c r="E439" s="36">
        <v>980</v>
      </c>
      <c r="F439" s="36">
        <v>34</v>
      </c>
      <c r="G439" s="36">
        <v>20</v>
      </c>
      <c r="H439" s="36">
        <v>5</v>
      </c>
      <c r="I439" s="36">
        <v>131006</v>
      </c>
      <c r="J439" s="36" t="s">
        <v>1176</v>
      </c>
      <c r="K439" s="36">
        <v>140139</v>
      </c>
      <c r="L439" s="36" t="s">
        <v>804</v>
      </c>
    </row>
    <row r="440" spans="1:12" x14ac:dyDescent="0.2">
      <c r="A440" s="36" t="s">
        <v>1183</v>
      </c>
      <c r="B440" s="36">
        <v>650008</v>
      </c>
      <c r="C440" s="23">
        <v>130007</v>
      </c>
      <c r="D440" s="36" t="s">
        <v>1183</v>
      </c>
      <c r="E440" s="36">
        <v>1375</v>
      </c>
      <c r="F440" s="36">
        <v>34</v>
      </c>
      <c r="G440" s="36">
        <v>20</v>
      </c>
      <c r="H440" s="36">
        <v>5</v>
      </c>
      <c r="I440" s="36">
        <v>131007</v>
      </c>
      <c r="J440" s="36" t="s">
        <v>1176</v>
      </c>
      <c r="K440" s="36">
        <v>140139</v>
      </c>
      <c r="L440" s="36" t="s">
        <v>804</v>
      </c>
    </row>
    <row r="441" spans="1:12" x14ac:dyDescent="0.2">
      <c r="A441" s="36" t="s">
        <v>1184</v>
      </c>
      <c r="B441" s="36">
        <v>650009</v>
      </c>
      <c r="C441" s="23">
        <v>130008</v>
      </c>
      <c r="D441" s="36" t="s">
        <v>1184</v>
      </c>
      <c r="E441" s="36">
        <v>1925</v>
      </c>
      <c r="F441" s="36">
        <v>34</v>
      </c>
      <c r="G441" s="36">
        <v>20</v>
      </c>
      <c r="H441" s="36">
        <v>6</v>
      </c>
      <c r="I441" s="36">
        <v>131008</v>
      </c>
      <c r="J441" s="36" t="s">
        <v>1176</v>
      </c>
      <c r="K441" s="36">
        <v>140139</v>
      </c>
      <c r="L441" s="36" t="s">
        <v>804</v>
      </c>
    </row>
    <row r="442" spans="1:12" x14ac:dyDescent="0.2">
      <c r="A442" s="36" t="s">
        <v>1185</v>
      </c>
      <c r="B442" s="36">
        <v>650010</v>
      </c>
      <c r="C442" s="23">
        <v>130009</v>
      </c>
      <c r="D442" s="36" t="s">
        <v>1185</v>
      </c>
      <c r="E442" s="36">
        <v>2695</v>
      </c>
      <c r="F442" s="36">
        <v>34</v>
      </c>
      <c r="G442" s="36">
        <v>20</v>
      </c>
      <c r="H442" s="36">
        <v>6</v>
      </c>
      <c r="I442" s="36">
        <v>131009</v>
      </c>
      <c r="J442" s="36" t="s">
        <v>1176</v>
      </c>
      <c r="K442" s="36">
        <v>140139</v>
      </c>
      <c r="L442" s="36" t="s">
        <v>804</v>
      </c>
    </row>
    <row r="443" spans="1:12" x14ac:dyDescent="0.2">
      <c r="A443" s="36" t="s">
        <v>1186</v>
      </c>
      <c r="B443" s="36">
        <v>650016</v>
      </c>
      <c r="C443" s="23">
        <v>130015</v>
      </c>
      <c r="D443" s="36" t="s">
        <v>1186</v>
      </c>
      <c r="E443" s="36">
        <v>130</v>
      </c>
      <c r="F443" s="36">
        <v>35</v>
      </c>
      <c r="G443" s="36">
        <v>20</v>
      </c>
      <c r="H443" s="36">
        <v>3</v>
      </c>
      <c r="I443" s="36">
        <v>131015</v>
      </c>
      <c r="J443" s="36" t="s">
        <v>1187</v>
      </c>
      <c r="K443" s="36">
        <v>140139</v>
      </c>
      <c r="L443" s="36" t="s">
        <v>804</v>
      </c>
    </row>
    <row r="444" spans="1:12" x14ac:dyDescent="0.2">
      <c r="A444" s="36" t="s">
        <v>1188</v>
      </c>
      <c r="B444" s="36">
        <v>650017</v>
      </c>
      <c r="C444" s="23">
        <v>130016</v>
      </c>
      <c r="D444" s="36" t="s">
        <v>1188</v>
      </c>
      <c r="E444" s="36">
        <v>182</v>
      </c>
      <c r="F444" s="36">
        <v>35</v>
      </c>
      <c r="G444" s="36">
        <v>20</v>
      </c>
      <c r="H444" s="36">
        <v>3</v>
      </c>
      <c r="I444" s="36">
        <v>131016</v>
      </c>
      <c r="J444" s="36" t="s">
        <v>1187</v>
      </c>
      <c r="K444" s="36">
        <v>140139</v>
      </c>
      <c r="L444" s="36" t="s">
        <v>804</v>
      </c>
    </row>
    <row r="445" spans="1:12" x14ac:dyDescent="0.2">
      <c r="A445" s="36" t="s">
        <v>1189</v>
      </c>
      <c r="B445" s="36">
        <v>650018</v>
      </c>
      <c r="C445" s="23">
        <v>130017</v>
      </c>
      <c r="D445" s="36" t="s">
        <v>1189</v>
      </c>
      <c r="E445" s="36">
        <v>256</v>
      </c>
      <c r="F445" s="36">
        <v>35</v>
      </c>
      <c r="G445" s="36">
        <v>20</v>
      </c>
      <c r="H445" s="36">
        <v>3</v>
      </c>
      <c r="I445" s="36">
        <v>131017</v>
      </c>
      <c r="J445" s="36" t="s">
        <v>1187</v>
      </c>
      <c r="K445" s="36">
        <v>140139</v>
      </c>
      <c r="L445" s="36" t="s">
        <v>804</v>
      </c>
    </row>
    <row r="446" spans="1:12" x14ac:dyDescent="0.2">
      <c r="A446" s="36" t="s">
        <v>1190</v>
      </c>
      <c r="B446" s="36">
        <v>650019</v>
      </c>
      <c r="C446" s="23">
        <v>130018</v>
      </c>
      <c r="D446" s="36" t="s">
        <v>1190</v>
      </c>
      <c r="E446" s="36">
        <v>357</v>
      </c>
      <c r="F446" s="36">
        <v>35</v>
      </c>
      <c r="G446" s="36">
        <v>20</v>
      </c>
      <c r="H446" s="36">
        <v>4</v>
      </c>
      <c r="I446" s="36">
        <v>131018</v>
      </c>
      <c r="J446" s="36" t="s">
        <v>1187</v>
      </c>
      <c r="K446" s="36">
        <v>140139</v>
      </c>
      <c r="L446" s="36" t="s">
        <v>804</v>
      </c>
    </row>
    <row r="447" spans="1:12" x14ac:dyDescent="0.2">
      <c r="A447" s="36" t="s">
        <v>1191</v>
      </c>
      <c r="B447" s="36">
        <v>650020</v>
      </c>
      <c r="C447" s="23">
        <v>130019</v>
      </c>
      <c r="D447" s="36" t="s">
        <v>1191</v>
      </c>
      <c r="E447" s="36">
        <v>500</v>
      </c>
      <c r="F447" s="36">
        <v>35</v>
      </c>
      <c r="G447" s="36">
        <v>20</v>
      </c>
      <c r="H447" s="36">
        <v>4</v>
      </c>
      <c r="I447" s="36">
        <v>131019</v>
      </c>
      <c r="J447" s="36" t="s">
        <v>1187</v>
      </c>
      <c r="K447" s="36">
        <v>140139</v>
      </c>
      <c r="L447" s="36" t="s">
        <v>804</v>
      </c>
    </row>
    <row r="448" spans="1:12" x14ac:dyDescent="0.2">
      <c r="A448" s="36" t="s">
        <v>1192</v>
      </c>
      <c r="B448" s="36">
        <v>650021</v>
      </c>
      <c r="C448" s="23">
        <v>130020</v>
      </c>
      <c r="D448" s="36" t="s">
        <v>1192</v>
      </c>
      <c r="E448" s="36">
        <v>700</v>
      </c>
      <c r="F448" s="36">
        <v>35</v>
      </c>
      <c r="G448" s="36">
        <v>20</v>
      </c>
      <c r="H448" s="36">
        <v>4</v>
      </c>
      <c r="I448" s="36">
        <v>131020</v>
      </c>
      <c r="J448" s="36" t="s">
        <v>1187</v>
      </c>
      <c r="K448" s="36">
        <v>140139</v>
      </c>
      <c r="L448" s="36" t="s">
        <v>804</v>
      </c>
    </row>
    <row r="449" spans="1:12" x14ac:dyDescent="0.2">
      <c r="A449" s="36" t="s">
        <v>1193</v>
      </c>
      <c r="B449" s="36">
        <v>650022</v>
      </c>
      <c r="C449" s="23">
        <v>130021</v>
      </c>
      <c r="D449" s="36" t="s">
        <v>1193</v>
      </c>
      <c r="E449" s="36">
        <v>980</v>
      </c>
      <c r="F449" s="36">
        <v>35</v>
      </c>
      <c r="G449" s="36">
        <v>20</v>
      </c>
      <c r="H449" s="36">
        <v>5</v>
      </c>
      <c r="I449" s="36">
        <v>131021</v>
      </c>
      <c r="J449" s="36" t="s">
        <v>1187</v>
      </c>
      <c r="K449" s="36">
        <v>140139</v>
      </c>
      <c r="L449" s="36" t="s">
        <v>804</v>
      </c>
    </row>
    <row r="450" spans="1:12" x14ac:dyDescent="0.2">
      <c r="A450" s="36" t="s">
        <v>1194</v>
      </c>
      <c r="B450" s="36">
        <v>650023</v>
      </c>
      <c r="C450" s="23">
        <v>130022</v>
      </c>
      <c r="D450" s="36" t="s">
        <v>1194</v>
      </c>
      <c r="E450" s="36">
        <v>1375</v>
      </c>
      <c r="F450" s="36">
        <v>35</v>
      </c>
      <c r="G450" s="36">
        <v>20</v>
      </c>
      <c r="H450" s="36">
        <v>5</v>
      </c>
      <c r="I450" s="36">
        <v>131022</v>
      </c>
      <c r="J450" s="36" t="s">
        <v>1187</v>
      </c>
      <c r="K450" s="36">
        <v>140139</v>
      </c>
      <c r="L450" s="36" t="s">
        <v>804</v>
      </c>
    </row>
    <row r="451" spans="1:12" x14ac:dyDescent="0.2">
      <c r="A451" s="36" t="s">
        <v>1195</v>
      </c>
      <c r="B451" s="36">
        <v>650024</v>
      </c>
      <c r="C451" s="23">
        <v>130023</v>
      </c>
      <c r="D451" s="36" t="s">
        <v>1195</v>
      </c>
      <c r="E451" s="36">
        <v>1925</v>
      </c>
      <c r="F451" s="36">
        <v>35</v>
      </c>
      <c r="G451" s="36">
        <v>20</v>
      </c>
      <c r="H451" s="36">
        <v>6</v>
      </c>
      <c r="I451" s="36">
        <v>131023</v>
      </c>
      <c r="J451" s="36" t="s">
        <v>1187</v>
      </c>
      <c r="K451" s="36">
        <v>140139</v>
      </c>
      <c r="L451" s="36" t="s">
        <v>804</v>
      </c>
    </row>
    <row r="452" spans="1:12" x14ac:dyDescent="0.2">
      <c r="A452" s="36" t="s">
        <v>1196</v>
      </c>
      <c r="B452" s="36">
        <v>650025</v>
      </c>
      <c r="C452" s="23">
        <v>130024</v>
      </c>
      <c r="D452" s="36" t="s">
        <v>1196</v>
      </c>
      <c r="E452" s="36">
        <v>2695</v>
      </c>
      <c r="F452" s="36">
        <v>35</v>
      </c>
      <c r="G452" s="36">
        <v>20</v>
      </c>
      <c r="H452" s="36">
        <v>6</v>
      </c>
      <c r="I452" s="36">
        <v>131024</v>
      </c>
      <c r="J452" s="36" t="s">
        <v>1187</v>
      </c>
      <c r="K452" s="36">
        <v>140139</v>
      </c>
      <c r="L452" s="36" t="s">
        <v>804</v>
      </c>
    </row>
    <row r="453" spans="1:12" x14ac:dyDescent="0.2">
      <c r="A453" s="36" t="s">
        <v>1197</v>
      </c>
      <c r="B453" s="36">
        <v>650031</v>
      </c>
      <c r="C453" s="23">
        <v>130030</v>
      </c>
      <c r="D453" s="36" t="s">
        <v>1197</v>
      </c>
      <c r="E453" s="36">
        <v>130</v>
      </c>
      <c r="F453" s="36">
        <v>36</v>
      </c>
      <c r="G453" s="36">
        <v>20</v>
      </c>
      <c r="H453" s="36">
        <v>3</v>
      </c>
      <c r="I453" s="36">
        <v>131030</v>
      </c>
      <c r="J453" s="36" t="s">
        <v>1198</v>
      </c>
      <c r="K453" s="36">
        <v>140139</v>
      </c>
      <c r="L453" s="36" t="s">
        <v>804</v>
      </c>
    </row>
    <row r="454" spans="1:12" x14ac:dyDescent="0.2">
      <c r="A454" s="36" t="s">
        <v>1199</v>
      </c>
      <c r="B454" s="36">
        <v>650032</v>
      </c>
      <c r="C454" s="23">
        <v>130031</v>
      </c>
      <c r="D454" s="36" t="s">
        <v>1199</v>
      </c>
      <c r="E454" s="36">
        <v>182</v>
      </c>
      <c r="F454" s="36">
        <v>36</v>
      </c>
      <c r="G454" s="36">
        <v>20</v>
      </c>
      <c r="H454" s="36">
        <v>3</v>
      </c>
      <c r="I454" s="36">
        <v>131031</v>
      </c>
      <c r="J454" s="36" t="s">
        <v>1198</v>
      </c>
      <c r="K454" s="36">
        <v>140139</v>
      </c>
      <c r="L454" s="36" t="s">
        <v>804</v>
      </c>
    </row>
    <row r="455" spans="1:12" x14ac:dyDescent="0.2">
      <c r="A455" s="36" t="s">
        <v>1200</v>
      </c>
      <c r="B455" s="36">
        <v>650033</v>
      </c>
      <c r="C455" s="23">
        <v>130032</v>
      </c>
      <c r="D455" s="36" t="s">
        <v>1200</v>
      </c>
      <c r="E455" s="36">
        <v>256</v>
      </c>
      <c r="F455" s="36">
        <v>36</v>
      </c>
      <c r="G455" s="36">
        <v>20</v>
      </c>
      <c r="H455" s="36">
        <v>3</v>
      </c>
      <c r="I455" s="36">
        <v>131032</v>
      </c>
      <c r="J455" s="36" t="s">
        <v>1198</v>
      </c>
      <c r="K455" s="36">
        <v>140139</v>
      </c>
      <c r="L455" s="36" t="s">
        <v>804</v>
      </c>
    </row>
    <row r="456" spans="1:12" x14ac:dyDescent="0.2">
      <c r="A456" s="36" t="s">
        <v>1201</v>
      </c>
      <c r="B456" s="36">
        <v>650034</v>
      </c>
      <c r="C456" s="23">
        <v>130033</v>
      </c>
      <c r="D456" s="36" t="s">
        <v>1201</v>
      </c>
      <c r="E456" s="36">
        <v>357</v>
      </c>
      <c r="F456" s="36">
        <v>36</v>
      </c>
      <c r="G456" s="36">
        <v>20</v>
      </c>
      <c r="H456" s="36">
        <v>4</v>
      </c>
      <c r="I456" s="36">
        <v>131033</v>
      </c>
      <c r="J456" s="36" t="s">
        <v>1198</v>
      </c>
      <c r="K456" s="36">
        <v>140139</v>
      </c>
      <c r="L456" s="36" t="s">
        <v>804</v>
      </c>
    </row>
    <row r="457" spans="1:12" x14ac:dyDescent="0.2">
      <c r="A457" s="36" t="s">
        <v>1202</v>
      </c>
      <c r="B457" s="36">
        <v>650035</v>
      </c>
      <c r="C457" s="23">
        <v>130034</v>
      </c>
      <c r="D457" s="36" t="s">
        <v>1202</v>
      </c>
      <c r="E457" s="36">
        <v>500</v>
      </c>
      <c r="F457" s="36">
        <v>36</v>
      </c>
      <c r="G457" s="36">
        <v>20</v>
      </c>
      <c r="H457" s="36">
        <v>4</v>
      </c>
      <c r="I457" s="36">
        <v>131034</v>
      </c>
      <c r="J457" s="36" t="s">
        <v>1198</v>
      </c>
      <c r="K457" s="36">
        <v>140139</v>
      </c>
      <c r="L457" s="36" t="s">
        <v>804</v>
      </c>
    </row>
    <row r="458" spans="1:12" x14ac:dyDescent="0.2">
      <c r="A458" s="36" t="s">
        <v>1203</v>
      </c>
      <c r="B458" s="36">
        <v>650036</v>
      </c>
      <c r="C458" s="23">
        <v>130035</v>
      </c>
      <c r="D458" s="36" t="s">
        <v>1203</v>
      </c>
      <c r="E458" s="36">
        <v>700</v>
      </c>
      <c r="F458" s="36">
        <v>36</v>
      </c>
      <c r="G458" s="36">
        <v>20</v>
      </c>
      <c r="H458" s="36">
        <v>4</v>
      </c>
      <c r="I458" s="36">
        <v>131035</v>
      </c>
      <c r="J458" s="36" t="s">
        <v>1198</v>
      </c>
      <c r="K458" s="36">
        <v>140139</v>
      </c>
      <c r="L458" s="36" t="s">
        <v>804</v>
      </c>
    </row>
    <row r="459" spans="1:12" x14ac:dyDescent="0.2">
      <c r="A459" s="36" t="s">
        <v>1204</v>
      </c>
      <c r="B459" s="36">
        <v>650037</v>
      </c>
      <c r="C459" s="23">
        <v>130036</v>
      </c>
      <c r="D459" s="36" t="s">
        <v>1204</v>
      </c>
      <c r="E459" s="36">
        <v>980</v>
      </c>
      <c r="F459" s="36">
        <v>36</v>
      </c>
      <c r="G459" s="36">
        <v>20</v>
      </c>
      <c r="H459" s="36">
        <v>5</v>
      </c>
      <c r="I459" s="36">
        <v>131036</v>
      </c>
      <c r="J459" s="36" t="s">
        <v>1198</v>
      </c>
      <c r="K459" s="36">
        <v>140139</v>
      </c>
      <c r="L459" s="36" t="s">
        <v>804</v>
      </c>
    </row>
    <row r="460" spans="1:12" x14ac:dyDescent="0.2">
      <c r="A460" s="36" t="s">
        <v>1205</v>
      </c>
      <c r="B460" s="36">
        <v>650038</v>
      </c>
      <c r="C460" s="23">
        <v>130037</v>
      </c>
      <c r="D460" s="36" t="s">
        <v>1205</v>
      </c>
      <c r="E460" s="36">
        <v>1375</v>
      </c>
      <c r="F460" s="36">
        <v>36</v>
      </c>
      <c r="G460" s="36">
        <v>20</v>
      </c>
      <c r="H460" s="36">
        <v>5</v>
      </c>
      <c r="I460" s="36">
        <v>131037</v>
      </c>
      <c r="J460" s="36" t="s">
        <v>1198</v>
      </c>
      <c r="K460" s="36">
        <v>140139</v>
      </c>
      <c r="L460" s="36" t="s">
        <v>804</v>
      </c>
    </row>
    <row r="461" spans="1:12" x14ac:dyDescent="0.2">
      <c r="A461" s="36" t="s">
        <v>1206</v>
      </c>
      <c r="B461" s="36">
        <v>650039</v>
      </c>
      <c r="C461" s="23">
        <v>130038</v>
      </c>
      <c r="D461" s="36" t="s">
        <v>1206</v>
      </c>
      <c r="E461" s="36">
        <v>1925</v>
      </c>
      <c r="F461" s="36">
        <v>36</v>
      </c>
      <c r="G461" s="36">
        <v>20</v>
      </c>
      <c r="H461" s="36">
        <v>6</v>
      </c>
      <c r="I461" s="36">
        <v>131038</v>
      </c>
      <c r="J461" s="36" t="s">
        <v>1198</v>
      </c>
      <c r="K461" s="36">
        <v>140139</v>
      </c>
      <c r="L461" s="36" t="s">
        <v>804</v>
      </c>
    </row>
    <row r="462" spans="1:12" x14ac:dyDescent="0.2">
      <c r="A462" s="36" t="s">
        <v>1207</v>
      </c>
      <c r="B462" s="36">
        <v>650040</v>
      </c>
      <c r="C462" s="23">
        <v>130039</v>
      </c>
      <c r="D462" s="36" t="s">
        <v>1207</v>
      </c>
      <c r="E462" s="36">
        <v>2695</v>
      </c>
      <c r="F462" s="36">
        <v>36</v>
      </c>
      <c r="G462" s="36">
        <v>20</v>
      </c>
      <c r="H462" s="36">
        <v>6</v>
      </c>
      <c r="I462" s="36">
        <v>131039</v>
      </c>
      <c r="J462" s="36" t="s">
        <v>1198</v>
      </c>
      <c r="K462" s="36">
        <v>140139</v>
      </c>
      <c r="L462" s="36" t="s">
        <v>804</v>
      </c>
    </row>
    <row r="463" spans="1:12" x14ac:dyDescent="0.2">
      <c r="A463" s="36" t="s">
        <v>1208</v>
      </c>
      <c r="B463" s="36">
        <v>650046</v>
      </c>
      <c r="C463" s="23">
        <v>130045</v>
      </c>
      <c r="D463" s="36" t="s">
        <v>1208</v>
      </c>
      <c r="E463" s="36">
        <v>130</v>
      </c>
      <c r="F463" s="36">
        <v>37</v>
      </c>
      <c r="G463" s="36">
        <v>20</v>
      </c>
      <c r="H463" s="36">
        <v>3</v>
      </c>
      <c r="I463" s="36">
        <v>131045</v>
      </c>
      <c r="J463" s="36" t="s">
        <v>1209</v>
      </c>
      <c r="K463" s="36">
        <v>140139</v>
      </c>
      <c r="L463" s="36" t="s">
        <v>804</v>
      </c>
    </row>
    <row r="464" spans="1:12" x14ac:dyDescent="0.2">
      <c r="A464" s="36" t="s">
        <v>1210</v>
      </c>
      <c r="B464" s="36">
        <v>650047</v>
      </c>
      <c r="C464" s="23">
        <v>130046</v>
      </c>
      <c r="D464" s="36" t="s">
        <v>1210</v>
      </c>
      <c r="E464" s="36">
        <v>182</v>
      </c>
      <c r="F464" s="36">
        <v>37</v>
      </c>
      <c r="G464" s="36">
        <v>20</v>
      </c>
      <c r="H464" s="36">
        <v>3</v>
      </c>
      <c r="I464" s="36">
        <v>131046</v>
      </c>
      <c r="J464" s="36" t="s">
        <v>1209</v>
      </c>
      <c r="K464" s="36">
        <v>140139</v>
      </c>
      <c r="L464" s="36" t="s">
        <v>804</v>
      </c>
    </row>
    <row r="465" spans="1:12" x14ac:dyDescent="0.2">
      <c r="A465" s="36" t="s">
        <v>1211</v>
      </c>
      <c r="B465" s="36">
        <v>650048</v>
      </c>
      <c r="C465" s="23">
        <v>130047</v>
      </c>
      <c r="D465" s="36" t="s">
        <v>2395</v>
      </c>
      <c r="E465" s="36">
        <v>256</v>
      </c>
      <c r="F465" s="36">
        <v>37</v>
      </c>
      <c r="G465" s="36">
        <v>20</v>
      </c>
      <c r="H465" s="36">
        <v>3</v>
      </c>
      <c r="I465" s="36">
        <v>131047</v>
      </c>
      <c r="J465" s="36" t="s">
        <v>1209</v>
      </c>
      <c r="K465" s="36">
        <v>140139</v>
      </c>
      <c r="L465" s="36" t="s">
        <v>804</v>
      </c>
    </row>
    <row r="466" spans="1:12" x14ac:dyDescent="0.2">
      <c r="A466" s="36" t="s">
        <v>1212</v>
      </c>
      <c r="B466" s="36">
        <v>650049</v>
      </c>
      <c r="C466" s="23">
        <v>130048</v>
      </c>
      <c r="D466" s="36" t="s">
        <v>1212</v>
      </c>
      <c r="E466" s="36">
        <v>357</v>
      </c>
      <c r="F466" s="36">
        <v>37</v>
      </c>
      <c r="G466" s="36">
        <v>20</v>
      </c>
      <c r="H466" s="36">
        <v>4</v>
      </c>
      <c r="I466" s="36">
        <v>131048</v>
      </c>
      <c r="J466" s="36" t="s">
        <v>1209</v>
      </c>
      <c r="K466" s="36">
        <v>140139</v>
      </c>
      <c r="L466" s="36" t="s">
        <v>804</v>
      </c>
    </row>
    <row r="467" spans="1:12" x14ac:dyDescent="0.2">
      <c r="A467" s="36" t="s">
        <v>1213</v>
      </c>
      <c r="B467" s="36">
        <v>650050</v>
      </c>
      <c r="C467" s="23">
        <v>130049</v>
      </c>
      <c r="D467" s="36" t="s">
        <v>1213</v>
      </c>
      <c r="E467" s="36">
        <v>500</v>
      </c>
      <c r="F467" s="36">
        <v>37</v>
      </c>
      <c r="G467" s="36">
        <v>20</v>
      </c>
      <c r="H467" s="36">
        <v>4</v>
      </c>
      <c r="I467" s="36">
        <v>131049</v>
      </c>
      <c r="J467" s="36" t="s">
        <v>1209</v>
      </c>
      <c r="K467" s="36">
        <v>140139</v>
      </c>
      <c r="L467" s="36" t="s">
        <v>804</v>
      </c>
    </row>
    <row r="468" spans="1:12" x14ac:dyDescent="0.2">
      <c r="A468" s="36" t="s">
        <v>1214</v>
      </c>
      <c r="B468" s="36">
        <v>650051</v>
      </c>
      <c r="C468" s="23">
        <v>130050</v>
      </c>
      <c r="D468" s="36" t="s">
        <v>1214</v>
      </c>
      <c r="E468" s="36">
        <v>700</v>
      </c>
      <c r="F468" s="36">
        <v>37</v>
      </c>
      <c r="G468" s="36">
        <v>20</v>
      </c>
      <c r="H468" s="36">
        <v>4</v>
      </c>
      <c r="I468" s="36">
        <v>131050</v>
      </c>
      <c r="J468" s="36" t="s">
        <v>1209</v>
      </c>
      <c r="K468" s="36">
        <v>140139</v>
      </c>
      <c r="L468" s="36" t="s">
        <v>804</v>
      </c>
    </row>
    <row r="469" spans="1:12" x14ac:dyDescent="0.2">
      <c r="A469" s="36" t="s">
        <v>1215</v>
      </c>
      <c r="B469" s="36">
        <v>650052</v>
      </c>
      <c r="C469" s="23">
        <v>130051</v>
      </c>
      <c r="D469" s="36" t="s">
        <v>1215</v>
      </c>
      <c r="E469" s="36">
        <v>980</v>
      </c>
      <c r="F469" s="36">
        <v>37</v>
      </c>
      <c r="G469" s="36">
        <v>20</v>
      </c>
      <c r="H469" s="36">
        <v>5</v>
      </c>
      <c r="I469" s="36">
        <v>131051</v>
      </c>
      <c r="J469" s="36" t="s">
        <v>1209</v>
      </c>
      <c r="K469" s="36">
        <v>140139</v>
      </c>
      <c r="L469" s="36" t="s">
        <v>804</v>
      </c>
    </row>
    <row r="470" spans="1:12" x14ac:dyDescent="0.2">
      <c r="A470" s="36" t="s">
        <v>1216</v>
      </c>
      <c r="B470" s="36">
        <v>650053</v>
      </c>
      <c r="C470" s="23">
        <v>130052</v>
      </c>
      <c r="D470" s="36" t="s">
        <v>1216</v>
      </c>
      <c r="E470" s="36">
        <v>1375</v>
      </c>
      <c r="F470" s="36">
        <v>37</v>
      </c>
      <c r="G470" s="36">
        <v>20</v>
      </c>
      <c r="H470" s="36">
        <v>5</v>
      </c>
      <c r="I470" s="36">
        <v>131052</v>
      </c>
      <c r="J470" s="36" t="s">
        <v>1209</v>
      </c>
      <c r="K470" s="36">
        <v>140139</v>
      </c>
      <c r="L470" s="36" t="s">
        <v>804</v>
      </c>
    </row>
    <row r="471" spans="1:12" x14ac:dyDescent="0.2">
      <c r="A471" s="36" t="s">
        <v>1217</v>
      </c>
      <c r="B471" s="36">
        <v>650054</v>
      </c>
      <c r="C471" s="23">
        <v>130053</v>
      </c>
      <c r="D471" s="36" t="s">
        <v>1217</v>
      </c>
      <c r="E471" s="36">
        <v>1925</v>
      </c>
      <c r="F471" s="36">
        <v>37</v>
      </c>
      <c r="G471" s="36">
        <v>20</v>
      </c>
      <c r="H471" s="36">
        <v>6</v>
      </c>
      <c r="I471" s="36">
        <v>131053</v>
      </c>
      <c r="J471" s="36" t="s">
        <v>1209</v>
      </c>
      <c r="K471" s="36">
        <v>140139</v>
      </c>
      <c r="L471" s="36" t="s">
        <v>804</v>
      </c>
    </row>
    <row r="472" spans="1:12" x14ac:dyDescent="0.2">
      <c r="A472" s="36" t="s">
        <v>1218</v>
      </c>
      <c r="B472" s="36">
        <v>650055</v>
      </c>
      <c r="C472" s="23">
        <v>130054</v>
      </c>
      <c r="D472" s="36" t="s">
        <v>1218</v>
      </c>
      <c r="E472" s="36">
        <v>2695</v>
      </c>
      <c r="F472" s="36">
        <v>37</v>
      </c>
      <c r="G472" s="36">
        <v>20</v>
      </c>
      <c r="H472" s="36">
        <v>6</v>
      </c>
      <c r="I472" s="36">
        <v>131054</v>
      </c>
      <c r="J472" s="36" t="s">
        <v>1209</v>
      </c>
      <c r="K472" s="36">
        <v>140139</v>
      </c>
      <c r="L472" s="36" t="s">
        <v>804</v>
      </c>
    </row>
    <row r="473" spans="1:12" x14ac:dyDescent="0.2">
      <c r="A473" s="36" t="s">
        <v>1219</v>
      </c>
      <c r="B473" s="36">
        <v>650061</v>
      </c>
      <c r="C473" s="23">
        <v>130060</v>
      </c>
      <c r="D473" s="36" t="s">
        <v>1219</v>
      </c>
      <c r="E473" s="36">
        <v>130</v>
      </c>
      <c r="F473" s="36">
        <v>38</v>
      </c>
      <c r="G473" s="36">
        <v>20</v>
      </c>
      <c r="H473" s="36">
        <v>3</v>
      </c>
      <c r="I473" s="36">
        <v>131060</v>
      </c>
      <c r="J473" s="36" t="s">
        <v>1220</v>
      </c>
      <c r="K473" s="36">
        <v>140139</v>
      </c>
      <c r="L473" s="36" t="s">
        <v>804</v>
      </c>
    </row>
    <row r="474" spans="1:12" x14ac:dyDescent="0.2">
      <c r="A474" s="36" t="s">
        <v>1221</v>
      </c>
      <c r="B474" s="36">
        <v>650062</v>
      </c>
      <c r="C474" s="23">
        <v>130061</v>
      </c>
      <c r="D474" s="36" t="s">
        <v>1221</v>
      </c>
      <c r="E474" s="36">
        <v>182</v>
      </c>
      <c r="F474" s="36">
        <v>38</v>
      </c>
      <c r="G474" s="36">
        <v>20</v>
      </c>
      <c r="H474" s="36">
        <v>3</v>
      </c>
      <c r="I474" s="36">
        <v>131061</v>
      </c>
      <c r="J474" s="36" t="s">
        <v>1220</v>
      </c>
      <c r="K474" s="36">
        <v>140139</v>
      </c>
      <c r="L474" s="36" t="s">
        <v>804</v>
      </c>
    </row>
    <row r="475" spans="1:12" x14ac:dyDescent="0.2">
      <c r="A475" s="36" t="s">
        <v>1222</v>
      </c>
      <c r="B475" s="36">
        <v>650063</v>
      </c>
      <c r="C475" s="23">
        <v>130062</v>
      </c>
      <c r="D475" s="36" t="s">
        <v>1222</v>
      </c>
      <c r="E475" s="36">
        <v>256</v>
      </c>
      <c r="F475" s="36">
        <v>38</v>
      </c>
      <c r="G475" s="36">
        <v>20</v>
      </c>
      <c r="H475" s="36">
        <v>3</v>
      </c>
      <c r="I475" s="36">
        <v>131062</v>
      </c>
      <c r="J475" s="36" t="s">
        <v>1220</v>
      </c>
      <c r="K475" s="36">
        <v>140139</v>
      </c>
      <c r="L475" s="36" t="s">
        <v>804</v>
      </c>
    </row>
    <row r="476" spans="1:12" x14ac:dyDescent="0.2">
      <c r="A476" s="36" t="s">
        <v>1223</v>
      </c>
      <c r="B476" s="36">
        <v>650064</v>
      </c>
      <c r="C476" s="23">
        <v>130063</v>
      </c>
      <c r="D476" s="36" t="s">
        <v>1223</v>
      </c>
      <c r="E476" s="36">
        <v>357</v>
      </c>
      <c r="F476" s="36">
        <v>38</v>
      </c>
      <c r="G476" s="36">
        <v>20</v>
      </c>
      <c r="H476" s="36">
        <v>4</v>
      </c>
      <c r="I476" s="36">
        <v>131063</v>
      </c>
      <c r="J476" s="36" t="s">
        <v>1220</v>
      </c>
      <c r="K476" s="36">
        <v>140139</v>
      </c>
      <c r="L476" s="36" t="s">
        <v>804</v>
      </c>
    </row>
    <row r="477" spans="1:12" x14ac:dyDescent="0.2">
      <c r="A477" s="36" t="s">
        <v>1224</v>
      </c>
      <c r="B477" s="36">
        <v>650065</v>
      </c>
      <c r="C477" s="23">
        <v>130064</v>
      </c>
      <c r="D477" s="36" t="s">
        <v>1224</v>
      </c>
      <c r="E477" s="36">
        <v>500</v>
      </c>
      <c r="F477" s="36">
        <v>38</v>
      </c>
      <c r="G477" s="36">
        <v>20</v>
      </c>
      <c r="H477" s="36">
        <v>4</v>
      </c>
      <c r="I477" s="36">
        <v>131064</v>
      </c>
      <c r="J477" s="36" t="s">
        <v>1220</v>
      </c>
      <c r="K477" s="36">
        <v>140139</v>
      </c>
      <c r="L477" s="36" t="s">
        <v>804</v>
      </c>
    </row>
    <row r="478" spans="1:12" x14ac:dyDescent="0.2">
      <c r="A478" s="36" t="s">
        <v>1225</v>
      </c>
      <c r="B478" s="36">
        <v>650066</v>
      </c>
      <c r="C478" s="23">
        <v>130065</v>
      </c>
      <c r="D478" s="36" t="s">
        <v>1225</v>
      </c>
      <c r="E478" s="36">
        <v>700</v>
      </c>
      <c r="F478" s="36">
        <v>38</v>
      </c>
      <c r="G478" s="36">
        <v>20</v>
      </c>
      <c r="H478" s="36">
        <v>4</v>
      </c>
      <c r="I478" s="36">
        <v>131065</v>
      </c>
      <c r="J478" s="36" t="s">
        <v>1220</v>
      </c>
      <c r="K478" s="36">
        <v>140139</v>
      </c>
      <c r="L478" s="36" t="s">
        <v>804</v>
      </c>
    </row>
    <row r="479" spans="1:12" x14ac:dyDescent="0.2">
      <c r="A479" s="36" t="s">
        <v>1226</v>
      </c>
      <c r="B479" s="36">
        <v>650067</v>
      </c>
      <c r="C479" s="23">
        <v>130066</v>
      </c>
      <c r="D479" s="36" t="s">
        <v>1226</v>
      </c>
      <c r="E479" s="36">
        <v>980</v>
      </c>
      <c r="F479" s="36">
        <v>38</v>
      </c>
      <c r="G479" s="36">
        <v>20</v>
      </c>
      <c r="H479" s="36">
        <v>5</v>
      </c>
      <c r="I479" s="36">
        <v>131066</v>
      </c>
      <c r="J479" s="36" t="s">
        <v>1220</v>
      </c>
      <c r="K479" s="36">
        <v>140139</v>
      </c>
      <c r="L479" s="36" t="s">
        <v>804</v>
      </c>
    </row>
    <row r="480" spans="1:12" x14ac:dyDescent="0.2">
      <c r="A480" s="36" t="s">
        <v>1227</v>
      </c>
      <c r="B480" s="36">
        <v>650068</v>
      </c>
      <c r="C480" s="23">
        <v>130067</v>
      </c>
      <c r="D480" s="36" t="s">
        <v>1227</v>
      </c>
      <c r="E480" s="36">
        <v>1375</v>
      </c>
      <c r="F480" s="36">
        <v>38</v>
      </c>
      <c r="G480" s="36">
        <v>20</v>
      </c>
      <c r="H480" s="36">
        <v>5</v>
      </c>
      <c r="I480" s="36">
        <v>131067</v>
      </c>
      <c r="J480" s="36" t="s">
        <v>1220</v>
      </c>
      <c r="K480" s="36">
        <v>140139</v>
      </c>
      <c r="L480" s="36" t="s">
        <v>804</v>
      </c>
    </row>
    <row r="481" spans="1:12" x14ac:dyDescent="0.2">
      <c r="A481" s="36" t="s">
        <v>1228</v>
      </c>
      <c r="B481" s="36">
        <v>650069</v>
      </c>
      <c r="C481" s="23">
        <v>130068</v>
      </c>
      <c r="D481" s="36" t="s">
        <v>1228</v>
      </c>
      <c r="E481" s="36">
        <v>1925</v>
      </c>
      <c r="F481" s="36">
        <v>38</v>
      </c>
      <c r="G481" s="36">
        <v>20</v>
      </c>
      <c r="H481" s="36">
        <v>6</v>
      </c>
      <c r="I481" s="36">
        <v>131068</v>
      </c>
      <c r="J481" s="36" t="s">
        <v>1220</v>
      </c>
      <c r="K481" s="36">
        <v>140139</v>
      </c>
      <c r="L481" s="36" t="s">
        <v>804</v>
      </c>
    </row>
    <row r="482" spans="1:12" x14ac:dyDescent="0.2">
      <c r="A482" s="36" t="s">
        <v>1229</v>
      </c>
      <c r="B482" s="36">
        <v>650070</v>
      </c>
      <c r="C482" s="23">
        <v>130069</v>
      </c>
      <c r="D482" s="36" t="s">
        <v>1229</v>
      </c>
      <c r="E482" s="36">
        <v>2695</v>
      </c>
      <c r="F482" s="36">
        <v>38</v>
      </c>
      <c r="G482" s="36">
        <v>20</v>
      </c>
      <c r="H482" s="36">
        <v>6</v>
      </c>
      <c r="I482" s="36">
        <v>131069</v>
      </c>
      <c r="J482" s="36" t="s">
        <v>1220</v>
      </c>
      <c r="K482" s="36">
        <v>140139</v>
      </c>
      <c r="L482" s="36" t="s">
        <v>804</v>
      </c>
    </row>
    <row r="483" spans="1:12" x14ac:dyDescent="0.2">
      <c r="A483" s="36" t="s">
        <v>1230</v>
      </c>
      <c r="B483" s="36">
        <v>650076</v>
      </c>
      <c r="C483" s="23">
        <v>130075</v>
      </c>
      <c r="D483" s="36" t="s">
        <v>1230</v>
      </c>
      <c r="E483" s="36">
        <v>130</v>
      </c>
      <c r="F483" s="36">
        <v>39</v>
      </c>
      <c r="G483" s="36">
        <v>20</v>
      </c>
      <c r="H483" s="36">
        <v>3</v>
      </c>
      <c r="I483" s="36">
        <v>131075</v>
      </c>
      <c r="J483" s="36" t="s">
        <v>1231</v>
      </c>
      <c r="K483" s="36">
        <v>140139</v>
      </c>
      <c r="L483" s="36" t="s">
        <v>804</v>
      </c>
    </row>
    <row r="484" spans="1:12" x14ac:dyDescent="0.2">
      <c r="A484" s="36" t="s">
        <v>1232</v>
      </c>
      <c r="B484" s="36">
        <v>650077</v>
      </c>
      <c r="C484" s="23">
        <v>130076</v>
      </c>
      <c r="D484" s="36" t="s">
        <v>1232</v>
      </c>
      <c r="E484" s="36">
        <v>182</v>
      </c>
      <c r="F484" s="36">
        <v>39</v>
      </c>
      <c r="G484" s="36">
        <v>20</v>
      </c>
      <c r="H484" s="36">
        <v>3</v>
      </c>
      <c r="I484" s="36">
        <v>131076</v>
      </c>
      <c r="J484" s="36" t="s">
        <v>1231</v>
      </c>
      <c r="K484" s="36">
        <v>140139</v>
      </c>
      <c r="L484" s="36" t="s">
        <v>804</v>
      </c>
    </row>
    <row r="485" spans="1:12" x14ac:dyDescent="0.2">
      <c r="A485" s="36" t="s">
        <v>1233</v>
      </c>
      <c r="B485" s="36">
        <v>650078</v>
      </c>
      <c r="C485" s="23">
        <v>130077</v>
      </c>
      <c r="D485" s="36" t="s">
        <v>1233</v>
      </c>
      <c r="E485" s="36">
        <v>256</v>
      </c>
      <c r="F485" s="36">
        <v>39</v>
      </c>
      <c r="G485" s="36">
        <v>20</v>
      </c>
      <c r="H485" s="36">
        <v>3</v>
      </c>
      <c r="I485" s="36">
        <v>131077</v>
      </c>
      <c r="J485" s="36" t="s">
        <v>1231</v>
      </c>
      <c r="K485" s="36">
        <v>140139</v>
      </c>
      <c r="L485" s="36" t="s">
        <v>804</v>
      </c>
    </row>
    <row r="486" spans="1:12" x14ac:dyDescent="0.2">
      <c r="A486" s="36" t="s">
        <v>1234</v>
      </c>
      <c r="B486" s="36">
        <v>650079</v>
      </c>
      <c r="C486" s="23">
        <v>130078</v>
      </c>
      <c r="D486" s="36" t="s">
        <v>1234</v>
      </c>
      <c r="E486" s="36">
        <v>357</v>
      </c>
      <c r="F486" s="36">
        <v>39</v>
      </c>
      <c r="G486" s="36">
        <v>20</v>
      </c>
      <c r="H486" s="36">
        <v>4</v>
      </c>
      <c r="I486" s="36">
        <v>131078</v>
      </c>
      <c r="J486" s="36" t="s">
        <v>1231</v>
      </c>
      <c r="K486" s="36">
        <v>140139</v>
      </c>
      <c r="L486" s="36" t="s">
        <v>804</v>
      </c>
    </row>
    <row r="487" spans="1:12" x14ac:dyDescent="0.2">
      <c r="A487" s="36" t="s">
        <v>1235</v>
      </c>
      <c r="B487" s="36">
        <v>650080</v>
      </c>
      <c r="C487" s="23">
        <v>130079</v>
      </c>
      <c r="D487" s="36" t="s">
        <v>1235</v>
      </c>
      <c r="E487" s="36">
        <v>500</v>
      </c>
      <c r="F487" s="36">
        <v>39</v>
      </c>
      <c r="G487" s="36">
        <v>20</v>
      </c>
      <c r="H487" s="36">
        <v>4</v>
      </c>
      <c r="I487" s="36">
        <v>131079</v>
      </c>
      <c r="J487" s="36" t="s">
        <v>1231</v>
      </c>
      <c r="K487" s="36">
        <v>140139</v>
      </c>
      <c r="L487" s="36" t="s">
        <v>804</v>
      </c>
    </row>
    <row r="488" spans="1:12" x14ac:dyDescent="0.2">
      <c r="A488" s="36" t="s">
        <v>1236</v>
      </c>
      <c r="B488" s="36">
        <v>650081</v>
      </c>
      <c r="C488" s="23">
        <v>130080</v>
      </c>
      <c r="D488" s="36" t="s">
        <v>1236</v>
      </c>
      <c r="E488" s="36">
        <v>700</v>
      </c>
      <c r="F488" s="36">
        <v>39</v>
      </c>
      <c r="G488" s="36">
        <v>20</v>
      </c>
      <c r="H488" s="36">
        <v>4</v>
      </c>
      <c r="I488" s="36">
        <v>131080</v>
      </c>
      <c r="J488" s="36" t="s">
        <v>1231</v>
      </c>
      <c r="K488" s="36">
        <v>140139</v>
      </c>
      <c r="L488" s="36" t="s">
        <v>804</v>
      </c>
    </row>
    <row r="489" spans="1:12" x14ac:dyDescent="0.2">
      <c r="A489" s="36" t="s">
        <v>1237</v>
      </c>
      <c r="B489" s="36">
        <v>650082</v>
      </c>
      <c r="C489" s="23">
        <v>130081</v>
      </c>
      <c r="D489" s="36" t="s">
        <v>1237</v>
      </c>
      <c r="E489" s="36">
        <v>980</v>
      </c>
      <c r="F489" s="36">
        <v>39</v>
      </c>
      <c r="G489" s="36">
        <v>20</v>
      </c>
      <c r="H489" s="36">
        <v>5</v>
      </c>
      <c r="I489" s="36">
        <v>131081</v>
      </c>
      <c r="J489" s="36" t="s">
        <v>1231</v>
      </c>
      <c r="K489" s="36">
        <v>140139</v>
      </c>
      <c r="L489" s="36" t="s">
        <v>804</v>
      </c>
    </row>
    <row r="490" spans="1:12" x14ac:dyDescent="0.2">
      <c r="A490" s="36" t="s">
        <v>1238</v>
      </c>
      <c r="B490" s="36">
        <v>650083</v>
      </c>
      <c r="C490" s="23">
        <v>130082</v>
      </c>
      <c r="D490" s="36" t="s">
        <v>1238</v>
      </c>
      <c r="E490" s="36">
        <v>1375</v>
      </c>
      <c r="F490" s="36">
        <v>39</v>
      </c>
      <c r="G490" s="36">
        <v>20</v>
      </c>
      <c r="H490" s="36">
        <v>5</v>
      </c>
      <c r="I490" s="36">
        <v>131082</v>
      </c>
      <c r="J490" s="36" t="s">
        <v>1231</v>
      </c>
      <c r="K490" s="36">
        <v>140139</v>
      </c>
      <c r="L490" s="36" t="s">
        <v>804</v>
      </c>
    </row>
    <row r="491" spans="1:12" x14ac:dyDescent="0.2">
      <c r="A491" s="36" t="s">
        <v>1239</v>
      </c>
      <c r="B491" s="36">
        <v>650084</v>
      </c>
      <c r="C491" s="23">
        <v>130083</v>
      </c>
      <c r="D491" s="36" t="s">
        <v>1239</v>
      </c>
      <c r="E491" s="36">
        <v>1925</v>
      </c>
      <c r="F491" s="36">
        <v>39</v>
      </c>
      <c r="G491" s="36">
        <v>20</v>
      </c>
      <c r="H491" s="36">
        <v>6</v>
      </c>
      <c r="I491" s="36">
        <v>131083</v>
      </c>
      <c r="J491" s="36" t="s">
        <v>1231</v>
      </c>
      <c r="K491" s="36">
        <v>140139</v>
      </c>
      <c r="L491" s="36" t="s">
        <v>804</v>
      </c>
    </row>
    <row r="492" spans="1:12" x14ac:dyDescent="0.2">
      <c r="A492" s="36" t="s">
        <v>1240</v>
      </c>
      <c r="B492" s="36">
        <v>650085</v>
      </c>
      <c r="C492" s="23">
        <v>130084</v>
      </c>
      <c r="D492" s="36" t="s">
        <v>1240</v>
      </c>
      <c r="E492" s="36">
        <v>2695</v>
      </c>
      <c r="F492" s="36">
        <v>39</v>
      </c>
      <c r="G492" s="36">
        <v>20</v>
      </c>
      <c r="H492" s="36">
        <v>6</v>
      </c>
      <c r="I492" s="36">
        <v>131084</v>
      </c>
      <c r="J492" s="36" t="s">
        <v>1231</v>
      </c>
      <c r="K492" s="36">
        <v>140139</v>
      </c>
      <c r="L492" s="36" t="s">
        <v>804</v>
      </c>
    </row>
    <row r="493" spans="1:12" x14ac:dyDescent="0.2">
      <c r="A493" s="36" t="s">
        <v>1241</v>
      </c>
      <c r="B493" s="36">
        <v>650091</v>
      </c>
      <c r="C493" s="23">
        <v>130090</v>
      </c>
      <c r="D493" s="36" t="s">
        <v>1241</v>
      </c>
      <c r="E493" s="36">
        <v>130</v>
      </c>
      <c r="F493" s="36">
        <v>40</v>
      </c>
      <c r="G493" s="36">
        <v>20</v>
      </c>
      <c r="H493" s="36">
        <v>3</v>
      </c>
      <c r="I493" s="36">
        <v>131090</v>
      </c>
      <c r="J493" s="36" t="s">
        <v>1242</v>
      </c>
      <c r="K493" s="36">
        <v>140139</v>
      </c>
      <c r="L493" s="36" t="s">
        <v>804</v>
      </c>
    </row>
    <row r="494" spans="1:12" x14ac:dyDescent="0.2">
      <c r="A494" s="36" t="s">
        <v>1243</v>
      </c>
      <c r="B494" s="36">
        <v>650092</v>
      </c>
      <c r="C494" s="23">
        <v>130091</v>
      </c>
      <c r="D494" s="36" t="s">
        <v>1243</v>
      </c>
      <c r="E494" s="36">
        <v>182</v>
      </c>
      <c r="F494" s="36">
        <v>40</v>
      </c>
      <c r="G494" s="36">
        <v>20</v>
      </c>
      <c r="H494" s="36">
        <v>3</v>
      </c>
      <c r="I494" s="36">
        <v>131091</v>
      </c>
      <c r="J494" s="36" t="s">
        <v>1242</v>
      </c>
      <c r="K494" s="36">
        <v>140139</v>
      </c>
      <c r="L494" s="36" t="s">
        <v>804</v>
      </c>
    </row>
    <row r="495" spans="1:12" x14ac:dyDescent="0.2">
      <c r="A495" s="36" t="s">
        <v>1244</v>
      </c>
      <c r="B495" s="36">
        <v>650093</v>
      </c>
      <c r="C495" s="23">
        <v>130092</v>
      </c>
      <c r="D495" s="36" t="s">
        <v>1244</v>
      </c>
      <c r="E495" s="36">
        <v>256</v>
      </c>
      <c r="F495" s="36">
        <v>40</v>
      </c>
      <c r="G495" s="36">
        <v>20</v>
      </c>
      <c r="H495" s="36">
        <v>3</v>
      </c>
      <c r="I495" s="36">
        <v>131092</v>
      </c>
      <c r="J495" s="36" t="s">
        <v>1242</v>
      </c>
      <c r="K495" s="36">
        <v>140139</v>
      </c>
      <c r="L495" s="36" t="s">
        <v>804</v>
      </c>
    </row>
    <row r="496" spans="1:12" x14ac:dyDescent="0.2">
      <c r="A496" s="36" t="s">
        <v>1245</v>
      </c>
      <c r="B496" s="36">
        <v>650094</v>
      </c>
      <c r="C496" s="23">
        <v>130093</v>
      </c>
      <c r="D496" s="36" t="s">
        <v>1245</v>
      </c>
      <c r="E496" s="36">
        <v>357</v>
      </c>
      <c r="F496" s="36">
        <v>40</v>
      </c>
      <c r="G496" s="36">
        <v>20</v>
      </c>
      <c r="H496" s="36">
        <v>4</v>
      </c>
      <c r="I496" s="36">
        <v>131093</v>
      </c>
      <c r="J496" s="36" t="s">
        <v>1242</v>
      </c>
      <c r="K496" s="36">
        <v>140139</v>
      </c>
      <c r="L496" s="36" t="s">
        <v>804</v>
      </c>
    </row>
    <row r="497" spans="1:12" x14ac:dyDescent="0.2">
      <c r="A497" s="36" t="s">
        <v>1246</v>
      </c>
      <c r="B497" s="36">
        <v>650095</v>
      </c>
      <c r="C497" s="23">
        <v>130094</v>
      </c>
      <c r="D497" s="36" t="s">
        <v>1246</v>
      </c>
      <c r="E497" s="36">
        <v>500</v>
      </c>
      <c r="F497" s="36">
        <v>40</v>
      </c>
      <c r="G497" s="36">
        <v>20</v>
      </c>
      <c r="H497" s="36">
        <v>4</v>
      </c>
      <c r="I497" s="36">
        <v>131094</v>
      </c>
      <c r="J497" s="36" t="s">
        <v>1242</v>
      </c>
      <c r="K497" s="36">
        <v>140139</v>
      </c>
      <c r="L497" s="36" t="s">
        <v>804</v>
      </c>
    </row>
    <row r="498" spans="1:12" x14ac:dyDescent="0.2">
      <c r="A498" s="36" t="s">
        <v>1247</v>
      </c>
      <c r="B498" s="36">
        <v>650096</v>
      </c>
      <c r="C498" s="23">
        <v>130095</v>
      </c>
      <c r="D498" s="36" t="s">
        <v>1247</v>
      </c>
      <c r="E498" s="36">
        <v>700</v>
      </c>
      <c r="F498" s="36">
        <v>40</v>
      </c>
      <c r="G498" s="36">
        <v>20</v>
      </c>
      <c r="H498" s="36">
        <v>4</v>
      </c>
      <c r="I498" s="36">
        <v>131095</v>
      </c>
      <c r="J498" s="36" t="s">
        <v>1242</v>
      </c>
      <c r="K498" s="36">
        <v>140139</v>
      </c>
      <c r="L498" s="36" t="s">
        <v>804</v>
      </c>
    </row>
    <row r="499" spans="1:12" x14ac:dyDescent="0.2">
      <c r="A499" s="36" t="s">
        <v>1248</v>
      </c>
      <c r="B499" s="36">
        <v>650097</v>
      </c>
      <c r="C499" s="23">
        <v>130096</v>
      </c>
      <c r="D499" s="36" t="s">
        <v>1248</v>
      </c>
      <c r="E499" s="36">
        <v>980</v>
      </c>
      <c r="F499" s="36">
        <v>40</v>
      </c>
      <c r="G499" s="36">
        <v>20</v>
      </c>
      <c r="H499" s="36">
        <v>5</v>
      </c>
      <c r="I499" s="36">
        <v>131096</v>
      </c>
      <c r="J499" s="36" t="s">
        <v>1242</v>
      </c>
      <c r="K499" s="36">
        <v>140139</v>
      </c>
      <c r="L499" s="36" t="s">
        <v>804</v>
      </c>
    </row>
    <row r="500" spans="1:12" x14ac:dyDescent="0.2">
      <c r="A500" s="36" t="s">
        <v>1249</v>
      </c>
      <c r="B500" s="36">
        <v>650098</v>
      </c>
      <c r="C500" s="23">
        <v>130097</v>
      </c>
      <c r="D500" s="36" t="s">
        <v>1249</v>
      </c>
      <c r="E500" s="36">
        <v>1375</v>
      </c>
      <c r="F500" s="36">
        <v>40</v>
      </c>
      <c r="G500" s="36">
        <v>20</v>
      </c>
      <c r="H500" s="36">
        <v>5</v>
      </c>
      <c r="I500" s="36">
        <v>131097</v>
      </c>
      <c r="J500" s="36" t="s">
        <v>1242</v>
      </c>
      <c r="K500" s="36">
        <v>140139</v>
      </c>
      <c r="L500" s="36" t="s">
        <v>804</v>
      </c>
    </row>
    <row r="501" spans="1:12" x14ac:dyDescent="0.2">
      <c r="A501" s="36" t="s">
        <v>1250</v>
      </c>
      <c r="B501" s="36">
        <v>650099</v>
      </c>
      <c r="C501" s="23">
        <v>130098</v>
      </c>
      <c r="D501" s="36" t="s">
        <v>1250</v>
      </c>
      <c r="E501" s="36">
        <v>1925</v>
      </c>
      <c r="F501" s="36">
        <v>40</v>
      </c>
      <c r="G501" s="36">
        <v>20</v>
      </c>
      <c r="H501" s="36">
        <v>6</v>
      </c>
      <c r="I501" s="36">
        <v>131098</v>
      </c>
      <c r="J501" s="36" t="s">
        <v>1242</v>
      </c>
      <c r="K501" s="36">
        <v>140139</v>
      </c>
      <c r="L501" s="36" t="s">
        <v>804</v>
      </c>
    </row>
    <row r="502" spans="1:12" x14ac:dyDescent="0.2">
      <c r="A502" s="36" t="s">
        <v>1251</v>
      </c>
      <c r="B502" s="36">
        <v>650100</v>
      </c>
      <c r="C502" s="23">
        <v>130099</v>
      </c>
      <c r="D502" s="36" t="s">
        <v>1251</v>
      </c>
      <c r="E502" s="36">
        <v>2695</v>
      </c>
      <c r="F502" s="36">
        <v>40</v>
      </c>
      <c r="G502" s="36">
        <v>20</v>
      </c>
      <c r="H502" s="36">
        <v>6</v>
      </c>
      <c r="I502" s="36">
        <v>131099</v>
      </c>
      <c r="J502" s="36" t="s">
        <v>1242</v>
      </c>
      <c r="K502" s="36">
        <v>140139</v>
      </c>
      <c r="L502" s="36" t="s">
        <v>804</v>
      </c>
    </row>
    <row r="503" spans="1:12" x14ac:dyDescent="0.2">
      <c r="A503" s="36" t="s">
        <v>1252</v>
      </c>
      <c r="B503" s="36">
        <v>650106</v>
      </c>
      <c r="C503" s="23">
        <v>130105</v>
      </c>
      <c r="D503" s="36" t="s">
        <v>1252</v>
      </c>
      <c r="E503" s="36">
        <v>130</v>
      </c>
      <c r="F503" s="36">
        <v>41</v>
      </c>
      <c r="G503" s="36">
        <v>20</v>
      </c>
      <c r="H503" s="36">
        <v>3</v>
      </c>
      <c r="I503" s="36">
        <v>131105</v>
      </c>
      <c r="J503" s="36" t="s">
        <v>1253</v>
      </c>
      <c r="K503" s="36">
        <v>140139</v>
      </c>
      <c r="L503" s="36" t="s">
        <v>804</v>
      </c>
    </row>
    <row r="504" spans="1:12" x14ac:dyDescent="0.2">
      <c r="A504" s="36" t="s">
        <v>1254</v>
      </c>
      <c r="B504" s="36">
        <v>650107</v>
      </c>
      <c r="C504" s="23">
        <v>130106</v>
      </c>
      <c r="D504" s="36" t="s">
        <v>1254</v>
      </c>
      <c r="E504" s="36">
        <v>182</v>
      </c>
      <c r="F504" s="36">
        <v>41</v>
      </c>
      <c r="G504" s="36">
        <v>20</v>
      </c>
      <c r="H504" s="36">
        <v>3</v>
      </c>
      <c r="I504" s="36">
        <v>131106</v>
      </c>
      <c r="J504" s="36" t="s">
        <v>1253</v>
      </c>
      <c r="K504" s="36">
        <v>140139</v>
      </c>
      <c r="L504" s="36" t="s">
        <v>804</v>
      </c>
    </row>
    <row r="505" spans="1:12" x14ac:dyDescent="0.2">
      <c r="A505" s="36" t="s">
        <v>1255</v>
      </c>
      <c r="B505" s="36">
        <v>650108</v>
      </c>
      <c r="C505" s="23">
        <v>130107</v>
      </c>
      <c r="D505" s="36" t="s">
        <v>1255</v>
      </c>
      <c r="E505" s="36">
        <v>256</v>
      </c>
      <c r="F505" s="36">
        <v>41</v>
      </c>
      <c r="G505" s="36">
        <v>20</v>
      </c>
      <c r="H505" s="36">
        <v>3</v>
      </c>
      <c r="I505" s="36">
        <v>131107</v>
      </c>
      <c r="J505" s="36" t="s">
        <v>1253</v>
      </c>
      <c r="K505" s="36">
        <v>140139</v>
      </c>
      <c r="L505" s="36" t="s">
        <v>804</v>
      </c>
    </row>
    <row r="506" spans="1:12" x14ac:dyDescent="0.2">
      <c r="A506" s="36" t="s">
        <v>1256</v>
      </c>
      <c r="B506" s="36">
        <v>650109</v>
      </c>
      <c r="C506" s="23">
        <v>130108</v>
      </c>
      <c r="D506" s="36" t="s">
        <v>1256</v>
      </c>
      <c r="E506" s="36">
        <v>357</v>
      </c>
      <c r="F506" s="36">
        <v>41</v>
      </c>
      <c r="G506" s="36">
        <v>20</v>
      </c>
      <c r="H506" s="36">
        <v>4</v>
      </c>
      <c r="I506" s="36">
        <v>131108</v>
      </c>
      <c r="J506" s="36" t="s">
        <v>1253</v>
      </c>
      <c r="K506" s="36">
        <v>140139</v>
      </c>
      <c r="L506" s="36" t="s">
        <v>804</v>
      </c>
    </row>
    <row r="507" spans="1:12" x14ac:dyDescent="0.2">
      <c r="A507" s="36" t="s">
        <v>1257</v>
      </c>
      <c r="B507" s="36">
        <v>650110</v>
      </c>
      <c r="C507" s="23">
        <v>130109</v>
      </c>
      <c r="D507" s="36" t="s">
        <v>1257</v>
      </c>
      <c r="E507" s="36">
        <v>500</v>
      </c>
      <c r="F507" s="36">
        <v>41</v>
      </c>
      <c r="G507" s="36">
        <v>20</v>
      </c>
      <c r="H507" s="36">
        <v>4</v>
      </c>
      <c r="I507" s="36">
        <v>131109</v>
      </c>
      <c r="J507" s="36" t="s">
        <v>1253</v>
      </c>
      <c r="K507" s="36">
        <v>140139</v>
      </c>
      <c r="L507" s="36" t="s">
        <v>804</v>
      </c>
    </row>
    <row r="508" spans="1:12" x14ac:dyDescent="0.2">
      <c r="A508" s="36" t="s">
        <v>1258</v>
      </c>
      <c r="B508" s="36">
        <v>650111</v>
      </c>
      <c r="C508" s="23">
        <v>130110</v>
      </c>
      <c r="D508" s="36" t="s">
        <v>1258</v>
      </c>
      <c r="E508" s="36">
        <v>700</v>
      </c>
      <c r="F508" s="36">
        <v>41</v>
      </c>
      <c r="G508" s="36">
        <v>20</v>
      </c>
      <c r="H508" s="36">
        <v>4</v>
      </c>
      <c r="I508" s="36">
        <v>131110</v>
      </c>
      <c r="J508" s="36" t="s">
        <v>1253</v>
      </c>
      <c r="K508" s="36">
        <v>140139</v>
      </c>
      <c r="L508" s="36" t="s">
        <v>804</v>
      </c>
    </row>
    <row r="509" spans="1:12" x14ac:dyDescent="0.2">
      <c r="A509" s="36" t="s">
        <v>1259</v>
      </c>
      <c r="B509" s="36">
        <v>650112</v>
      </c>
      <c r="C509" s="23">
        <v>130111</v>
      </c>
      <c r="D509" s="36" t="s">
        <v>1259</v>
      </c>
      <c r="E509" s="36">
        <v>980</v>
      </c>
      <c r="F509" s="36">
        <v>41</v>
      </c>
      <c r="G509" s="36">
        <v>20</v>
      </c>
      <c r="H509" s="36">
        <v>5</v>
      </c>
      <c r="I509" s="36">
        <v>131111</v>
      </c>
      <c r="J509" s="36" t="s">
        <v>1253</v>
      </c>
      <c r="K509" s="36">
        <v>140139</v>
      </c>
      <c r="L509" s="36" t="s">
        <v>804</v>
      </c>
    </row>
    <row r="510" spans="1:12" x14ac:dyDescent="0.2">
      <c r="A510" s="36" t="s">
        <v>1260</v>
      </c>
      <c r="B510" s="36">
        <v>650113</v>
      </c>
      <c r="C510" s="23">
        <v>130112</v>
      </c>
      <c r="D510" s="36" t="s">
        <v>1260</v>
      </c>
      <c r="E510" s="36">
        <v>1375</v>
      </c>
      <c r="F510" s="36">
        <v>41</v>
      </c>
      <c r="G510" s="36">
        <v>20</v>
      </c>
      <c r="H510" s="36">
        <v>5</v>
      </c>
      <c r="I510" s="36">
        <v>131112</v>
      </c>
      <c r="J510" s="36" t="s">
        <v>1253</v>
      </c>
      <c r="K510" s="36">
        <v>140139</v>
      </c>
      <c r="L510" s="36" t="s">
        <v>804</v>
      </c>
    </row>
    <row r="511" spans="1:12" x14ac:dyDescent="0.2">
      <c r="A511" s="36" t="s">
        <v>1261</v>
      </c>
      <c r="B511" s="36">
        <v>650114</v>
      </c>
      <c r="C511" s="23">
        <v>130113</v>
      </c>
      <c r="D511" s="36" t="s">
        <v>1261</v>
      </c>
      <c r="E511" s="36">
        <v>1925</v>
      </c>
      <c r="F511" s="36">
        <v>41</v>
      </c>
      <c r="G511" s="36">
        <v>20</v>
      </c>
      <c r="H511" s="36">
        <v>6</v>
      </c>
      <c r="I511" s="36">
        <v>131113</v>
      </c>
      <c r="J511" s="36" t="s">
        <v>1253</v>
      </c>
      <c r="K511" s="36">
        <v>140139</v>
      </c>
      <c r="L511" s="36" t="s">
        <v>804</v>
      </c>
    </row>
    <row r="512" spans="1:12" x14ac:dyDescent="0.2">
      <c r="A512" s="36" t="s">
        <v>1262</v>
      </c>
      <c r="B512" s="36">
        <v>650115</v>
      </c>
      <c r="C512" s="23">
        <v>130114</v>
      </c>
      <c r="D512" s="36" t="s">
        <v>1262</v>
      </c>
      <c r="E512" s="36">
        <v>2695</v>
      </c>
      <c r="F512" s="36">
        <v>41</v>
      </c>
      <c r="G512" s="36">
        <v>20</v>
      </c>
      <c r="H512" s="36">
        <v>6</v>
      </c>
      <c r="I512" s="36">
        <v>131114</v>
      </c>
      <c r="J512" s="36" t="s">
        <v>1253</v>
      </c>
      <c r="K512" s="36">
        <v>140139</v>
      </c>
      <c r="L512" s="36" t="s">
        <v>804</v>
      </c>
    </row>
    <row r="513" spans="1:12" x14ac:dyDescent="0.2">
      <c r="A513" s="36" t="s">
        <v>1263</v>
      </c>
      <c r="B513" s="36">
        <v>650121</v>
      </c>
      <c r="C513" s="23">
        <v>130120</v>
      </c>
      <c r="D513" s="36" t="s">
        <v>1263</v>
      </c>
      <c r="E513" s="36">
        <v>130</v>
      </c>
      <c r="F513" s="36">
        <v>42</v>
      </c>
      <c r="G513" s="36">
        <v>20</v>
      </c>
      <c r="H513" s="36">
        <v>3</v>
      </c>
      <c r="I513" s="36">
        <v>131120</v>
      </c>
      <c r="J513" s="36" t="s">
        <v>1264</v>
      </c>
      <c r="K513" s="36">
        <v>140139</v>
      </c>
      <c r="L513" s="36" t="s">
        <v>804</v>
      </c>
    </row>
    <row r="514" spans="1:12" x14ac:dyDescent="0.2">
      <c r="A514" s="36" t="s">
        <v>1265</v>
      </c>
      <c r="B514" s="36">
        <v>650122</v>
      </c>
      <c r="C514" s="23">
        <v>130121</v>
      </c>
      <c r="D514" s="36" t="s">
        <v>1265</v>
      </c>
      <c r="E514" s="36">
        <v>182</v>
      </c>
      <c r="F514" s="36">
        <v>42</v>
      </c>
      <c r="G514" s="36">
        <v>20</v>
      </c>
      <c r="H514" s="36">
        <v>3</v>
      </c>
      <c r="I514" s="36">
        <v>131121</v>
      </c>
      <c r="J514" s="36" t="s">
        <v>1264</v>
      </c>
      <c r="K514" s="36">
        <v>140139</v>
      </c>
      <c r="L514" s="36" t="s">
        <v>804</v>
      </c>
    </row>
    <row r="515" spans="1:12" x14ac:dyDescent="0.2">
      <c r="A515" s="36" t="s">
        <v>1266</v>
      </c>
      <c r="B515" s="36">
        <v>650123</v>
      </c>
      <c r="C515" s="23">
        <v>130122</v>
      </c>
      <c r="D515" s="36" t="s">
        <v>1266</v>
      </c>
      <c r="E515" s="36">
        <v>256</v>
      </c>
      <c r="F515" s="36">
        <v>42</v>
      </c>
      <c r="G515" s="36">
        <v>20</v>
      </c>
      <c r="H515" s="36">
        <v>3</v>
      </c>
      <c r="I515" s="36">
        <v>131122</v>
      </c>
      <c r="J515" s="36" t="s">
        <v>1264</v>
      </c>
      <c r="K515" s="36">
        <v>140139</v>
      </c>
      <c r="L515" s="36" t="s">
        <v>804</v>
      </c>
    </row>
    <row r="516" spans="1:12" x14ac:dyDescent="0.2">
      <c r="A516" s="36" t="s">
        <v>1267</v>
      </c>
      <c r="B516" s="36">
        <v>650124</v>
      </c>
      <c r="C516" s="23">
        <v>130123</v>
      </c>
      <c r="D516" s="36" t="s">
        <v>1267</v>
      </c>
      <c r="E516" s="36">
        <v>357</v>
      </c>
      <c r="F516" s="36">
        <v>42</v>
      </c>
      <c r="G516" s="36">
        <v>20</v>
      </c>
      <c r="H516" s="36">
        <v>4</v>
      </c>
      <c r="I516" s="36">
        <v>131123</v>
      </c>
      <c r="J516" s="36" t="s">
        <v>1264</v>
      </c>
      <c r="K516" s="36">
        <v>140139</v>
      </c>
      <c r="L516" s="36" t="s">
        <v>804</v>
      </c>
    </row>
    <row r="517" spans="1:12" x14ac:dyDescent="0.2">
      <c r="A517" s="36" t="s">
        <v>1268</v>
      </c>
      <c r="B517" s="36">
        <v>650125</v>
      </c>
      <c r="C517" s="23">
        <v>130124</v>
      </c>
      <c r="D517" s="36" t="s">
        <v>1268</v>
      </c>
      <c r="E517" s="36">
        <v>500</v>
      </c>
      <c r="F517" s="36">
        <v>42</v>
      </c>
      <c r="G517" s="36">
        <v>20</v>
      </c>
      <c r="H517" s="36">
        <v>4</v>
      </c>
      <c r="I517" s="36">
        <v>131124</v>
      </c>
      <c r="J517" s="36" t="s">
        <v>1264</v>
      </c>
      <c r="K517" s="36">
        <v>140139</v>
      </c>
      <c r="L517" s="36" t="s">
        <v>804</v>
      </c>
    </row>
    <row r="518" spans="1:12" x14ac:dyDescent="0.2">
      <c r="A518" s="36" t="s">
        <v>1269</v>
      </c>
      <c r="B518" s="36">
        <v>650126</v>
      </c>
      <c r="C518" s="23">
        <v>130125</v>
      </c>
      <c r="D518" s="36" t="s">
        <v>1269</v>
      </c>
      <c r="E518" s="36">
        <v>700</v>
      </c>
      <c r="F518" s="36">
        <v>42</v>
      </c>
      <c r="G518" s="36">
        <v>20</v>
      </c>
      <c r="H518" s="36">
        <v>4</v>
      </c>
      <c r="I518" s="36">
        <v>131125</v>
      </c>
      <c r="J518" s="36" t="s">
        <v>1264</v>
      </c>
      <c r="K518" s="36">
        <v>140139</v>
      </c>
      <c r="L518" s="36" t="s">
        <v>804</v>
      </c>
    </row>
    <row r="519" spans="1:12" x14ac:dyDescent="0.2">
      <c r="A519" s="36" t="s">
        <v>1270</v>
      </c>
      <c r="B519" s="36">
        <v>650127</v>
      </c>
      <c r="C519" s="23">
        <v>130126</v>
      </c>
      <c r="D519" s="36" t="s">
        <v>1270</v>
      </c>
      <c r="E519" s="36">
        <v>980</v>
      </c>
      <c r="F519" s="36">
        <v>42</v>
      </c>
      <c r="G519" s="36">
        <v>20</v>
      </c>
      <c r="H519" s="36">
        <v>5</v>
      </c>
      <c r="I519" s="36">
        <v>131126</v>
      </c>
      <c r="J519" s="36" t="s">
        <v>1264</v>
      </c>
      <c r="K519" s="36">
        <v>140139</v>
      </c>
      <c r="L519" s="36" t="s">
        <v>804</v>
      </c>
    </row>
    <row r="520" spans="1:12" x14ac:dyDescent="0.2">
      <c r="A520" s="36" t="s">
        <v>1271</v>
      </c>
      <c r="B520" s="36">
        <v>650128</v>
      </c>
      <c r="C520" s="23">
        <v>130127</v>
      </c>
      <c r="D520" s="36" t="s">
        <v>1271</v>
      </c>
      <c r="E520" s="36">
        <v>1375</v>
      </c>
      <c r="F520" s="36">
        <v>42</v>
      </c>
      <c r="G520" s="36">
        <v>20</v>
      </c>
      <c r="H520" s="36">
        <v>5</v>
      </c>
      <c r="I520" s="36">
        <v>131127</v>
      </c>
      <c r="J520" s="36" t="s">
        <v>1264</v>
      </c>
      <c r="K520" s="36">
        <v>140139</v>
      </c>
      <c r="L520" s="36" t="s">
        <v>804</v>
      </c>
    </row>
    <row r="521" spans="1:12" x14ac:dyDescent="0.2">
      <c r="A521" s="36" t="s">
        <v>1272</v>
      </c>
      <c r="B521" s="36">
        <v>650129</v>
      </c>
      <c r="C521" s="23">
        <v>130128</v>
      </c>
      <c r="D521" s="36" t="s">
        <v>1272</v>
      </c>
      <c r="E521" s="36">
        <v>1925</v>
      </c>
      <c r="F521" s="36">
        <v>42</v>
      </c>
      <c r="G521" s="36">
        <v>20</v>
      </c>
      <c r="H521" s="36">
        <v>6</v>
      </c>
      <c r="I521" s="36">
        <v>131128</v>
      </c>
      <c r="J521" s="36" t="s">
        <v>1264</v>
      </c>
      <c r="K521" s="36">
        <v>140139</v>
      </c>
      <c r="L521" s="36" t="s">
        <v>804</v>
      </c>
    </row>
    <row r="522" spans="1:12" x14ac:dyDescent="0.2">
      <c r="A522" s="36" t="s">
        <v>1273</v>
      </c>
      <c r="B522" s="36">
        <v>650130</v>
      </c>
      <c r="C522" s="23">
        <v>130129</v>
      </c>
      <c r="D522" s="36" t="s">
        <v>1273</v>
      </c>
      <c r="E522" s="36">
        <v>2695</v>
      </c>
      <c r="F522" s="36">
        <v>42</v>
      </c>
      <c r="G522" s="36">
        <v>20</v>
      </c>
      <c r="H522" s="36">
        <v>6</v>
      </c>
      <c r="I522" s="36">
        <v>131129</v>
      </c>
      <c r="J522" s="36" t="s">
        <v>1264</v>
      </c>
      <c r="K522" s="36">
        <v>140139</v>
      </c>
      <c r="L522" s="36" t="s">
        <v>804</v>
      </c>
    </row>
    <row r="523" spans="1:12" x14ac:dyDescent="0.2">
      <c r="A523" s="36" t="s">
        <v>1274</v>
      </c>
      <c r="B523" s="36">
        <v>650136</v>
      </c>
      <c r="C523" s="23">
        <v>130135</v>
      </c>
      <c r="D523" s="36" t="s">
        <v>1275</v>
      </c>
      <c r="E523" s="36">
        <v>130</v>
      </c>
      <c r="F523" s="36">
        <v>43</v>
      </c>
      <c r="G523" s="36">
        <v>20</v>
      </c>
      <c r="H523" s="36">
        <v>3</v>
      </c>
      <c r="I523" s="36">
        <v>131135</v>
      </c>
      <c r="J523" s="36" t="s">
        <v>1276</v>
      </c>
      <c r="K523" s="36">
        <v>140139</v>
      </c>
      <c r="L523" s="36" t="s">
        <v>804</v>
      </c>
    </row>
    <row r="524" spans="1:12" x14ac:dyDescent="0.2">
      <c r="A524" s="36" t="s">
        <v>1277</v>
      </c>
      <c r="B524" s="36">
        <v>650137</v>
      </c>
      <c r="C524" s="23">
        <v>130136</v>
      </c>
      <c r="D524" s="36" t="s">
        <v>1278</v>
      </c>
      <c r="E524" s="36">
        <v>182</v>
      </c>
      <c r="F524" s="36">
        <v>43</v>
      </c>
      <c r="G524" s="36">
        <v>20</v>
      </c>
      <c r="H524" s="36">
        <v>3</v>
      </c>
      <c r="I524" s="36">
        <v>131136</v>
      </c>
      <c r="J524" s="36" t="s">
        <v>1276</v>
      </c>
      <c r="K524" s="36">
        <v>140139</v>
      </c>
      <c r="L524" s="36" t="s">
        <v>804</v>
      </c>
    </row>
    <row r="525" spans="1:12" x14ac:dyDescent="0.2">
      <c r="A525" s="36" t="s">
        <v>1279</v>
      </c>
      <c r="B525" s="36">
        <v>650138</v>
      </c>
      <c r="C525" s="23">
        <v>130137</v>
      </c>
      <c r="D525" s="36" t="s">
        <v>1280</v>
      </c>
      <c r="E525" s="36">
        <v>256</v>
      </c>
      <c r="F525" s="36">
        <v>43</v>
      </c>
      <c r="G525" s="36">
        <v>20</v>
      </c>
      <c r="H525" s="36">
        <v>3</v>
      </c>
      <c r="I525" s="36">
        <v>131137</v>
      </c>
      <c r="J525" s="36" t="s">
        <v>1276</v>
      </c>
      <c r="K525" s="36">
        <v>140139</v>
      </c>
      <c r="L525" s="36" t="s">
        <v>804</v>
      </c>
    </row>
    <row r="526" spans="1:12" x14ac:dyDescent="0.2">
      <c r="A526" s="36" t="s">
        <v>1281</v>
      </c>
      <c r="B526" s="36">
        <v>650139</v>
      </c>
      <c r="C526" s="23">
        <v>130138</v>
      </c>
      <c r="D526" s="36" t="s">
        <v>1282</v>
      </c>
      <c r="E526" s="36">
        <v>357</v>
      </c>
      <c r="F526" s="36">
        <v>43</v>
      </c>
      <c r="G526" s="36">
        <v>20</v>
      </c>
      <c r="H526" s="36">
        <v>4</v>
      </c>
      <c r="I526" s="36">
        <v>131138</v>
      </c>
      <c r="J526" s="36" t="s">
        <v>1276</v>
      </c>
      <c r="K526" s="36">
        <v>140139</v>
      </c>
      <c r="L526" s="36" t="s">
        <v>804</v>
      </c>
    </row>
    <row r="527" spans="1:12" x14ac:dyDescent="0.2">
      <c r="A527" s="36" t="s">
        <v>1283</v>
      </c>
      <c r="B527" s="36">
        <v>650140</v>
      </c>
      <c r="C527" s="23">
        <v>130139</v>
      </c>
      <c r="D527" s="36" t="s">
        <v>1284</v>
      </c>
      <c r="E527" s="36">
        <v>500</v>
      </c>
      <c r="F527" s="36">
        <v>43</v>
      </c>
      <c r="G527" s="36">
        <v>20</v>
      </c>
      <c r="H527" s="36">
        <v>4</v>
      </c>
      <c r="I527" s="36">
        <v>131139</v>
      </c>
      <c r="J527" s="36" t="s">
        <v>1276</v>
      </c>
      <c r="K527" s="36">
        <v>140139</v>
      </c>
      <c r="L527" s="36" t="s">
        <v>804</v>
      </c>
    </row>
    <row r="528" spans="1:12" x14ac:dyDescent="0.2">
      <c r="A528" s="36" t="s">
        <v>1285</v>
      </c>
      <c r="B528" s="36">
        <v>650141</v>
      </c>
      <c r="C528" s="23">
        <v>130140</v>
      </c>
      <c r="D528" s="36" t="s">
        <v>1286</v>
      </c>
      <c r="E528" s="36">
        <v>700</v>
      </c>
      <c r="F528" s="36">
        <v>43</v>
      </c>
      <c r="G528" s="36">
        <v>20</v>
      </c>
      <c r="H528" s="36">
        <v>4</v>
      </c>
      <c r="I528" s="36">
        <v>131140</v>
      </c>
      <c r="J528" s="36" t="s">
        <v>1276</v>
      </c>
      <c r="K528" s="36">
        <v>140139</v>
      </c>
      <c r="L528" s="36" t="s">
        <v>804</v>
      </c>
    </row>
    <row r="529" spans="1:12" x14ac:dyDescent="0.2">
      <c r="A529" s="36" t="s">
        <v>1287</v>
      </c>
      <c r="B529" s="36">
        <v>650142</v>
      </c>
      <c r="C529" s="23">
        <v>130141</v>
      </c>
      <c r="D529" s="36" t="s">
        <v>1288</v>
      </c>
      <c r="E529" s="36">
        <v>980</v>
      </c>
      <c r="F529" s="36">
        <v>43</v>
      </c>
      <c r="G529" s="36">
        <v>20</v>
      </c>
      <c r="H529" s="36">
        <v>5</v>
      </c>
      <c r="I529" s="36">
        <v>131141</v>
      </c>
      <c r="J529" s="36" t="s">
        <v>1276</v>
      </c>
      <c r="K529" s="36">
        <v>140139</v>
      </c>
      <c r="L529" s="36" t="s">
        <v>804</v>
      </c>
    </row>
    <row r="530" spans="1:12" x14ac:dyDescent="0.2">
      <c r="A530" s="36" t="s">
        <v>1289</v>
      </c>
      <c r="B530" s="36">
        <v>650143</v>
      </c>
      <c r="C530" s="23">
        <v>130142</v>
      </c>
      <c r="D530" s="36" t="s">
        <v>1290</v>
      </c>
      <c r="E530" s="36">
        <v>1375</v>
      </c>
      <c r="F530" s="36">
        <v>43</v>
      </c>
      <c r="G530" s="36">
        <v>20</v>
      </c>
      <c r="H530" s="36">
        <v>5</v>
      </c>
      <c r="I530" s="36">
        <v>131142</v>
      </c>
      <c r="J530" s="36" t="s">
        <v>1276</v>
      </c>
      <c r="K530" s="36">
        <v>140139</v>
      </c>
      <c r="L530" s="36" t="s">
        <v>804</v>
      </c>
    </row>
    <row r="531" spans="1:12" x14ac:dyDescent="0.2">
      <c r="A531" s="36" t="s">
        <v>1291</v>
      </c>
      <c r="B531" s="36">
        <v>650144</v>
      </c>
      <c r="C531" s="23">
        <v>130143</v>
      </c>
      <c r="D531" s="36" t="s">
        <v>1292</v>
      </c>
      <c r="E531" s="36">
        <v>1925</v>
      </c>
      <c r="F531" s="36">
        <v>43</v>
      </c>
      <c r="G531" s="36">
        <v>20</v>
      </c>
      <c r="H531" s="36">
        <v>6</v>
      </c>
      <c r="I531" s="36">
        <v>131143</v>
      </c>
      <c r="J531" s="36" t="s">
        <v>1276</v>
      </c>
      <c r="K531" s="36">
        <v>140139</v>
      </c>
      <c r="L531" s="36" t="s">
        <v>804</v>
      </c>
    </row>
    <row r="532" spans="1:12" x14ac:dyDescent="0.2">
      <c r="A532" s="36" t="s">
        <v>1293</v>
      </c>
      <c r="B532" s="36">
        <v>650145</v>
      </c>
      <c r="C532" s="23">
        <v>130144</v>
      </c>
      <c r="D532" s="36" t="s">
        <v>1294</v>
      </c>
      <c r="E532" s="36">
        <v>2695</v>
      </c>
      <c r="F532" s="36">
        <v>43</v>
      </c>
      <c r="G532" s="36">
        <v>20</v>
      </c>
      <c r="H532" s="36">
        <v>6</v>
      </c>
      <c r="I532" s="36">
        <v>131144</v>
      </c>
      <c r="J532" s="36" t="s">
        <v>1276</v>
      </c>
      <c r="K532" s="36">
        <v>140139</v>
      </c>
      <c r="L532" s="36" t="s">
        <v>804</v>
      </c>
    </row>
    <row r="533" spans="1:12" x14ac:dyDescent="0.2">
      <c r="A533" s="36" t="s">
        <v>1295</v>
      </c>
      <c r="B533" s="36">
        <v>650151</v>
      </c>
      <c r="C533" s="23">
        <v>130150</v>
      </c>
      <c r="D533" s="36" t="s">
        <v>1295</v>
      </c>
      <c r="E533" s="36">
        <v>130</v>
      </c>
      <c r="F533" s="36">
        <v>44</v>
      </c>
      <c r="G533" s="36">
        <v>20</v>
      </c>
      <c r="H533" s="36">
        <v>3</v>
      </c>
      <c r="I533" s="36">
        <v>131150</v>
      </c>
      <c r="J533" s="36" t="s">
        <v>1296</v>
      </c>
      <c r="K533" s="36">
        <v>140139</v>
      </c>
      <c r="L533" s="36" t="s">
        <v>804</v>
      </c>
    </row>
    <row r="534" spans="1:12" x14ac:dyDescent="0.2">
      <c r="A534" s="36" t="s">
        <v>1297</v>
      </c>
      <c r="B534" s="36">
        <v>650152</v>
      </c>
      <c r="C534" s="23">
        <v>130151</v>
      </c>
      <c r="D534" s="36" t="s">
        <v>1297</v>
      </c>
      <c r="E534" s="36">
        <v>182</v>
      </c>
      <c r="F534" s="36">
        <v>44</v>
      </c>
      <c r="G534" s="36">
        <v>20</v>
      </c>
      <c r="H534" s="36">
        <v>3</v>
      </c>
      <c r="I534" s="36">
        <v>131151</v>
      </c>
      <c r="J534" s="36" t="s">
        <v>1296</v>
      </c>
      <c r="K534" s="36">
        <v>140139</v>
      </c>
      <c r="L534" s="36" t="s">
        <v>804</v>
      </c>
    </row>
    <row r="535" spans="1:12" x14ac:dyDescent="0.2">
      <c r="A535" s="36" t="s">
        <v>1298</v>
      </c>
      <c r="B535" s="36">
        <v>650153</v>
      </c>
      <c r="C535" s="23">
        <v>130152</v>
      </c>
      <c r="D535" s="36" t="s">
        <v>1298</v>
      </c>
      <c r="E535" s="36">
        <v>256</v>
      </c>
      <c r="F535" s="36">
        <v>44</v>
      </c>
      <c r="G535" s="36">
        <v>20</v>
      </c>
      <c r="H535" s="36">
        <v>3</v>
      </c>
      <c r="I535" s="36">
        <v>131152</v>
      </c>
      <c r="J535" s="36" t="s">
        <v>1296</v>
      </c>
      <c r="K535" s="36">
        <v>140139</v>
      </c>
      <c r="L535" s="36" t="s">
        <v>804</v>
      </c>
    </row>
    <row r="536" spans="1:12" x14ac:dyDescent="0.2">
      <c r="A536" s="36" t="s">
        <v>1299</v>
      </c>
      <c r="B536" s="36">
        <v>650154</v>
      </c>
      <c r="C536" s="23">
        <v>130153</v>
      </c>
      <c r="D536" s="36" t="s">
        <v>1299</v>
      </c>
      <c r="E536" s="36">
        <v>357</v>
      </c>
      <c r="F536" s="36">
        <v>44</v>
      </c>
      <c r="G536" s="36">
        <v>20</v>
      </c>
      <c r="H536" s="36">
        <v>4</v>
      </c>
      <c r="I536" s="36">
        <v>131153</v>
      </c>
      <c r="J536" s="36" t="s">
        <v>1296</v>
      </c>
      <c r="K536" s="36">
        <v>140139</v>
      </c>
      <c r="L536" s="36" t="s">
        <v>804</v>
      </c>
    </row>
    <row r="537" spans="1:12" x14ac:dyDescent="0.2">
      <c r="A537" s="36" t="s">
        <v>1300</v>
      </c>
      <c r="B537" s="36">
        <v>650155</v>
      </c>
      <c r="C537" s="23">
        <v>130154</v>
      </c>
      <c r="D537" s="36" t="s">
        <v>1300</v>
      </c>
      <c r="E537" s="36">
        <v>500</v>
      </c>
      <c r="F537" s="36">
        <v>44</v>
      </c>
      <c r="G537" s="36">
        <v>20</v>
      </c>
      <c r="H537" s="36">
        <v>4</v>
      </c>
      <c r="I537" s="36">
        <v>131154</v>
      </c>
      <c r="J537" s="36" t="s">
        <v>1296</v>
      </c>
      <c r="K537" s="36">
        <v>140139</v>
      </c>
      <c r="L537" s="36" t="s">
        <v>804</v>
      </c>
    </row>
    <row r="538" spans="1:12" x14ac:dyDescent="0.2">
      <c r="A538" s="36" t="s">
        <v>1301</v>
      </c>
      <c r="B538" s="36">
        <v>650156</v>
      </c>
      <c r="C538" s="23">
        <v>130155</v>
      </c>
      <c r="D538" s="36" t="s">
        <v>1301</v>
      </c>
      <c r="E538" s="36">
        <v>700</v>
      </c>
      <c r="F538" s="36">
        <v>44</v>
      </c>
      <c r="G538" s="36">
        <v>20</v>
      </c>
      <c r="H538" s="36">
        <v>4</v>
      </c>
      <c r="I538" s="36">
        <v>131155</v>
      </c>
      <c r="J538" s="36" t="s">
        <v>1296</v>
      </c>
      <c r="K538" s="36">
        <v>140139</v>
      </c>
      <c r="L538" s="36" t="s">
        <v>804</v>
      </c>
    </row>
    <row r="539" spans="1:12" x14ac:dyDescent="0.2">
      <c r="A539" s="36" t="s">
        <v>1302</v>
      </c>
      <c r="B539" s="36">
        <v>650157</v>
      </c>
      <c r="C539" s="23">
        <v>130156</v>
      </c>
      <c r="D539" s="36" t="s">
        <v>1302</v>
      </c>
      <c r="E539" s="36">
        <v>980</v>
      </c>
      <c r="F539" s="36">
        <v>44</v>
      </c>
      <c r="G539" s="36">
        <v>20</v>
      </c>
      <c r="H539" s="36">
        <v>5</v>
      </c>
      <c r="I539" s="36">
        <v>131156</v>
      </c>
      <c r="J539" s="36" t="s">
        <v>1296</v>
      </c>
      <c r="K539" s="36">
        <v>140139</v>
      </c>
      <c r="L539" s="36" t="s">
        <v>804</v>
      </c>
    </row>
    <row r="540" spans="1:12" x14ac:dyDescent="0.2">
      <c r="A540" s="36" t="s">
        <v>1303</v>
      </c>
      <c r="B540" s="36">
        <v>650158</v>
      </c>
      <c r="C540" s="23">
        <v>130157</v>
      </c>
      <c r="D540" s="36" t="s">
        <v>1303</v>
      </c>
      <c r="E540" s="36">
        <v>1375</v>
      </c>
      <c r="F540" s="36">
        <v>44</v>
      </c>
      <c r="G540" s="36">
        <v>20</v>
      </c>
      <c r="H540" s="36">
        <v>5</v>
      </c>
      <c r="I540" s="36">
        <v>131157</v>
      </c>
      <c r="J540" s="36" t="s">
        <v>1296</v>
      </c>
      <c r="K540" s="36">
        <v>140139</v>
      </c>
      <c r="L540" s="36" t="s">
        <v>804</v>
      </c>
    </row>
    <row r="541" spans="1:12" x14ac:dyDescent="0.2">
      <c r="A541" s="36" t="s">
        <v>1304</v>
      </c>
      <c r="B541" s="36">
        <v>650159</v>
      </c>
      <c r="C541" s="23">
        <v>130158</v>
      </c>
      <c r="D541" s="36" t="s">
        <v>1304</v>
      </c>
      <c r="E541" s="36">
        <v>1925</v>
      </c>
      <c r="F541" s="36">
        <v>44</v>
      </c>
      <c r="G541" s="36">
        <v>20</v>
      </c>
      <c r="H541" s="36">
        <v>6</v>
      </c>
      <c r="I541" s="36">
        <v>131158</v>
      </c>
      <c r="J541" s="36" t="s">
        <v>1296</v>
      </c>
      <c r="K541" s="36">
        <v>140139</v>
      </c>
      <c r="L541" s="36" t="s">
        <v>804</v>
      </c>
    </row>
    <row r="542" spans="1:12" x14ac:dyDescent="0.2">
      <c r="A542" s="36" t="s">
        <v>1305</v>
      </c>
      <c r="B542" s="36">
        <v>650160</v>
      </c>
      <c r="C542" s="23">
        <v>130159</v>
      </c>
      <c r="D542" s="36" t="s">
        <v>1305</v>
      </c>
      <c r="E542" s="36">
        <v>2695</v>
      </c>
      <c r="F542" s="36">
        <v>44</v>
      </c>
      <c r="G542" s="36">
        <v>20</v>
      </c>
      <c r="H542" s="36">
        <v>6</v>
      </c>
      <c r="I542" s="36">
        <v>131159</v>
      </c>
      <c r="J542" s="36" t="s">
        <v>1296</v>
      </c>
      <c r="K542" s="36">
        <v>140139</v>
      </c>
      <c r="L542" s="36" t="s">
        <v>804</v>
      </c>
    </row>
    <row r="543" spans="1:12" x14ac:dyDescent="0.2">
      <c r="A543" s="36" t="s">
        <v>1306</v>
      </c>
      <c r="B543" s="36">
        <v>650166</v>
      </c>
      <c r="C543" s="23">
        <v>130165</v>
      </c>
      <c r="D543" s="36" t="s">
        <v>1306</v>
      </c>
      <c r="E543" s="36">
        <v>130</v>
      </c>
      <c r="F543" s="36">
        <v>45</v>
      </c>
      <c r="G543" s="36">
        <v>20</v>
      </c>
      <c r="H543" s="36">
        <v>3</v>
      </c>
      <c r="I543" s="36">
        <v>131165</v>
      </c>
      <c r="J543" s="36" t="s">
        <v>1307</v>
      </c>
      <c r="K543" s="36">
        <v>140139</v>
      </c>
      <c r="L543" s="36" t="s">
        <v>804</v>
      </c>
    </row>
    <row r="544" spans="1:12" x14ac:dyDescent="0.2">
      <c r="A544" s="36" t="s">
        <v>1308</v>
      </c>
      <c r="B544" s="36">
        <v>650167</v>
      </c>
      <c r="C544" s="23">
        <v>130166</v>
      </c>
      <c r="D544" s="36" t="s">
        <v>1308</v>
      </c>
      <c r="E544" s="36">
        <v>182</v>
      </c>
      <c r="F544" s="36">
        <v>45</v>
      </c>
      <c r="G544" s="36">
        <v>20</v>
      </c>
      <c r="H544" s="36">
        <v>3</v>
      </c>
      <c r="I544" s="36">
        <v>131166</v>
      </c>
      <c r="J544" s="36" t="s">
        <v>1307</v>
      </c>
      <c r="K544" s="36">
        <v>140139</v>
      </c>
      <c r="L544" s="36" t="s">
        <v>804</v>
      </c>
    </row>
    <row r="545" spans="1:12" x14ac:dyDescent="0.2">
      <c r="A545" s="36" t="s">
        <v>1309</v>
      </c>
      <c r="B545" s="36">
        <v>650168</v>
      </c>
      <c r="C545" s="23">
        <v>130167</v>
      </c>
      <c r="D545" s="36" t="s">
        <v>1309</v>
      </c>
      <c r="E545" s="36">
        <v>256</v>
      </c>
      <c r="F545" s="36">
        <v>45</v>
      </c>
      <c r="G545" s="36">
        <v>20</v>
      </c>
      <c r="H545" s="36">
        <v>3</v>
      </c>
      <c r="I545" s="36">
        <v>131167</v>
      </c>
      <c r="J545" s="36" t="s">
        <v>1307</v>
      </c>
      <c r="K545" s="36">
        <v>140139</v>
      </c>
      <c r="L545" s="36" t="s">
        <v>804</v>
      </c>
    </row>
    <row r="546" spans="1:12" x14ac:dyDescent="0.2">
      <c r="A546" s="36" t="s">
        <v>1310</v>
      </c>
      <c r="B546" s="36">
        <v>650169</v>
      </c>
      <c r="C546" s="23">
        <v>130168</v>
      </c>
      <c r="D546" s="36" t="s">
        <v>1310</v>
      </c>
      <c r="E546" s="36">
        <v>357</v>
      </c>
      <c r="F546" s="36">
        <v>45</v>
      </c>
      <c r="G546" s="36">
        <v>20</v>
      </c>
      <c r="H546" s="36">
        <v>4</v>
      </c>
      <c r="I546" s="36">
        <v>131168</v>
      </c>
      <c r="J546" s="36" t="s">
        <v>1307</v>
      </c>
      <c r="K546" s="36">
        <v>140139</v>
      </c>
      <c r="L546" s="36" t="s">
        <v>804</v>
      </c>
    </row>
    <row r="547" spans="1:12" x14ac:dyDescent="0.2">
      <c r="A547" s="36" t="s">
        <v>1311</v>
      </c>
      <c r="B547" s="36">
        <v>650170</v>
      </c>
      <c r="C547" s="23">
        <v>130169</v>
      </c>
      <c r="D547" s="36" t="s">
        <v>1311</v>
      </c>
      <c r="E547" s="36">
        <v>500</v>
      </c>
      <c r="F547" s="36">
        <v>45</v>
      </c>
      <c r="G547" s="36">
        <v>20</v>
      </c>
      <c r="H547" s="36">
        <v>4</v>
      </c>
      <c r="I547" s="36">
        <v>131169</v>
      </c>
      <c r="J547" s="36" t="s">
        <v>1307</v>
      </c>
      <c r="K547" s="36">
        <v>140139</v>
      </c>
      <c r="L547" s="36" t="s">
        <v>804</v>
      </c>
    </row>
    <row r="548" spans="1:12" x14ac:dyDescent="0.2">
      <c r="A548" s="36" t="s">
        <v>1312</v>
      </c>
      <c r="B548" s="36">
        <v>650171</v>
      </c>
      <c r="C548" s="23">
        <v>130170</v>
      </c>
      <c r="D548" s="36" t="s">
        <v>1312</v>
      </c>
      <c r="E548" s="36">
        <v>700</v>
      </c>
      <c r="F548" s="36">
        <v>45</v>
      </c>
      <c r="G548" s="36">
        <v>20</v>
      </c>
      <c r="H548" s="36">
        <v>4</v>
      </c>
      <c r="I548" s="36">
        <v>131170</v>
      </c>
      <c r="J548" s="36" t="s">
        <v>1307</v>
      </c>
      <c r="K548" s="36">
        <v>140139</v>
      </c>
      <c r="L548" s="36" t="s">
        <v>804</v>
      </c>
    </row>
    <row r="549" spans="1:12" x14ac:dyDescent="0.2">
      <c r="A549" s="36" t="s">
        <v>1313</v>
      </c>
      <c r="B549" s="36">
        <v>650172</v>
      </c>
      <c r="C549" s="23">
        <v>130171</v>
      </c>
      <c r="D549" s="36" t="s">
        <v>1313</v>
      </c>
      <c r="E549" s="36">
        <v>980</v>
      </c>
      <c r="F549" s="36">
        <v>45</v>
      </c>
      <c r="G549" s="36">
        <v>20</v>
      </c>
      <c r="H549" s="36">
        <v>5</v>
      </c>
      <c r="I549" s="36">
        <v>131171</v>
      </c>
      <c r="J549" s="36" t="s">
        <v>1307</v>
      </c>
      <c r="K549" s="36">
        <v>140139</v>
      </c>
      <c r="L549" s="36" t="s">
        <v>804</v>
      </c>
    </row>
    <row r="550" spans="1:12" x14ac:dyDescent="0.2">
      <c r="A550" s="36" t="s">
        <v>1314</v>
      </c>
      <c r="B550" s="36">
        <v>650173</v>
      </c>
      <c r="C550" s="23">
        <v>130172</v>
      </c>
      <c r="D550" s="36" t="s">
        <v>1314</v>
      </c>
      <c r="E550" s="36">
        <v>1375</v>
      </c>
      <c r="F550" s="36">
        <v>45</v>
      </c>
      <c r="G550" s="36">
        <v>20</v>
      </c>
      <c r="H550" s="36">
        <v>5</v>
      </c>
      <c r="I550" s="36">
        <v>131172</v>
      </c>
      <c r="J550" s="36" t="s">
        <v>1307</v>
      </c>
      <c r="K550" s="36">
        <v>140139</v>
      </c>
      <c r="L550" s="36" t="s">
        <v>804</v>
      </c>
    </row>
    <row r="551" spans="1:12" x14ac:dyDescent="0.2">
      <c r="A551" s="36" t="s">
        <v>1315</v>
      </c>
      <c r="B551" s="36">
        <v>650174</v>
      </c>
      <c r="C551" s="23">
        <v>130173</v>
      </c>
      <c r="D551" s="36" t="s">
        <v>1315</v>
      </c>
      <c r="E551" s="36">
        <v>1925</v>
      </c>
      <c r="F551" s="36">
        <v>45</v>
      </c>
      <c r="G551" s="36">
        <v>20</v>
      </c>
      <c r="H551" s="36">
        <v>6</v>
      </c>
      <c r="I551" s="36">
        <v>131173</v>
      </c>
      <c r="J551" s="36" t="s">
        <v>1307</v>
      </c>
      <c r="K551" s="36">
        <v>140139</v>
      </c>
      <c r="L551" s="36" t="s">
        <v>804</v>
      </c>
    </row>
    <row r="552" spans="1:12" x14ac:dyDescent="0.2">
      <c r="A552" s="36" t="s">
        <v>1316</v>
      </c>
      <c r="B552" s="36">
        <v>650175</v>
      </c>
      <c r="C552" s="23">
        <v>130174</v>
      </c>
      <c r="D552" s="36" t="s">
        <v>1316</v>
      </c>
      <c r="E552" s="36">
        <v>2695</v>
      </c>
      <c r="F552" s="36">
        <v>45</v>
      </c>
      <c r="G552" s="36">
        <v>20</v>
      </c>
      <c r="H552" s="36">
        <v>6</v>
      </c>
      <c r="I552" s="36">
        <v>131174</v>
      </c>
      <c r="J552" s="36" t="s">
        <v>1307</v>
      </c>
      <c r="K552" s="36">
        <v>140139</v>
      </c>
      <c r="L552" s="36" t="s">
        <v>804</v>
      </c>
    </row>
    <row r="553" spans="1:12" x14ac:dyDescent="0.2">
      <c r="A553" s="36" t="s">
        <v>1317</v>
      </c>
      <c r="B553" s="36">
        <v>650181</v>
      </c>
      <c r="C553" s="23">
        <v>130180</v>
      </c>
      <c r="D553" s="36" t="s">
        <v>1318</v>
      </c>
      <c r="E553" s="36">
        <v>130</v>
      </c>
      <c r="F553" s="36">
        <v>46</v>
      </c>
      <c r="G553" s="36">
        <v>20</v>
      </c>
      <c r="H553" s="36">
        <v>3</v>
      </c>
      <c r="I553" s="36">
        <v>131180</v>
      </c>
      <c r="J553" s="36" t="s">
        <v>1319</v>
      </c>
      <c r="K553" s="36">
        <v>140139</v>
      </c>
      <c r="L553" s="36" t="s">
        <v>804</v>
      </c>
    </row>
    <row r="554" spans="1:12" x14ac:dyDescent="0.2">
      <c r="A554" s="36" t="s">
        <v>1320</v>
      </c>
      <c r="B554" s="36">
        <v>650182</v>
      </c>
      <c r="C554" s="23">
        <v>130181</v>
      </c>
      <c r="D554" s="36" t="s">
        <v>1321</v>
      </c>
      <c r="E554" s="36">
        <v>182</v>
      </c>
      <c r="F554" s="36">
        <v>46</v>
      </c>
      <c r="G554" s="36">
        <v>20</v>
      </c>
      <c r="H554" s="36">
        <v>3</v>
      </c>
      <c r="I554" s="36">
        <v>131181</v>
      </c>
      <c r="J554" s="36" t="s">
        <v>1319</v>
      </c>
      <c r="K554" s="36">
        <v>140139</v>
      </c>
      <c r="L554" s="36" t="s">
        <v>804</v>
      </c>
    </row>
    <row r="555" spans="1:12" x14ac:dyDescent="0.2">
      <c r="A555" s="36" t="s">
        <v>1322</v>
      </c>
      <c r="B555" s="36">
        <v>650183</v>
      </c>
      <c r="C555" s="23">
        <v>130182</v>
      </c>
      <c r="D555" s="36" t="s">
        <v>1323</v>
      </c>
      <c r="E555" s="36">
        <v>256</v>
      </c>
      <c r="F555" s="36">
        <v>46</v>
      </c>
      <c r="G555" s="36">
        <v>20</v>
      </c>
      <c r="H555" s="36">
        <v>3</v>
      </c>
      <c r="I555" s="36">
        <v>131182</v>
      </c>
      <c r="J555" s="36" t="s">
        <v>1319</v>
      </c>
      <c r="K555" s="36">
        <v>140139</v>
      </c>
      <c r="L555" s="36" t="s">
        <v>804</v>
      </c>
    </row>
    <row r="556" spans="1:12" x14ac:dyDescent="0.2">
      <c r="A556" s="36" t="s">
        <v>1324</v>
      </c>
      <c r="B556" s="36">
        <v>650184</v>
      </c>
      <c r="C556" s="23">
        <v>130183</v>
      </c>
      <c r="D556" s="36" t="s">
        <v>1325</v>
      </c>
      <c r="E556" s="36">
        <v>357</v>
      </c>
      <c r="F556" s="36">
        <v>46</v>
      </c>
      <c r="G556" s="36">
        <v>20</v>
      </c>
      <c r="H556" s="36">
        <v>4</v>
      </c>
      <c r="I556" s="36">
        <v>131183</v>
      </c>
      <c r="J556" s="36" t="s">
        <v>1319</v>
      </c>
      <c r="K556" s="36">
        <v>140139</v>
      </c>
      <c r="L556" s="36" t="s">
        <v>804</v>
      </c>
    </row>
    <row r="557" spans="1:12" x14ac:dyDescent="0.2">
      <c r="A557" s="36" t="s">
        <v>1326</v>
      </c>
      <c r="B557" s="36">
        <v>650185</v>
      </c>
      <c r="C557" s="23">
        <v>130184</v>
      </c>
      <c r="D557" s="36" t="s">
        <v>1327</v>
      </c>
      <c r="E557" s="36">
        <v>500</v>
      </c>
      <c r="F557" s="36">
        <v>46</v>
      </c>
      <c r="G557" s="36">
        <v>20</v>
      </c>
      <c r="H557" s="36">
        <v>4</v>
      </c>
      <c r="I557" s="36">
        <v>131184</v>
      </c>
      <c r="J557" s="36" t="s">
        <v>1319</v>
      </c>
      <c r="K557" s="36">
        <v>140139</v>
      </c>
      <c r="L557" s="36" t="s">
        <v>804</v>
      </c>
    </row>
    <row r="558" spans="1:12" x14ac:dyDescent="0.2">
      <c r="A558" s="36" t="s">
        <v>1328</v>
      </c>
      <c r="B558" s="36">
        <v>650186</v>
      </c>
      <c r="C558" s="23">
        <v>130185</v>
      </c>
      <c r="D558" s="36" t="s">
        <v>1329</v>
      </c>
      <c r="E558" s="36">
        <v>700</v>
      </c>
      <c r="F558" s="36">
        <v>46</v>
      </c>
      <c r="G558" s="36">
        <v>20</v>
      </c>
      <c r="H558" s="36">
        <v>4</v>
      </c>
      <c r="I558" s="36">
        <v>131185</v>
      </c>
      <c r="J558" s="36" t="s">
        <v>1319</v>
      </c>
      <c r="K558" s="36">
        <v>140139</v>
      </c>
      <c r="L558" s="36" t="s">
        <v>804</v>
      </c>
    </row>
    <row r="559" spans="1:12" x14ac:dyDescent="0.2">
      <c r="A559" s="36" t="s">
        <v>1330</v>
      </c>
      <c r="B559" s="36">
        <v>650187</v>
      </c>
      <c r="C559" s="23">
        <v>130186</v>
      </c>
      <c r="D559" s="36" t="s">
        <v>1331</v>
      </c>
      <c r="E559" s="36">
        <v>980</v>
      </c>
      <c r="F559" s="36">
        <v>46</v>
      </c>
      <c r="G559" s="36">
        <v>20</v>
      </c>
      <c r="H559" s="36">
        <v>5</v>
      </c>
      <c r="I559" s="36">
        <v>131186</v>
      </c>
      <c r="J559" s="36" t="s">
        <v>1319</v>
      </c>
      <c r="K559" s="36">
        <v>140139</v>
      </c>
      <c r="L559" s="36" t="s">
        <v>804</v>
      </c>
    </row>
    <row r="560" spans="1:12" x14ac:dyDescent="0.2">
      <c r="A560" s="36" t="s">
        <v>1332</v>
      </c>
      <c r="B560" s="36">
        <v>650188</v>
      </c>
      <c r="C560" s="23">
        <v>130187</v>
      </c>
      <c r="D560" s="36" t="s">
        <v>1333</v>
      </c>
      <c r="E560" s="36">
        <v>1375</v>
      </c>
      <c r="F560" s="36">
        <v>46</v>
      </c>
      <c r="G560" s="36">
        <v>20</v>
      </c>
      <c r="H560" s="36">
        <v>5</v>
      </c>
      <c r="I560" s="36">
        <v>131187</v>
      </c>
      <c r="J560" s="36" t="s">
        <v>1319</v>
      </c>
      <c r="K560" s="36">
        <v>140139</v>
      </c>
      <c r="L560" s="36" t="s">
        <v>804</v>
      </c>
    </row>
    <row r="561" spans="1:12" x14ac:dyDescent="0.2">
      <c r="A561" s="36" t="s">
        <v>1334</v>
      </c>
      <c r="B561" s="36">
        <v>650189</v>
      </c>
      <c r="C561" s="23">
        <v>130188</v>
      </c>
      <c r="D561" s="36" t="s">
        <v>1335</v>
      </c>
      <c r="E561" s="36">
        <v>1925</v>
      </c>
      <c r="F561" s="36">
        <v>46</v>
      </c>
      <c r="G561" s="36">
        <v>20</v>
      </c>
      <c r="H561" s="36">
        <v>6</v>
      </c>
      <c r="I561" s="36">
        <v>131188</v>
      </c>
      <c r="J561" s="36" t="s">
        <v>1319</v>
      </c>
      <c r="K561" s="36">
        <v>140139</v>
      </c>
      <c r="L561" s="36" t="s">
        <v>804</v>
      </c>
    </row>
    <row r="562" spans="1:12" x14ac:dyDescent="0.2">
      <c r="A562" s="36" t="s">
        <v>1336</v>
      </c>
      <c r="B562" s="36">
        <v>650190</v>
      </c>
      <c r="C562" s="23">
        <v>130189</v>
      </c>
      <c r="D562" s="36" t="s">
        <v>1337</v>
      </c>
      <c r="E562" s="36">
        <v>2695</v>
      </c>
      <c r="F562" s="36">
        <v>46</v>
      </c>
      <c r="G562" s="36">
        <v>20</v>
      </c>
      <c r="H562" s="36">
        <v>6</v>
      </c>
      <c r="I562" s="36">
        <v>131189</v>
      </c>
      <c r="J562" s="36" t="s">
        <v>1319</v>
      </c>
      <c r="K562" s="36">
        <v>140139</v>
      </c>
      <c r="L562" s="36" t="s">
        <v>804</v>
      </c>
    </row>
    <row r="563" spans="1:12" x14ac:dyDescent="0.2">
      <c r="A563" s="36" t="s">
        <v>1338</v>
      </c>
      <c r="B563" s="36">
        <v>650196</v>
      </c>
      <c r="C563" s="23">
        <v>130195</v>
      </c>
      <c r="D563" s="36" t="s">
        <v>1339</v>
      </c>
      <c r="E563" s="36">
        <v>130</v>
      </c>
      <c r="F563" s="36">
        <v>47</v>
      </c>
      <c r="G563" s="36">
        <v>20</v>
      </c>
      <c r="H563" s="36">
        <v>3</v>
      </c>
      <c r="I563" s="36">
        <v>131195</v>
      </c>
      <c r="J563" s="36" t="s">
        <v>1340</v>
      </c>
      <c r="K563" s="36">
        <v>140139</v>
      </c>
      <c r="L563" s="36" t="s">
        <v>804</v>
      </c>
    </row>
    <row r="564" spans="1:12" x14ac:dyDescent="0.2">
      <c r="A564" s="36" t="s">
        <v>1341</v>
      </c>
      <c r="B564" s="36">
        <v>650197</v>
      </c>
      <c r="C564" s="23">
        <v>130196</v>
      </c>
      <c r="D564" s="36" t="s">
        <v>1342</v>
      </c>
      <c r="E564" s="36">
        <v>182</v>
      </c>
      <c r="F564" s="36">
        <v>47</v>
      </c>
      <c r="G564" s="36">
        <v>20</v>
      </c>
      <c r="H564" s="36">
        <v>3</v>
      </c>
      <c r="I564" s="36">
        <v>131196</v>
      </c>
      <c r="J564" s="36" t="s">
        <v>1340</v>
      </c>
      <c r="K564" s="36">
        <v>140139</v>
      </c>
      <c r="L564" s="36" t="s">
        <v>804</v>
      </c>
    </row>
    <row r="565" spans="1:12" x14ac:dyDescent="0.2">
      <c r="A565" s="36" t="s">
        <v>1343</v>
      </c>
      <c r="B565" s="36">
        <v>650198</v>
      </c>
      <c r="C565" s="23">
        <v>130197</v>
      </c>
      <c r="D565" s="36" t="s">
        <v>1344</v>
      </c>
      <c r="E565" s="36">
        <v>256</v>
      </c>
      <c r="F565" s="36">
        <v>47</v>
      </c>
      <c r="G565" s="36">
        <v>20</v>
      </c>
      <c r="H565" s="36">
        <v>3</v>
      </c>
      <c r="I565" s="36">
        <v>131197</v>
      </c>
      <c r="J565" s="36" t="s">
        <v>1340</v>
      </c>
      <c r="K565" s="36">
        <v>140139</v>
      </c>
      <c r="L565" s="36" t="s">
        <v>804</v>
      </c>
    </row>
    <row r="566" spans="1:12" x14ac:dyDescent="0.2">
      <c r="A566" s="36" t="s">
        <v>1345</v>
      </c>
      <c r="B566" s="36">
        <v>650199</v>
      </c>
      <c r="C566" s="23">
        <v>130198</v>
      </c>
      <c r="D566" s="36" t="s">
        <v>1346</v>
      </c>
      <c r="E566" s="36">
        <v>357</v>
      </c>
      <c r="F566" s="36">
        <v>47</v>
      </c>
      <c r="G566" s="36">
        <v>20</v>
      </c>
      <c r="H566" s="36">
        <v>4</v>
      </c>
      <c r="I566" s="36">
        <v>131198</v>
      </c>
      <c r="J566" s="36" t="s">
        <v>1340</v>
      </c>
      <c r="K566" s="36">
        <v>140139</v>
      </c>
      <c r="L566" s="36" t="s">
        <v>804</v>
      </c>
    </row>
    <row r="567" spans="1:12" x14ac:dyDescent="0.2">
      <c r="A567" s="36" t="s">
        <v>1347</v>
      </c>
      <c r="B567" s="36">
        <v>650200</v>
      </c>
      <c r="C567" s="23">
        <v>130199</v>
      </c>
      <c r="D567" s="36" t="s">
        <v>1348</v>
      </c>
      <c r="E567" s="36">
        <v>500</v>
      </c>
      <c r="F567" s="36">
        <v>47</v>
      </c>
      <c r="G567" s="36">
        <v>20</v>
      </c>
      <c r="H567" s="36">
        <v>4</v>
      </c>
      <c r="I567" s="36">
        <v>131199</v>
      </c>
      <c r="J567" s="36" t="s">
        <v>1340</v>
      </c>
      <c r="K567" s="36">
        <v>140139</v>
      </c>
      <c r="L567" s="36" t="s">
        <v>804</v>
      </c>
    </row>
    <row r="568" spans="1:12" x14ac:dyDescent="0.2">
      <c r="A568" s="36" t="s">
        <v>1349</v>
      </c>
      <c r="B568" s="36">
        <v>650201</v>
      </c>
      <c r="C568" s="23">
        <v>130200</v>
      </c>
      <c r="D568" s="36" t="s">
        <v>1350</v>
      </c>
      <c r="E568" s="36">
        <v>700</v>
      </c>
      <c r="F568" s="36">
        <v>47</v>
      </c>
      <c r="G568" s="36">
        <v>20</v>
      </c>
      <c r="H568" s="36">
        <v>4</v>
      </c>
      <c r="I568" s="36">
        <v>131200</v>
      </c>
      <c r="J568" s="36" t="s">
        <v>1340</v>
      </c>
      <c r="K568" s="36">
        <v>140139</v>
      </c>
      <c r="L568" s="36" t="s">
        <v>804</v>
      </c>
    </row>
    <row r="569" spans="1:12" x14ac:dyDescent="0.2">
      <c r="A569" s="36" t="s">
        <v>1351</v>
      </c>
      <c r="B569" s="36">
        <v>650202</v>
      </c>
      <c r="C569" s="23">
        <v>130201</v>
      </c>
      <c r="D569" s="36" t="s">
        <v>1352</v>
      </c>
      <c r="E569" s="36">
        <v>980</v>
      </c>
      <c r="F569" s="36">
        <v>47</v>
      </c>
      <c r="G569" s="36">
        <v>20</v>
      </c>
      <c r="H569" s="36">
        <v>5</v>
      </c>
      <c r="I569" s="36">
        <v>131201</v>
      </c>
      <c r="J569" s="36" t="s">
        <v>1340</v>
      </c>
      <c r="K569" s="36">
        <v>140139</v>
      </c>
      <c r="L569" s="36" t="s">
        <v>804</v>
      </c>
    </row>
    <row r="570" spans="1:12" x14ac:dyDescent="0.2">
      <c r="A570" s="36" t="s">
        <v>1353</v>
      </c>
      <c r="B570" s="36">
        <v>650203</v>
      </c>
      <c r="C570" s="23">
        <v>130202</v>
      </c>
      <c r="D570" s="36" t="s">
        <v>1354</v>
      </c>
      <c r="E570" s="36">
        <v>1375</v>
      </c>
      <c r="F570" s="36">
        <v>47</v>
      </c>
      <c r="G570" s="36">
        <v>20</v>
      </c>
      <c r="H570" s="36">
        <v>5</v>
      </c>
      <c r="I570" s="36">
        <v>131202</v>
      </c>
      <c r="J570" s="36" t="s">
        <v>1340</v>
      </c>
      <c r="K570" s="36">
        <v>140139</v>
      </c>
      <c r="L570" s="36" t="s">
        <v>804</v>
      </c>
    </row>
    <row r="571" spans="1:12" x14ac:dyDescent="0.2">
      <c r="A571" s="36" t="s">
        <v>1355</v>
      </c>
      <c r="B571" s="36">
        <v>650204</v>
      </c>
      <c r="C571" s="23">
        <v>130203</v>
      </c>
      <c r="D571" s="36" t="s">
        <v>1356</v>
      </c>
      <c r="E571" s="36">
        <v>1925</v>
      </c>
      <c r="F571" s="36">
        <v>47</v>
      </c>
      <c r="G571" s="36">
        <v>20</v>
      </c>
      <c r="H571" s="36">
        <v>6</v>
      </c>
      <c r="I571" s="36">
        <v>131203</v>
      </c>
      <c r="J571" s="36" t="s">
        <v>1340</v>
      </c>
      <c r="K571" s="36">
        <v>140139</v>
      </c>
      <c r="L571" s="36" t="s">
        <v>804</v>
      </c>
    </row>
    <row r="572" spans="1:12" x14ac:dyDescent="0.2">
      <c r="A572" s="36" t="s">
        <v>1357</v>
      </c>
      <c r="B572" s="36">
        <v>650205</v>
      </c>
      <c r="C572" s="23">
        <v>130204</v>
      </c>
      <c r="D572" s="36" t="s">
        <v>1358</v>
      </c>
      <c r="E572" s="36">
        <v>2695</v>
      </c>
      <c r="F572" s="36">
        <v>47</v>
      </c>
      <c r="G572" s="36">
        <v>20</v>
      </c>
      <c r="H572" s="36">
        <v>6</v>
      </c>
      <c r="I572" s="36">
        <v>131204</v>
      </c>
      <c r="J572" s="36" t="s">
        <v>1340</v>
      </c>
      <c r="K572" s="36">
        <v>140139</v>
      </c>
      <c r="L572" s="36" t="s">
        <v>804</v>
      </c>
    </row>
    <row r="573" spans="1:12" x14ac:dyDescent="0.2">
      <c r="A573" s="36" t="s">
        <v>1359</v>
      </c>
      <c r="B573" s="36">
        <v>650211</v>
      </c>
      <c r="C573" s="23">
        <v>130210</v>
      </c>
      <c r="D573" s="36" t="s">
        <v>1360</v>
      </c>
      <c r="E573" s="36">
        <v>130</v>
      </c>
      <c r="F573" s="36">
        <v>48</v>
      </c>
      <c r="G573" s="36">
        <v>20</v>
      </c>
      <c r="H573" s="36">
        <v>3</v>
      </c>
      <c r="I573" s="36">
        <v>131210</v>
      </c>
      <c r="J573" s="36" t="s">
        <v>1361</v>
      </c>
      <c r="K573" s="36">
        <v>140139</v>
      </c>
      <c r="L573" s="36" t="s">
        <v>804</v>
      </c>
    </row>
    <row r="574" spans="1:12" x14ac:dyDescent="0.2">
      <c r="A574" s="36" t="s">
        <v>1362</v>
      </c>
      <c r="B574" s="36">
        <v>650212</v>
      </c>
      <c r="C574" s="23">
        <v>130211</v>
      </c>
      <c r="D574" s="36" t="s">
        <v>1363</v>
      </c>
      <c r="E574" s="36">
        <v>182</v>
      </c>
      <c r="F574" s="36">
        <v>48</v>
      </c>
      <c r="G574" s="36">
        <v>20</v>
      </c>
      <c r="H574" s="36">
        <v>3</v>
      </c>
      <c r="I574" s="36">
        <v>131211</v>
      </c>
      <c r="J574" s="36" t="s">
        <v>1361</v>
      </c>
      <c r="K574" s="36">
        <v>140139</v>
      </c>
      <c r="L574" s="36" t="s">
        <v>804</v>
      </c>
    </row>
    <row r="575" spans="1:12" x14ac:dyDescent="0.2">
      <c r="A575" s="36" t="s">
        <v>1364</v>
      </c>
      <c r="B575" s="36">
        <v>650213</v>
      </c>
      <c r="C575" s="23">
        <v>130212</v>
      </c>
      <c r="D575" s="36" t="s">
        <v>1365</v>
      </c>
      <c r="E575" s="36">
        <v>256</v>
      </c>
      <c r="F575" s="36">
        <v>48</v>
      </c>
      <c r="G575" s="36">
        <v>20</v>
      </c>
      <c r="H575" s="36">
        <v>3</v>
      </c>
      <c r="I575" s="36">
        <v>131212</v>
      </c>
      <c r="J575" s="36" t="s">
        <v>1361</v>
      </c>
      <c r="K575" s="36">
        <v>140139</v>
      </c>
      <c r="L575" s="36" t="s">
        <v>804</v>
      </c>
    </row>
    <row r="576" spans="1:12" x14ac:dyDescent="0.2">
      <c r="A576" s="36" t="s">
        <v>1366</v>
      </c>
      <c r="B576" s="36">
        <v>650214</v>
      </c>
      <c r="C576" s="23">
        <v>130213</v>
      </c>
      <c r="D576" s="36" t="s">
        <v>1367</v>
      </c>
      <c r="E576" s="36">
        <v>357</v>
      </c>
      <c r="F576" s="36">
        <v>48</v>
      </c>
      <c r="G576" s="36">
        <v>20</v>
      </c>
      <c r="H576" s="36">
        <v>4</v>
      </c>
      <c r="I576" s="36">
        <v>131213</v>
      </c>
      <c r="J576" s="36" t="s">
        <v>1361</v>
      </c>
      <c r="K576" s="36">
        <v>140139</v>
      </c>
      <c r="L576" s="36" t="s">
        <v>804</v>
      </c>
    </row>
    <row r="577" spans="1:12" x14ac:dyDescent="0.2">
      <c r="A577" s="36" t="s">
        <v>1368</v>
      </c>
      <c r="B577" s="36">
        <v>650215</v>
      </c>
      <c r="C577" s="23">
        <v>130214</v>
      </c>
      <c r="D577" s="36" t="s">
        <v>1369</v>
      </c>
      <c r="E577" s="36">
        <v>500</v>
      </c>
      <c r="F577" s="36">
        <v>48</v>
      </c>
      <c r="G577" s="36">
        <v>20</v>
      </c>
      <c r="H577" s="36">
        <v>4</v>
      </c>
      <c r="I577" s="36">
        <v>131214</v>
      </c>
      <c r="J577" s="36" t="s">
        <v>1361</v>
      </c>
      <c r="K577" s="36">
        <v>140139</v>
      </c>
      <c r="L577" s="36" t="s">
        <v>804</v>
      </c>
    </row>
    <row r="578" spans="1:12" x14ac:dyDescent="0.2">
      <c r="A578" s="36" t="s">
        <v>1370</v>
      </c>
      <c r="B578" s="36">
        <v>650216</v>
      </c>
      <c r="C578" s="23">
        <v>130215</v>
      </c>
      <c r="D578" s="36" t="s">
        <v>1371</v>
      </c>
      <c r="E578" s="36">
        <v>700</v>
      </c>
      <c r="F578" s="36">
        <v>48</v>
      </c>
      <c r="G578" s="36">
        <v>20</v>
      </c>
      <c r="H578" s="36">
        <v>4</v>
      </c>
      <c r="I578" s="36">
        <v>131215</v>
      </c>
      <c r="J578" s="36" t="s">
        <v>1361</v>
      </c>
      <c r="K578" s="36">
        <v>140139</v>
      </c>
      <c r="L578" s="36" t="s">
        <v>804</v>
      </c>
    </row>
    <row r="579" spans="1:12" x14ac:dyDescent="0.2">
      <c r="A579" s="36" t="s">
        <v>1372</v>
      </c>
      <c r="B579" s="36">
        <v>650217</v>
      </c>
      <c r="C579" s="23">
        <v>130216</v>
      </c>
      <c r="D579" s="36" t="s">
        <v>1373</v>
      </c>
      <c r="E579" s="36">
        <v>980</v>
      </c>
      <c r="F579" s="36">
        <v>48</v>
      </c>
      <c r="G579" s="36">
        <v>20</v>
      </c>
      <c r="H579" s="36">
        <v>5</v>
      </c>
      <c r="I579" s="36">
        <v>131216</v>
      </c>
      <c r="J579" s="36" t="s">
        <v>1361</v>
      </c>
      <c r="K579" s="36">
        <v>140139</v>
      </c>
      <c r="L579" s="36" t="s">
        <v>804</v>
      </c>
    </row>
    <row r="580" spans="1:12" x14ac:dyDescent="0.2">
      <c r="A580" s="36" t="s">
        <v>1374</v>
      </c>
      <c r="B580" s="36">
        <v>650218</v>
      </c>
      <c r="C580" s="23">
        <v>130217</v>
      </c>
      <c r="D580" s="36" t="s">
        <v>1375</v>
      </c>
      <c r="E580" s="36">
        <v>1375</v>
      </c>
      <c r="F580" s="36">
        <v>48</v>
      </c>
      <c r="G580" s="36">
        <v>20</v>
      </c>
      <c r="H580" s="36">
        <v>5</v>
      </c>
      <c r="I580" s="36">
        <v>131217</v>
      </c>
      <c r="J580" s="36" t="s">
        <v>1361</v>
      </c>
      <c r="K580" s="36">
        <v>140139</v>
      </c>
      <c r="L580" s="36" t="s">
        <v>804</v>
      </c>
    </row>
    <row r="581" spans="1:12" x14ac:dyDescent="0.2">
      <c r="A581" s="36" t="s">
        <v>1376</v>
      </c>
      <c r="B581" s="36">
        <v>650219</v>
      </c>
      <c r="C581" s="23">
        <v>130218</v>
      </c>
      <c r="D581" s="36" t="s">
        <v>1377</v>
      </c>
      <c r="E581" s="36">
        <v>1925</v>
      </c>
      <c r="F581" s="36">
        <v>48</v>
      </c>
      <c r="G581" s="36">
        <v>20</v>
      </c>
      <c r="H581" s="36">
        <v>6</v>
      </c>
      <c r="I581" s="36">
        <v>131218</v>
      </c>
      <c r="J581" s="36" t="s">
        <v>1361</v>
      </c>
      <c r="K581" s="36">
        <v>140139</v>
      </c>
      <c r="L581" s="36" t="s">
        <v>804</v>
      </c>
    </row>
    <row r="582" spans="1:12" x14ac:dyDescent="0.2">
      <c r="A582" s="36" t="s">
        <v>1378</v>
      </c>
      <c r="B582" s="36">
        <v>650220</v>
      </c>
      <c r="C582" s="23">
        <v>130219</v>
      </c>
      <c r="D582" s="36" t="s">
        <v>1379</v>
      </c>
      <c r="E582" s="36">
        <v>2695</v>
      </c>
      <c r="F582" s="36">
        <v>48</v>
      </c>
      <c r="G582" s="36">
        <v>20</v>
      </c>
      <c r="H582" s="36">
        <v>6</v>
      </c>
      <c r="I582" s="36">
        <v>131219</v>
      </c>
      <c r="J582" s="36" t="s">
        <v>1361</v>
      </c>
      <c r="K582" s="36">
        <v>140139</v>
      </c>
      <c r="L582" s="36" t="s">
        <v>804</v>
      </c>
    </row>
    <row r="583" spans="1:12" x14ac:dyDescent="0.2">
      <c r="A583" s="36" t="s">
        <v>1380</v>
      </c>
      <c r="B583" s="36">
        <v>650226</v>
      </c>
      <c r="C583" s="23">
        <v>130225</v>
      </c>
      <c r="D583" s="36" t="s">
        <v>1381</v>
      </c>
      <c r="E583" s="36">
        <v>130</v>
      </c>
      <c r="F583" s="36">
        <v>49</v>
      </c>
      <c r="G583" s="36">
        <v>20</v>
      </c>
      <c r="H583" s="36">
        <v>3</v>
      </c>
      <c r="I583" s="36">
        <v>131225</v>
      </c>
      <c r="J583" s="36" t="s">
        <v>1382</v>
      </c>
      <c r="K583" s="36">
        <v>140139</v>
      </c>
      <c r="L583" s="36" t="s">
        <v>804</v>
      </c>
    </row>
    <row r="584" spans="1:12" x14ac:dyDescent="0.2">
      <c r="A584" s="36" t="s">
        <v>1383</v>
      </c>
      <c r="B584" s="36">
        <v>650227</v>
      </c>
      <c r="C584" s="23">
        <v>130226</v>
      </c>
      <c r="D584" s="36" t="s">
        <v>1384</v>
      </c>
      <c r="E584" s="36">
        <v>182</v>
      </c>
      <c r="F584" s="36">
        <v>49</v>
      </c>
      <c r="G584" s="36">
        <v>20</v>
      </c>
      <c r="H584" s="36">
        <v>3</v>
      </c>
      <c r="I584" s="36">
        <v>131226</v>
      </c>
      <c r="J584" s="36" t="s">
        <v>1382</v>
      </c>
      <c r="K584" s="36">
        <v>140139</v>
      </c>
      <c r="L584" s="36" t="s">
        <v>804</v>
      </c>
    </row>
    <row r="585" spans="1:12" x14ac:dyDescent="0.2">
      <c r="A585" s="36" t="s">
        <v>1385</v>
      </c>
      <c r="B585" s="36">
        <v>650228</v>
      </c>
      <c r="C585" s="23">
        <v>130227</v>
      </c>
      <c r="D585" s="36" t="s">
        <v>1386</v>
      </c>
      <c r="E585" s="36">
        <v>256</v>
      </c>
      <c r="F585" s="36">
        <v>49</v>
      </c>
      <c r="G585" s="36">
        <v>20</v>
      </c>
      <c r="H585" s="36">
        <v>3</v>
      </c>
      <c r="I585" s="36">
        <v>131227</v>
      </c>
      <c r="J585" s="36" t="s">
        <v>1382</v>
      </c>
      <c r="K585" s="36">
        <v>140139</v>
      </c>
      <c r="L585" s="36" t="s">
        <v>804</v>
      </c>
    </row>
    <row r="586" spans="1:12" x14ac:dyDescent="0.2">
      <c r="A586" s="36" t="s">
        <v>1387</v>
      </c>
      <c r="B586" s="36">
        <v>650229</v>
      </c>
      <c r="C586" s="23">
        <v>130228</v>
      </c>
      <c r="D586" s="36" t="s">
        <v>1388</v>
      </c>
      <c r="E586" s="36">
        <v>357</v>
      </c>
      <c r="F586" s="36">
        <v>49</v>
      </c>
      <c r="G586" s="36">
        <v>20</v>
      </c>
      <c r="H586" s="36">
        <v>4</v>
      </c>
      <c r="I586" s="36">
        <v>131228</v>
      </c>
      <c r="J586" s="36" t="s">
        <v>1382</v>
      </c>
      <c r="K586" s="36">
        <v>140139</v>
      </c>
      <c r="L586" s="36" t="s">
        <v>804</v>
      </c>
    </row>
    <row r="587" spans="1:12" x14ac:dyDescent="0.2">
      <c r="A587" s="36" t="s">
        <v>1389</v>
      </c>
      <c r="B587" s="36">
        <v>650230</v>
      </c>
      <c r="C587" s="23">
        <v>130229</v>
      </c>
      <c r="D587" s="36" t="s">
        <v>1390</v>
      </c>
      <c r="E587" s="36">
        <v>500</v>
      </c>
      <c r="F587" s="36">
        <v>49</v>
      </c>
      <c r="G587" s="36">
        <v>20</v>
      </c>
      <c r="H587" s="36">
        <v>4</v>
      </c>
      <c r="I587" s="36">
        <v>131229</v>
      </c>
      <c r="J587" s="36" t="s">
        <v>1382</v>
      </c>
      <c r="K587" s="36">
        <v>140139</v>
      </c>
      <c r="L587" s="36" t="s">
        <v>804</v>
      </c>
    </row>
    <row r="588" spans="1:12" x14ac:dyDescent="0.2">
      <c r="A588" s="36" t="s">
        <v>1391</v>
      </c>
      <c r="B588" s="36">
        <v>650231</v>
      </c>
      <c r="C588" s="23">
        <v>130230</v>
      </c>
      <c r="D588" s="36" t="s">
        <v>1392</v>
      </c>
      <c r="E588" s="36">
        <v>700</v>
      </c>
      <c r="F588" s="36">
        <v>49</v>
      </c>
      <c r="G588" s="36">
        <v>20</v>
      </c>
      <c r="H588" s="36">
        <v>4</v>
      </c>
      <c r="I588" s="36">
        <v>131230</v>
      </c>
      <c r="J588" s="36" t="s">
        <v>1382</v>
      </c>
      <c r="K588" s="36">
        <v>140139</v>
      </c>
      <c r="L588" s="36" t="s">
        <v>804</v>
      </c>
    </row>
    <row r="589" spans="1:12" x14ac:dyDescent="0.2">
      <c r="A589" s="36" t="s">
        <v>1393</v>
      </c>
      <c r="B589" s="36">
        <v>650232</v>
      </c>
      <c r="C589" s="23">
        <v>130231</v>
      </c>
      <c r="D589" s="36" t="s">
        <v>1394</v>
      </c>
      <c r="E589" s="36">
        <v>980</v>
      </c>
      <c r="F589" s="36">
        <v>49</v>
      </c>
      <c r="G589" s="36">
        <v>20</v>
      </c>
      <c r="H589" s="36">
        <v>5</v>
      </c>
      <c r="I589" s="36">
        <v>131231</v>
      </c>
      <c r="J589" s="36" t="s">
        <v>1382</v>
      </c>
      <c r="K589" s="36">
        <v>140139</v>
      </c>
      <c r="L589" s="36" t="s">
        <v>804</v>
      </c>
    </row>
    <row r="590" spans="1:12" x14ac:dyDescent="0.2">
      <c r="A590" s="36" t="s">
        <v>1395</v>
      </c>
      <c r="B590" s="36">
        <v>650233</v>
      </c>
      <c r="C590" s="23">
        <v>130232</v>
      </c>
      <c r="D590" s="36" t="s">
        <v>1396</v>
      </c>
      <c r="E590" s="36">
        <v>1375</v>
      </c>
      <c r="F590" s="36">
        <v>49</v>
      </c>
      <c r="G590" s="36">
        <v>20</v>
      </c>
      <c r="H590" s="36">
        <v>5</v>
      </c>
      <c r="I590" s="36">
        <v>131232</v>
      </c>
      <c r="J590" s="36" t="s">
        <v>1382</v>
      </c>
      <c r="K590" s="36">
        <v>140139</v>
      </c>
      <c r="L590" s="36" t="s">
        <v>804</v>
      </c>
    </row>
    <row r="591" spans="1:12" x14ac:dyDescent="0.2">
      <c r="A591" s="36" t="s">
        <v>1397</v>
      </c>
      <c r="B591" s="36">
        <v>650234</v>
      </c>
      <c r="C591" s="23">
        <v>130233</v>
      </c>
      <c r="D591" s="36" t="s">
        <v>1398</v>
      </c>
      <c r="E591" s="36">
        <v>1925</v>
      </c>
      <c r="F591" s="36">
        <v>49</v>
      </c>
      <c r="G591" s="36">
        <v>20</v>
      </c>
      <c r="H591" s="36">
        <v>6</v>
      </c>
      <c r="I591" s="36">
        <v>131233</v>
      </c>
      <c r="J591" s="36" t="s">
        <v>1382</v>
      </c>
      <c r="K591" s="36">
        <v>140139</v>
      </c>
      <c r="L591" s="36" t="s">
        <v>804</v>
      </c>
    </row>
    <row r="592" spans="1:12" x14ac:dyDescent="0.2">
      <c r="A592" s="36" t="s">
        <v>1399</v>
      </c>
      <c r="B592" s="36">
        <v>650235</v>
      </c>
      <c r="C592" s="23">
        <v>130234</v>
      </c>
      <c r="D592" s="36" t="s">
        <v>1400</v>
      </c>
      <c r="E592" s="36">
        <v>2695</v>
      </c>
      <c r="F592" s="36">
        <v>49</v>
      </c>
      <c r="G592" s="36">
        <v>20</v>
      </c>
      <c r="H592" s="36">
        <v>6</v>
      </c>
      <c r="I592" s="36">
        <v>131234</v>
      </c>
      <c r="J592" s="36" t="s">
        <v>1382</v>
      </c>
      <c r="K592" s="36">
        <v>140139</v>
      </c>
      <c r="L592" s="36" t="s">
        <v>804</v>
      </c>
    </row>
    <row r="593" spans="1:12" x14ac:dyDescent="0.2">
      <c r="A593" s="36" t="s">
        <v>1401</v>
      </c>
      <c r="B593" s="36">
        <v>650301</v>
      </c>
      <c r="C593" s="23">
        <v>130300</v>
      </c>
      <c r="D593" s="36" t="s">
        <v>1402</v>
      </c>
      <c r="E593" s="36">
        <v>130</v>
      </c>
      <c r="F593" s="36">
        <v>54</v>
      </c>
      <c r="G593" s="36">
        <v>20</v>
      </c>
      <c r="H593" s="36">
        <v>3</v>
      </c>
      <c r="I593" s="36">
        <v>131300</v>
      </c>
      <c r="J593" s="36" t="s">
        <v>1403</v>
      </c>
      <c r="K593" s="36">
        <v>140140</v>
      </c>
      <c r="L593" s="36" t="s">
        <v>804</v>
      </c>
    </row>
    <row r="594" spans="1:12" x14ac:dyDescent="0.2">
      <c r="A594" s="36" t="s">
        <v>1404</v>
      </c>
      <c r="B594" s="36">
        <v>650302</v>
      </c>
      <c r="C594" s="23">
        <v>130301</v>
      </c>
      <c r="D594" s="36" t="s">
        <v>1405</v>
      </c>
      <c r="E594" s="36">
        <v>182</v>
      </c>
      <c r="F594" s="36">
        <v>54</v>
      </c>
      <c r="G594" s="36">
        <v>20</v>
      </c>
      <c r="H594" s="36">
        <v>3</v>
      </c>
      <c r="I594" s="36">
        <v>131301</v>
      </c>
      <c r="J594" s="36" t="s">
        <v>1403</v>
      </c>
      <c r="K594" s="36">
        <v>140140</v>
      </c>
      <c r="L594" s="36" t="s">
        <v>804</v>
      </c>
    </row>
    <row r="595" spans="1:12" x14ac:dyDescent="0.2">
      <c r="A595" s="36" t="s">
        <v>1406</v>
      </c>
      <c r="B595" s="36">
        <v>650303</v>
      </c>
      <c r="C595" s="23">
        <v>130302</v>
      </c>
      <c r="D595" s="36" t="s">
        <v>1407</v>
      </c>
      <c r="E595" s="36">
        <v>256</v>
      </c>
      <c r="F595" s="36">
        <v>54</v>
      </c>
      <c r="G595" s="36">
        <v>20</v>
      </c>
      <c r="H595" s="36">
        <v>3</v>
      </c>
      <c r="I595" s="36">
        <v>131302</v>
      </c>
      <c r="J595" s="36" t="s">
        <v>1403</v>
      </c>
      <c r="K595" s="36">
        <v>140140</v>
      </c>
      <c r="L595" s="36" t="s">
        <v>804</v>
      </c>
    </row>
    <row r="596" spans="1:12" x14ac:dyDescent="0.2">
      <c r="A596" s="36" t="s">
        <v>1408</v>
      </c>
      <c r="B596" s="36">
        <v>650304</v>
      </c>
      <c r="C596" s="23">
        <v>130303</v>
      </c>
      <c r="D596" s="36" t="s">
        <v>1409</v>
      </c>
      <c r="E596" s="36">
        <v>357</v>
      </c>
      <c r="F596" s="36">
        <v>54</v>
      </c>
      <c r="G596" s="36">
        <v>20</v>
      </c>
      <c r="H596" s="36">
        <v>4</v>
      </c>
      <c r="I596" s="36">
        <v>131303</v>
      </c>
      <c r="J596" s="36" t="s">
        <v>1403</v>
      </c>
      <c r="K596" s="36">
        <v>140140</v>
      </c>
      <c r="L596" s="36" t="s">
        <v>804</v>
      </c>
    </row>
    <row r="597" spans="1:12" x14ac:dyDescent="0.2">
      <c r="A597" s="36" t="s">
        <v>1410</v>
      </c>
      <c r="B597" s="36">
        <v>650305</v>
      </c>
      <c r="C597" s="23">
        <v>130304</v>
      </c>
      <c r="D597" s="36" t="s">
        <v>1411</v>
      </c>
      <c r="E597" s="36">
        <v>500</v>
      </c>
      <c r="F597" s="36">
        <v>54</v>
      </c>
      <c r="G597" s="36">
        <v>20</v>
      </c>
      <c r="H597" s="36">
        <v>4</v>
      </c>
      <c r="I597" s="36">
        <v>131304</v>
      </c>
      <c r="J597" s="36" t="s">
        <v>1403</v>
      </c>
      <c r="K597" s="36">
        <v>140140</v>
      </c>
      <c r="L597" s="36" t="s">
        <v>804</v>
      </c>
    </row>
    <row r="598" spans="1:12" x14ac:dyDescent="0.2">
      <c r="A598" s="36" t="s">
        <v>1412</v>
      </c>
      <c r="B598" s="36">
        <v>650306</v>
      </c>
      <c r="C598" s="23">
        <v>130305</v>
      </c>
      <c r="D598" s="36" t="s">
        <v>1413</v>
      </c>
      <c r="E598" s="36">
        <v>700</v>
      </c>
      <c r="F598" s="36">
        <v>54</v>
      </c>
      <c r="G598" s="36">
        <v>20</v>
      </c>
      <c r="H598" s="36">
        <v>4</v>
      </c>
      <c r="I598" s="36">
        <v>131305</v>
      </c>
      <c r="J598" s="36" t="s">
        <v>1403</v>
      </c>
      <c r="K598" s="36">
        <v>140140</v>
      </c>
      <c r="L598" s="36" t="s">
        <v>804</v>
      </c>
    </row>
    <row r="599" spans="1:12" x14ac:dyDescent="0.2">
      <c r="A599" s="36" t="s">
        <v>1414</v>
      </c>
      <c r="B599" s="36">
        <v>650307</v>
      </c>
      <c r="C599" s="23">
        <v>130306</v>
      </c>
      <c r="D599" s="36" t="s">
        <v>1415</v>
      </c>
      <c r="E599" s="36">
        <v>980</v>
      </c>
      <c r="F599" s="36">
        <v>54</v>
      </c>
      <c r="G599" s="36">
        <v>20</v>
      </c>
      <c r="H599" s="36">
        <v>5</v>
      </c>
      <c r="I599" s="36">
        <v>131306</v>
      </c>
      <c r="J599" s="36" t="s">
        <v>1403</v>
      </c>
      <c r="K599" s="36">
        <v>140140</v>
      </c>
      <c r="L599" s="36" t="s">
        <v>804</v>
      </c>
    </row>
    <row r="600" spans="1:12" x14ac:dyDescent="0.2">
      <c r="A600" s="36" t="s">
        <v>1416</v>
      </c>
      <c r="B600" s="36">
        <v>650308</v>
      </c>
      <c r="C600" s="23">
        <v>130307</v>
      </c>
      <c r="D600" s="36" t="s">
        <v>1417</v>
      </c>
      <c r="E600" s="36">
        <v>1375</v>
      </c>
      <c r="F600" s="36">
        <v>54</v>
      </c>
      <c r="G600" s="36">
        <v>20</v>
      </c>
      <c r="H600" s="36">
        <v>5</v>
      </c>
      <c r="I600" s="36">
        <v>131307</v>
      </c>
      <c r="J600" s="36" t="s">
        <v>1403</v>
      </c>
      <c r="K600" s="36">
        <v>140139</v>
      </c>
      <c r="L600" s="36" t="s">
        <v>804</v>
      </c>
    </row>
    <row r="601" spans="1:12" x14ac:dyDescent="0.2">
      <c r="A601" s="36" t="s">
        <v>1418</v>
      </c>
      <c r="B601" s="36">
        <v>650309</v>
      </c>
      <c r="C601" s="23">
        <v>130308</v>
      </c>
      <c r="D601" s="36" t="s">
        <v>1419</v>
      </c>
      <c r="E601" s="36">
        <v>1925</v>
      </c>
      <c r="F601" s="36">
        <v>54</v>
      </c>
      <c r="G601" s="36">
        <v>20</v>
      </c>
      <c r="H601" s="36">
        <v>6</v>
      </c>
      <c r="I601" s="36">
        <v>131308</v>
      </c>
      <c r="J601" s="36" t="s">
        <v>1403</v>
      </c>
      <c r="K601" s="36">
        <v>140139</v>
      </c>
      <c r="L601" s="36" t="s">
        <v>804</v>
      </c>
    </row>
    <row r="602" spans="1:12" x14ac:dyDescent="0.2">
      <c r="A602" s="36" t="s">
        <v>1420</v>
      </c>
      <c r="B602" s="36">
        <v>650310</v>
      </c>
      <c r="C602" s="23">
        <v>130309</v>
      </c>
      <c r="D602" s="36" t="s">
        <v>1421</v>
      </c>
      <c r="E602" s="36">
        <v>2695</v>
      </c>
      <c r="F602" s="36">
        <v>54</v>
      </c>
      <c r="G602" s="36">
        <v>20</v>
      </c>
      <c r="H602" s="36">
        <v>6</v>
      </c>
      <c r="I602" s="36">
        <v>131309</v>
      </c>
      <c r="J602" s="36" t="s">
        <v>1403</v>
      </c>
      <c r="K602" s="36">
        <v>140139</v>
      </c>
      <c r="L602" s="36" t="s">
        <v>804</v>
      </c>
    </row>
    <row r="603" spans="1:12" x14ac:dyDescent="0.2">
      <c r="A603" s="36" t="s">
        <v>1422</v>
      </c>
      <c r="B603" s="36">
        <v>650316</v>
      </c>
      <c r="C603" s="23">
        <v>130315</v>
      </c>
      <c r="D603" s="36" t="s">
        <v>1423</v>
      </c>
      <c r="E603" s="36">
        <v>130</v>
      </c>
      <c r="F603" s="36">
        <v>55</v>
      </c>
      <c r="G603" s="36">
        <v>20</v>
      </c>
      <c r="H603" s="36">
        <v>3</v>
      </c>
      <c r="I603" s="36">
        <v>131315</v>
      </c>
      <c r="J603" s="36" t="s">
        <v>1424</v>
      </c>
      <c r="K603" s="36">
        <v>140140</v>
      </c>
      <c r="L603" s="36" t="s">
        <v>804</v>
      </c>
    </row>
    <row r="604" spans="1:12" x14ac:dyDescent="0.2">
      <c r="A604" s="36" t="s">
        <v>1425</v>
      </c>
      <c r="B604" s="36">
        <v>650317</v>
      </c>
      <c r="C604" s="23">
        <v>130316</v>
      </c>
      <c r="D604" s="36" t="s">
        <v>1426</v>
      </c>
      <c r="E604" s="36">
        <v>182</v>
      </c>
      <c r="F604" s="36">
        <v>55</v>
      </c>
      <c r="G604" s="36">
        <v>20</v>
      </c>
      <c r="H604" s="36">
        <v>3</v>
      </c>
      <c r="I604" s="36">
        <v>131316</v>
      </c>
      <c r="J604" s="36" t="s">
        <v>1424</v>
      </c>
      <c r="K604" s="36">
        <v>140140</v>
      </c>
      <c r="L604" s="36" t="s">
        <v>804</v>
      </c>
    </row>
    <row r="605" spans="1:12" x14ac:dyDescent="0.2">
      <c r="A605" s="36" t="s">
        <v>1427</v>
      </c>
      <c r="B605" s="36">
        <v>650318</v>
      </c>
      <c r="C605" s="23">
        <v>130317</v>
      </c>
      <c r="D605" s="36" t="s">
        <v>1428</v>
      </c>
      <c r="E605" s="36">
        <v>256</v>
      </c>
      <c r="F605" s="36">
        <v>55</v>
      </c>
      <c r="G605" s="36">
        <v>20</v>
      </c>
      <c r="H605" s="36">
        <v>3</v>
      </c>
      <c r="I605" s="36">
        <v>131317</v>
      </c>
      <c r="J605" s="36" t="s">
        <v>1424</v>
      </c>
      <c r="K605" s="36">
        <v>140140</v>
      </c>
      <c r="L605" s="36" t="s">
        <v>804</v>
      </c>
    </row>
    <row r="606" spans="1:12" x14ac:dyDescent="0.2">
      <c r="A606" s="36" t="s">
        <v>1429</v>
      </c>
      <c r="B606" s="36">
        <v>650319</v>
      </c>
      <c r="C606" s="23">
        <v>130318</v>
      </c>
      <c r="D606" s="36" t="s">
        <v>1430</v>
      </c>
      <c r="E606" s="36">
        <v>357</v>
      </c>
      <c r="F606" s="36">
        <v>55</v>
      </c>
      <c r="G606" s="36">
        <v>20</v>
      </c>
      <c r="H606" s="36">
        <v>4</v>
      </c>
      <c r="I606" s="36">
        <v>131318</v>
      </c>
      <c r="J606" s="36" t="s">
        <v>1424</v>
      </c>
      <c r="K606" s="36">
        <v>140140</v>
      </c>
      <c r="L606" s="36" t="s">
        <v>804</v>
      </c>
    </row>
    <row r="607" spans="1:12" x14ac:dyDescent="0.2">
      <c r="A607" s="36" t="s">
        <v>1431</v>
      </c>
      <c r="B607" s="36">
        <v>650320</v>
      </c>
      <c r="C607" s="23">
        <v>130319</v>
      </c>
      <c r="D607" s="36" t="s">
        <v>1432</v>
      </c>
      <c r="E607" s="36">
        <v>500</v>
      </c>
      <c r="F607" s="36">
        <v>55</v>
      </c>
      <c r="G607" s="36">
        <v>20</v>
      </c>
      <c r="H607" s="36">
        <v>4</v>
      </c>
      <c r="I607" s="36">
        <v>131319</v>
      </c>
      <c r="J607" s="36" t="s">
        <v>1424</v>
      </c>
      <c r="K607" s="36">
        <v>140140</v>
      </c>
      <c r="L607" s="36" t="s">
        <v>804</v>
      </c>
    </row>
    <row r="608" spans="1:12" x14ac:dyDescent="0.2">
      <c r="A608" s="36" t="s">
        <v>1433</v>
      </c>
      <c r="B608" s="36">
        <v>650321</v>
      </c>
      <c r="C608" s="23">
        <v>130320</v>
      </c>
      <c r="D608" s="36" t="s">
        <v>1434</v>
      </c>
      <c r="E608" s="36">
        <v>700</v>
      </c>
      <c r="F608" s="36">
        <v>55</v>
      </c>
      <c r="G608" s="36">
        <v>20</v>
      </c>
      <c r="H608" s="36">
        <v>4</v>
      </c>
      <c r="I608" s="36">
        <v>131320</v>
      </c>
      <c r="J608" s="36" t="s">
        <v>1424</v>
      </c>
      <c r="K608" s="36">
        <v>140140</v>
      </c>
      <c r="L608" s="36" t="s">
        <v>804</v>
      </c>
    </row>
    <row r="609" spans="1:12" x14ac:dyDescent="0.2">
      <c r="A609" s="36" t="s">
        <v>1435</v>
      </c>
      <c r="B609" s="36">
        <v>650322</v>
      </c>
      <c r="C609" s="23">
        <v>130321</v>
      </c>
      <c r="D609" s="36" t="s">
        <v>1436</v>
      </c>
      <c r="E609" s="36">
        <v>980</v>
      </c>
      <c r="F609" s="36">
        <v>55</v>
      </c>
      <c r="G609" s="36">
        <v>20</v>
      </c>
      <c r="H609" s="36">
        <v>5</v>
      </c>
      <c r="I609" s="36">
        <v>131321</v>
      </c>
      <c r="J609" s="36" t="s">
        <v>1424</v>
      </c>
      <c r="K609" s="36">
        <v>140140</v>
      </c>
      <c r="L609" s="36" t="s">
        <v>804</v>
      </c>
    </row>
    <row r="610" spans="1:12" x14ac:dyDescent="0.2">
      <c r="A610" s="36" t="s">
        <v>1437</v>
      </c>
      <c r="B610" s="36">
        <v>650323</v>
      </c>
      <c r="C610" s="23">
        <v>130322</v>
      </c>
      <c r="D610" s="36" t="s">
        <v>1438</v>
      </c>
      <c r="E610" s="36">
        <v>1375</v>
      </c>
      <c r="F610" s="36">
        <v>55</v>
      </c>
      <c r="G610" s="36">
        <v>20</v>
      </c>
      <c r="H610" s="36">
        <v>5</v>
      </c>
      <c r="I610" s="36">
        <v>131322</v>
      </c>
      <c r="J610" s="36" t="s">
        <v>1424</v>
      </c>
      <c r="K610" s="36">
        <v>140139</v>
      </c>
      <c r="L610" s="36" t="s">
        <v>804</v>
      </c>
    </row>
    <row r="611" spans="1:12" x14ac:dyDescent="0.2">
      <c r="A611" s="36" t="s">
        <v>1439</v>
      </c>
      <c r="B611" s="36">
        <v>650324</v>
      </c>
      <c r="C611" s="23">
        <v>130323</v>
      </c>
      <c r="D611" s="36" t="s">
        <v>1440</v>
      </c>
      <c r="E611" s="36">
        <v>1925</v>
      </c>
      <c r="F611" s="36">
        <v>55</v>
      </c>
      <c r="G611" s="36">
        <v>20</v>
      </c>
      <c r="H611" s="36">
        <v>6</v>
      </c>
      <c r="I611" s="36">
        <v>131323</v>
      </c>
      <c r="J611" s="36" t="s">
        <v>1424</v>
      </c>
      <c r="K611" s="36">
        <v>140139</v>
      </c>
      <c r="L611" s="36" t="s">
        <v>804</v>
      </c>
    </row>
    <row r="612" spans="1:12" x14ac:dyDescent="0.2">
      <c r="A612" s="36" t="s">
        <v>1441</v>
      </c>
      <c r="B612" s="36">
        <v>650325</v>
      </c>
      <c r="C612" s="23">
        <v>130324</v>
      </c>
      <c r="D612" s="36" t="s">
        <v>1442</v>
      </c>
      <c r="E612" s="36">
        <v>2695</v>
      </c>
      <c r="F612" s="36">
        <v>55</v>
      </c>
      <c r="G612" s="36">
        <v>20</v>
      </c>
      <c r="H612" s="36">
        <v>6</v>
      </c>
      <c r="I612" s="36">
        <v>131324</v>
      </c>
      <c r="J612" s="36" t="s">
        <v>1424</v>
      </c>
      <c r="K612" s="36">
        <v>140139</v>
      </c>
      <c r="L612" s="36" t="s">
        <v>804</v>
      </c>
    </row>
    <row r="613" spans="1:12" x14ac:dyDescent="0.2">
      <c r="A613" s="36" t="s">
        <v>1443</v>
      </c>
      <c r="B613" s="36">
        <v>650331</v>
      </c>
      <c r="C613" s="23">
        <v>130330</v>
      </c>
      <c r="D613" s="36" t="s">
        <v>1444</v>
      </c>
      <c r="E613" s="36">
        <v>130</v>
      </c>
      <c r="F613" s="36">
        <v>56</v>
      </c>
      <c r="G613" s="36">
        <v>20</v>
      </c>
      <c r="H613" s="36">
        <v>3</v>
      </c>
      <c r="I613" s="36">
        <v>131330</v>
      </c>
      <c r="J613" s="36" t="s">
        <v>1445</v>
      </c>
      <c r="K613" s="36">
        <v>140140</v>
      </c>
      <c r="L613" s="36" t="s">
        <v>804</v>
      </c>
    </row>
    <row r="614" spans="1:12" x14ac:dyDescent="0.2">
      <c r="A614" s="36" t="s">
        <v>1446</v>
      </c>
      <c r="B614" s="36">
        <v>650332</v>
      </c>
      <c r="C614" s="23">
        <v>130331</v>
      </c>
      <c r="D614" s="36" t="s">
        <v>1447</v>
      </c>
      <c r="E614" s="36">
        <v>182</v>
      </c>
      <c r="F614" s="36">
        <v>56</v>
      </c>
      <c r="G614" s="36">
        <v>20</v>
      </c>
      <c r="H614" s="36">
        <v>3</v>
      </c>
      <c r="I614" s="36">
        <v>131331</v>
      </c>
      <c r="J614" s="36" t="s">
        <v>1445</v>
      </c>
      <c r="K614" s="36">
        <v>140140</v>
      </c>
      <c r="L614" s="36" t="s">
        <v>804</v>
      </c>
    </row>
    <row r="615" spans="1:12" x14ac:dyDescent="0.2">
      <c r="A615" s="36" t="s">
        <v>1448</v>
      </c>
      <c r="B615" s="36">
        <v>650333</v>
      </c>
      <c r="C615" s="23">
        <v>130332</v>
      </c>
      <c r="D615" s="36" t="s">
        <v>1449</v>
      </c>
      <c r="E615" s="36">
        <v>256</v>
      </c>
      <c r="F615" s="36">
        <v>56</v>
      </c>
      <c r="G615" s="36">
        <v>20</v>
      </c>
      <c r="H615" s="36">
        <v>3</v>
      </c>
      <c r="I615" s="36">
        <v>131332</v>
      </c>
      <c r="J615" s="36" t="s">
        <v>1445</v>
      </c>
      <c r="K615" s="36">
        <v>140140</v>
      </c>
      <c r="L615" s="36" t="s">
        <v>804</v>
      </c>
    </row>
    <row r="616" spans="1:12" x14ac:dyDescent="0.2">
      <c r="A616" s="36" t="s">
        <v>1450</v>
      </c>
      <c r="B616" s="36">
        <v>650334</v>
      </c>
      <c r="C616" s="23">
        <v>130333</v>
      </c>
      <c r="D616" s="36" t="s">
        <v>1451</v>
      </c>
      <c r="E616" s="36">
        <v>357</v>
      </c>
      <c r="F616" s="36">
        <v>56</v>
      </c>
      <c r="G616" s="36">
        <v>20</v>
      </c>
      <c r="H616" s="36">
        <v>4</v>
      </c>
      <c r="I616" s="36">
        <v>131333</v>
      </c>
      <c r="J616" s="36" t="s">
        <v>1445</v>
      </c>
      <c r="K616" s="36">
        <v>140140</v>
      </c>
      <c r="L616" s="36" t="s">
        <v>804</v>
      </c>
    </row>
    <row r="617" spans="1:12" x14ac:dyDescent="0.2">
      <c r="A617" s="36" t="s">
        <v>1452</v>
      </c>
      <c r="B617" s="36">
        <v>650335</v>
      </c>
      <c r="C617" s="23">
        <v>130334</v>
      </c>
      <c r="D617" s="36" t="s">
        <v>1453</v>
      </c>
      <c r="E617" s="36">
        <v>500</v>
      </c>
      <c r="F617" s="36">
        <v>56</v>
      </c>
      <c r="G617" s="36">
        <v>20</v>
      </c>
      <c r="H617" s="36">
        <v>4</v>
      </c>
      <c r="I617" s="36">
        <v>131334</v>
      </c>
      <c r="J617" s="36" t="s">
        <v>1445</v>
      </c>
      <c r="K617" s="36">
        <v>140140</v>
      </c>
      <c r="L617" s="36" t="s">
        <v>804</v>
      </c>
    </row>
    <row r="618" spans="1:12" x14ac:dyDescent="0.2">
      <c r="A618" s="36" t="s">
        <v>1454</v>
      </c>
      <c r="B618" s="36">
        <v>650336</v>
      </c>
      <c r="C618" s="23">
        <v>130335</v>
      </c>
      <c r="D618" s="36" t="s">
        <v>1455</v>
      </c>
      <c r="E618" s="36">
        <v>700</v>
      </c>
      <c r="F618" s="36">
        <v>56</v>
      </c>
      <c r="G618" s="36">
        <v>20</v>
      </c>
      <c r="H618" s="36">
        <v>4</v>
      </c>
      <c r="I618" s="36">
        <v>131335</v>
      </c>
      <c r="J618" s="36" t="s">
        <v>1445</v>
      </c>
      <c r="K618" s="36">
        <v>140140</v>
      </c>
      <c r="L618" s="36" t="s">
        <v>804</v>
      </c>
    </row>
    <row r="619" spans="1:12" x14ac:dyDescent="0.2">
      <c r="A619" s="36" t="s">
        <v>1456</v>
      </c>
      <c r="B619" s="36">
        <v>650337</v>
      </c>
      <c r="C619" s="23">
        <v>130336</v>
      </c>
      <c r="D619" s="36" t="s">
        <v>1457</v>
      </c>
      <c r="E619" s="36">
        <v>980</v>
      </c>
      <c r="F619" s="36">
        <v>56</v>
      </c>
      <c r="G619" s="36">
        <v>20</v>
      </c>
      <c r="H619" s="36">
        <v>5</v>
      </c>
      <c r="I619" s="36">
        <v>131336</v>
      </c>
      <c r="J619" s="36" t="s">
        <v>1445</v>
      </c>
      <c r="K619" s="36">
        <v>140140</v>
      </c>
      <c r="L619" s="36" t="s">
        <v>804</v>
      </c>
    </row>
    <row r="620" spans="1:12" x14ac:dyDescent="0.2">
      <c r="A620" s="36" t="s">
        <v>1458</v>
      </c>
      <c r="B620" s="36">
        <v>650338</v>
      </c>
      <c r="C620" s="23">
        <v>130337</v>
      </c>
      <c r="D620" s="36" t="s">
        <v>1459</v>
      </c>
      <c r="E620" s="36">
        <v>1375</v>
      </c>
      <c r="F620" s="36">
        <v>56</v>
      </c>
      <c r="G620" s="36">
        <v>20</v>
      </c>
      <c r="H620" s="36">
        <v>5</v>
      </c>
      <c r="I620" s="36">
        <v>131337</v>
      </c>
      <c r="J620" s="36" t="s">
        <v>1445</v>
      </c>
      <c r="K620" s="36">
        <v>140139</v>
      </c>
      <c r="L620" s="36" t="s">
        <v>804</v>
      </c>
    </row>
    <row r="621" spans="1:12" x14ac:dyDescent="0.2">
      <c r="A621" s="36" t="s">
        <v>1460</v>
      </c>
      <c r="B621" s="36">
        <v>650339</v>
      </c>
      <c r="C621" s="23">
        <v>130338</v>
      </c>
      <c r="D621" s="36" t="s">
        <v>1461</v>
      </c>
      <c r="E621" s="36">
        <v>1925</v>
      </c>
      <c r="F621" s="36">
        <v>56</v>
      </c>
      <c r="G621" s="36">
        <v>20</v>
      </c>
      <c r="H621" s="36">
        <v>6</v>
      </c>
      <c r="I621" s="36">
        <v>131338</v>
      </c>
      <c r="J621" s="36" t="s">
        <v>1445</v>
      </c>
      <c r="K621" s="36">
        <v>140139</v>
      </c>
      <c r="L621" s="36" t="s">
        <v>804</v>
      </c>
    </row>
    <row r="622" spans="1:12" x14ac:dyDescent="0.2">
      <c r="A622" s="36" t="s">
        <v>1462</v>
      </c>
      <c r="B622" s="36">
        <v>650340</v>
      </c>
      <c r="C622" s="23">
        <v>130339</v>
      </c>
      <c r="D622" s="36" t="s">
        <v>1463</v>
      </c>
      <c r="E622" s="36">
        <v>2695</v>
      </c>
      <c r="F622" s="36">
        <v>56</v>
      </c>
      <c r="G622" s="36">
        <v>20</v>
      </c>
      <c r="H622" s="36">
        <v>6</v>
      </c>
      <c r="I622" s="36">
        <v>131339</v>
      </c>
      <c r="J622" s="36" t="s">
        <v>1445</v>
      </c>
      <c r="K622" s="36">
        <v>140139</v>
      </c>
      <c r="L622" s="36" t="s">
        <v>804</v>
      </c>
    </row>
    <row r="623" spans="1:12" x14ac:dyDescent="0.2">
      <c r="A623" s="36" t="s">
        <v>1464</v>
      </c>
      <c r="B623" s="36">
        <v>650346</v>
      </c>
      <c r="C623" s="23">
        <v>130345</v>
      </c>
      <c r="D623" s="36" t="s">
        <v>1465</v>
      </c>
      <c r="E623" s="36">
        <v>130</v>
      </c>
      <c r="F623" s="36">
        <v>57</v>
      </c>
      <c r="G623" s="36">
        <v>20</v>
      </c>
      <c r="H623" s="36">
        <v>3</v>
      </c>
      <c r="I623" s="36">
        <v>131345</v>
      </c>
      <c r="J623" s="36" t="s">
        <v>1466</v>
      </c>
      <c r="K623" s="36">
        <v>140140</v>
      </c>
      <c r="L623" s="36" t="s">
        <v>804</v>
      </c>
    </row>
    <row r="624" spans="1:12" x14ac:dyDescent="0.2">
      <c r="A624" s="36" t="s">
        <v>1467</v>
      </c>
      <c r="B624" s="36">
        <v>650347</v>
      </c>
      <c r="C624" s="23">
        <v>130346</v>
      </c>
      <c r="D624" s="36" t="s">
        <v>1468</v>
      </c>
      <c r="E624" s="36">
        <v>182</v>
      </c>
      <c r="F624" s="36">
        <v>57</v>
      </c>
      <c r="G624" s="36">
        <v>20</v>
      </c>
      <c r="H624" s="36">
        <v>3</v>
      </c>
      <c r="I624" s="36">
        <v>131346</v>
      </c>
      <c r="J624" s="36" t="s">
        <v>1466</v>
      </c>
      <c r="K624" s="36">
        <v>140140</v>
      </c>
      <c r="L624" s="36" t="s">
        <v>804</v>
      </c>
    </row>
    <row r="625" spans="1:12" x14ac:dyDescent="0.2">
      <c r="A625" s="36" t="s">
        <v>1469</v>
      </c>
      <c r="B625" s="36">
        <v>650348</v>
      </c>
      <c r="C625" s="23">
        <v>130347</v>
      </c>
      <c r="D625" s="36" t="s">
        <v>1470</v>
      </c>
      <c r="E625" s="36">
        <v>256</v>
      </c>
      <c r="F625" s="36">
        <v>57</v>
      </c>
      <c r="G625" s="36">
        <v>20</v>
      </c>
      <c r="H625" s="36">
        <v>3</v>
      </c>
      <c r="I625" s="36">
        <v>131347</v>
      </c>
      <c r="J625" s="36" t="s">
        <v>1466</v>
      </c>
      <c r="K625" s="36">
        <v>140140</v>
      </c>
      <c r="L625" s="36" t="s">
        <v>804</v>
      </c>
    </row>
    <row r="626" spans="1:12" x14ac:dyDescent="0.2">
      <c r="A626" s="36" t="s">
        <v>1471</v>
      </c>
      <c r="B626" s="36">
        <v>650349</v>
      </c>
      <c r="C626" s="23">
        <v>130348</v>
      </c>
      <c r="D626" s="36" t="s">
        <v>1472</v>
      </c>
      <c r="E626" s="36">
        <v>357</v>
      </c>
      <c r="F626" s="36">
        <v>57</v>
      </c>
      <c r="G626" s="36">
        <v>20</v>
      </c>
      <c r="H626" s="36">
        <v>4</v>
      </c>
      <c r="I626" s="36">
        <v>131348</v>
      </c>
      <c r="J626" s="36" t="s">
        <v>1466</v>
      </c>
      <c r="K626" s="36">
        <v>140140</v>
      </c>
      <c r="L626" s="36" t="s">
        <v>804</v>
      </c>
    </row>
    <row r="627" spans="1:12" x14ac:dyDescent="0.2">
      <c r="A627" s="36" t="s">
        <v>1473</v>
      </c>
      <c r="B627" s="36">
        <v>650350</v>
      </c>
      <c r="C627" s="23">
        <v>130349</v>
      </c>
      <c r="D627" s="36" t="s">
        <v>1474</v>
      </c>
      <c r="E627" s="36">
        <v>500</v>
      </c>
      <c r="F627" s="36">
        <v>57</v>
      </c>
      <c r="G627" s="36">
        <v>20</v>
      </c>
      <c r="H627" s="36">
        <v>4</v>
      </c>
      <c r="I627" s="36">
        <v>131349</v>
      </c>
      <c r="J627" s="36" t="s">
        <v>1466</v>
      </c>
      <c r="K627" s="36">
        <v>140140</v>
      </c>
      <c r="L627" s="36" t="s">
        <v>804</v>
      </c>
    </row>
    <row r="628" spans="1:12" x14ac:dyDescent="0.2">
      <c r="A628" s="36" t="s">
        <v>1475</v>
      </c>
      <c r="B628" s="36">
        <v>650351</v>
      </c>
      <c r="C628" s="23">
        <v>130350</v>
      </c>
      <c r="D628" s="36" t="s">
        <v>1476</v>
      </c>
      <c r="E628" s="36">
        <v>700</v>
      </c>
      <c r="F628" s="36">
        <v>57</v>
      </c>
      <c r="G628" s="36">
        <v>20</v>
      </c>
      <c r="H628" s="36">
        <v>4</v>
      </c>
      <c r="I628" s="36">
        <v>131350</v>
      </c>
      <c r="J628" s="36" t="s">
        <v>1466</v>
      </c>
      <c r="K628" s="36">
        <v>140140</v>
      </c>
      <c r="L628" s="36" t="s">
        <v>804</v>
      </c>
    </row>
    <row r="629" spans="1:12" x14ac:dyDescent="0.2">
      <c r="A629" s="36" t="s">
        <v>1477</v>
      </c>
      <c r="B629" s="36">
        <v>650352</v>
      </c>
      <c r="C629" s="23">
        <v>130351</v>
      </c>
      <c r="D629" s="36" t="s">
        <v>1478</v>
      </c>
      <c r="E629" s="36">
        <v>980</v>
      </c>
      <c r="F629" s="36">
        <v>57</v>
      </c>
      <c r="G629" s="36">
        <v>20</v>
      </c>
      <c r="H629" s="36">
        <v>5</v>
      </c>
      <c r="I629" s="36">
        <v>131351</v>
      </c>
      <c r="J629" s="36" t="s">
        <v>1466</v>
      </c>
      <c r="K629" s="36">
        <v>140140</v>
      </c>
      <c r="L629" s="36" t="s">
        <v>804</v>
      </c>
    </row>
    <row r="630" spans="1:12" x14ac:dyDescent="0.2">
      <c r="A630" s="36" t="s">
        <v>1479</v>
      </c>
      <c r="B630" s="36">
        <v>650353</v>
      </c>
      <c r="C630" s="23">
        <v>130352</v>
      </c>
      <c r="D630" s="36" t="s">
        <v>1480</v>
      </c>
      <c r="E630" s="36">
        <v>1375</v>
      </c>
      <c r="F630" s="36">
        <v>57</v>
      </c>
      <c r="G630" s="36">
        <v>20</v>
      </c>
      <c r="H630" s="36">
        <v>5</v>
      </c>
      <c r="I630" s="36">
        <v>131352</v>
      </c>
      <c r="J630" s="36" t="s">
        <v>1466</v>
      </c>
      <c r="K630" s="36">
        <v>140139</v>
      </c>
      <c r="L630" s="36" t="s">
        <v>804</v>
      </c>
    </row>
    <row r="631" spans="1:12" x14ac:dyDescent="0.2">
      <c r="A631" s="36" t="s">
        <v>1481</v>
      </c>
      <c r="B631" s="36">
        <v>650354</v>
      </c>
      <c r="C631" s="23">
        <v>130353</v>
      </c>
      <c r="D631" s="36" t="s">
        <v>1482</v>
      </c>
      <c r="E631" s="36">
        <v>1925</v>
      </c>
      <c r="F631" s="36">
        <v>57</v>
      </c>
      <c r="G631" s="36">
        <v>20</v>
      </c>
      <c r="H631" s="36">
        <v>6</v>
      </c>
      <c r="I631" s="36">
        <v>131353</v>
      </c>
      <c r="J631" s="36" t="s">
        <v>1466</v>
      </c>
      <c r="K631" s="36">
        <v>140139</v>
      </c>
      <c r="L631" s="36" t="s">
        <v>804</v>
      </c>
    </row>
    <row r="632" spans="1:12" x14ac:dyDescent="0.2">
      <c r="A632" s="36" t="s">
        <v>1483</v>
      </c>
      <c r="B632" s="36">
        <v>650355</v>
      </c>
      <c r="C632" s="23">
        <v>130354</v>
      </c>
      <c r="D632" s="36" t="s">
        <v>1484</v>
      </c>
      <c r="E632" s="36">
        <v>2695</v>
      </c>
      <c r="F632" s="36">
        <v>57</v>
      </c>
      <c r="G632" s="36">
        <v>20</v>
      </c>
      <c r="H632" s="36">
        <v>6</v>
      </c>
      <c r="I632" s="36">
        <v>131354</v>
      </c>
      <c r="J632" s="36" t="s">
        <v>1466</v>
      </c>
      <c r="K632" s="36">
        <v>140139</v>
      </c>
      <c r="L632" s="36" t="s">
        <v>804</v>
      </c>
    </row>
    <row r="633" spans="1:12" x14ac:dyDescent="0.2">
      <c r="A633" s="36" t="s">
        <v>1485</v>
      </c>
      <c r="B633" s="36">
        <v>650361</v>
      </c>
      <c r="C633" s="23">
        <v>130360</v>
      </c>
      <c r="D633" s="36" t="s">
        <v>1486</v>
      </c>
      <c r="E633" s="36">
        <v>130</v>
      </c>
      <c r="F633" s="36">
        <v>58</v>
      </c>
      <c r="G633" s="36">
        <v>20</v>
      </c>
      <c r="H633" s="36">
        <v>3</v>
      </c>
      <c r="I633" s="36">
        <v>131360</v>
      </c>
      <c r="J633" s="36" t="s">
        <v>1487</v>
      </c>
      <c r="K633" s="36">
        <v>140139</v>
      </c>
      <c r="L633" s="36" t="s">
        <v>804</v>
      </c>
    </row>
    <row r="634" spans="1:12" x14ac:dyDescent="0.2">
      <c r="A634" s="36" t="s">
        <v>1488</v>
      </c>
      <c r="B634" s="36">
        <v>650362</v>
      </c>
      <c r="C634" s="23">
        <v>130361</v>
      </c>
      <c r="D634" s="36" t="s">
        <v>1489</v>
      </c>
      <c r="E634" s="36">
        <v>182</v>
      </c>
      <c r="F634" s="36">
        <v>58</v>
      </c>
      <c r="G634" s="36">
        <v>20</v>
      </c>
      <c r="H634" s="36">
        <v>3</v>
      </c>
      <c r="I634" s="36">
        <v>131361</v>
      </c>
      <c r="J634" s="36" t="s">
        <v>1487</v>
      </c>
      <c r="K634" s="36">
        <v>140139</v>
      </c>
      <c r="L634" s="36" t="s">
        <v>804</v>
      </c>
    </row>
    <row r="635" spans="1:12" x14ac:dyDescent="0.2">
      <c r="A635" s="36" t="s">
        <v>1490</v>
      </c>
      <c r="B635" s="36">
        <v>650363</v>
      </c>
      <c r="C635" s="23">
        <v>130362</v>
      </c>
      <c r="D635" s="36" t="s">
        <v>1491</v>
      </c>
      <c r="E635" s="36">
        <v>256</v>
      </c>
      <c r="F635" s="36">
        <v>58</v>
      </c>
      <c r="G635" s="36">
        <v>20</v>
      </c>
      <c r="H635" s="36">
        <v>3</v>
      </c>
      <c r="I635" s="36">
        <v>131362</v>
      </c>
      <c r="J635" s="36" t="s">
        <v>1487</v>
      </c>
      <c r="K635" s="36">
        <v>140139</v>
      </c>
      <c r="L635" s="36" t="s">
        <v>804</v>
      </c>
    </row>
    <row r="636" spans="1:12" x14ac:dyDescent="0.2">
      <c r="A636" s="36" t="s">
        <v>1492</v>
      </c>
      <c r="B636" s="36">
        <v>650364</v>
      </c>
      <c r="C636" s="23">
        <v>130363</v>
      </c>
      <c r="D636" s="36" t="s">
        <v>1493</v>
      </c>
      <c r="E636" s="36">
        <v>357</v>
      </c>
      <c r="F636" s="36">
        <v>58</v>
      </c>
      <c r="G636" s="36">
        <v>20</v>
      </c>
      <c r="H636" s="36">
        <v>4</v>
      </c>
      <c r="I636" s="36">
        <v>131363</v>
      </c>
      <c r="J636" s="36" t="s">
        <v>1487</v>
      </c>
      <c r="K636" s="36">
        <v>140139</v>
      </c>
      <c r="L636" s="36" t="s">
        <v>804</v>
      </c>
    </row>
    <row r="637" spans="1:12" x14ac:dyDescent="0.2">
      <c r="A637" s="36" t="s">
        <v>1494</v>
      </c>
      <c r="B637" s="36">
        <v>650365</v>
      </c>
      <c r="C637" s="23">
        <v>130364</v>
      </c>
      <c r="D637" s="36" t="s">
        <v>1495</v>
      </c>
      <c r="E637" s="36">
        <v>500</v>
      </c>
      <c r="F637" s="36">
        <v>58</v>
      </c>
      <c r="G637" s="36">
        <v>20</v>
      </c>
      <c r="H637" s="36">
        <v>4</v>
      </c>
      <c r="I637" s="36">
        <v>131364</v>
      </c>
      <c r="J637" s="36" t="s">
        <v>1487</v>
      </c>
      <c r="K637" s="36">
        <v>140139</v>
      </c>
      <c r="L637" s="36" t="s">
        <v>804</v>
      </c>
    </row>
    <row r="638" spans="1:12" x14ac:dyDescent="0.2">
      <c r="A638" s="36" t="s">
        <v>1496</v>
      </c>
      <c r="B638" s="36">
        <v>650366</v>
      </c>
      <c r="C638" s="23">
        <v>130365</v>
      </c>
      <c r="D638" s="36" t="s">
        <v>1497</v>
      </c>
      <c r="E638" s="36">
        <v>700</v>
      </c>
      <c r="F638" s="36">
        <v>58</v>
      </c>
      <c r="G638" s="36">
        <v>20</v>
      </c>
      <c r="H638" s="36">
        <v>4</v>
      </c>
      <c r="I638" s="36">
        <v>131365</v>
      </c>
      <c r="J638" s="36" t="s">
        <v>1487</v>
      </c>
      <c r="K638" s="36">
        <v>140139</v>
      </c>
      <c r="L638" s="36" t="s">
        <v>804</v>
      </c>
    </row>
    <row r="639" spans="1:12" x14ac:dyDescent="0.2">
      <c r="A639" s="36" t="s">
        <v>1498</v>
      </c>
      <c r="B639" s="36">
        <v>650367</v>
      </c>
      <c r="C639" s="23">
        <v>130366</v>
      </c>
      <c r="D639" s="36" t="s">
        <v>1499</v>
      </c>
      <c r="E639" s="36">
        <v>980</v>
      </c>
      <c r="F639" s="36">
        <v>58</v>
      </c>
      <c r="G639" s="36">
        <v>20</v>
      </c>
      <c r="H639" s="36">
        <v>5</v>
      </c>
      <c r="I639" s="36">
        <v>131366</v>
      </c>
      <c r="J639" s="36" t="s">
        <v>1487</v>
      </c>
      <c r="K639" s="36">
        <v>140139</v>
      </c>
      <c r="L639" s="36" t="s">
        <v>804</v>
      </c>
    </row>
    <row r="640" spans="1:12" x14ac:dyDescent="0.2">
      <c r="A640" s="36" t="s">
        <v>1500</v>
      </c>
      <c r="B640" s="36">
        <v>650368</v>
      </c>
      <c r="C640" s="23">
        <v>130367</v>
      </c>
      <c r="D640" s="36" t="s">
        <v>1501</v>
      </c>
      <c r="E640" s="36">
        <v>1375</v>
      </c>
      <c r="F640" s="36">
        <v>58</v>
      </c>
      <c r="G640" s="36">
        <v>20</v>
      </c>
      <c r="H640" s="36">
        <v>5</v>
      </c>
      <c r="I640" s="36">
        <v>131367</v>
      </c>
      <c r="J640" s="36" t="s">
        <v>1487</v>
      </c>
      <c r="K640" s="36">
        <v>140139</v>
      </c>
      <c r="L640" s="36" t="s">
        <v>804</v>
      </c>
    </row>
    <row r="641" spans="1:12" x14ac:dyDescent="0.2">
      <c r="A641" s="36" t="s">
        <v>1502</v>
      </c>
      <c r="B641" s="36">
        <v>650369</v>
      </c>
      <c r="C641" s="23">
        <v>130368</v>
      </c>
      <c r="D641" s="36" t="s">
        <v>1503</v>
      </c>
      <c r="E641" s="36">
        <v>1925</v>
      </c>
      <c r="F641" s="36">
        <v>58</v>
      </c>
      <c r="G641" s="36">
        <v>20</v>
      </c>
      <c r="H641" s="36">
        <v>6</v>
      </c>
      <c r="I641" s="36">
        <v>131368</v>
      </c>
      <c r="J641" s="36" t="s">
        <v>1487</v>
      </c>
      <c r="K641" s="36">
        <v>140139</v>
      </c>
      <c r="L641" s="36" t="s">
        <v>804</v>
      </c>
    </row>
    <row r="642" spans="1:12" x14ac:dyDescent="0.2">
      <c r="A642" s="36" t="s">
        <v>1504</v>
      </c>
      <c r="B642" s="36">
        <v>650370</v>
      </c>
      <c r="C642" s="23">
        <v>130369</v>
      </c>
      <c r="D642" s="36" t="s">
        <v>1505</v>
      </c>
      <c r="E642" s="36">
        <v>2695</v>
      </c>
      <c r="F642" s="36">
        <v>58</v>
      </c>
      <c r="G642" s="36">
        <v>20</v>
      </c>
      <c r="H642" s="36">
        <v>6</v>
      </c>
      <c r="I642" s="36">
        <v>131369</v>
      </c>
      <c r="J642" s="36" t="s">
        <v>1487</v>
      </c>
      <c r="K642" s="36">
        <v>140139</v>
      </c>
      <c r="L642" s="36" t="s">
        <v>804</v>
      </c>
    </row>
    <row r="643" spans="1:12" x14ac:dyDescent="0.2">
      <c r="A643" s="36" t="s">
        <v>1506</v>
      </c>
      <c r="B643" s="36">
        <v>650376</v>
      </c>
      <c r="C643" s="23">
        <v>130375</v>
      </c>
      <c r="D643" s="36" t="s">
        <v>1507</v>
      </c>
      <c r="E643" s="36">
        <v>130</v>
      </c>
      <c r="F643" s="36">
        <v>59</v>
      </c>
      <c r="G643" s="36">
        <v>20</v>
      </c>
      <c r="H643" s="36">
        <v>3</v>
      </c>
      <c r="I643" s="36">
        <v>131375</v>
      </c>
      <c r="J643" s="36" t="s">
        <v>1508</v>
      </c>
      <c r="K643" s="36">
        <v>140139</v>
      </c>
      <c r="L643" s="36" t="s">
        <v>804</v>
      </c>
    </row>
    <row r="644" spans="1:12" x14ac:dyDescent="0.2">
      <c r="A644" s="36" t="s">
        <v>1509</v>
      </c>
      <c r="B644" s="36">
        <v>650377</v>
      </c>
      <c r="C644" s="23">
        <v>130376</v>
      </c>
      <c r="D644" s="36" t="s">
        <v>1510</v>
      </c>
      <c r="E644" s="36">
        <v>182</v>
      </c>
      <c r="F644" s="36">
        <v>59</v>
      </c>
      <c r="G644" s="36">
        <v>20</v>
      </c>
      <c r="H644" s="36">
        <v>3</v>
      </c>
      <c r="I644" s="36">
        <v>131376</v>
      </c>
      <c r="J644" s="36" t="s">
        <v>1508</v>
      </c>
      <c r="K644" s="36">
        <v>140139</v>
      </c>
      <c r="L644" s="36" t="s">
        <v>804</v>
      </c>
    </row>
    <row r="645" spans="1:12" x14ac:dyDescent="0.2">
      <c r="A645" s="36" t="s">
        <v>1511</v>
      </c>
      <c r="B645" s="36">
        <v>650378</v>
      </c>
      <c r="C645" s="23">
        <v>130377</v>
      </c>
      <c r="D645" s="36" t="s">
        <v>1512</v>
      </c>
      <c r="E645" s="36">
        <v>256</v>
      </c>
      <c r="F645" s="36">
        <v>59</v>
      </c>
      <c r="G645" s="36">
        <v>20</v>
      </c>
      <c r="H645" s="36">
        <v>3</v>
      </c>
      <c r="I645" s="36">
        <v>131377</v>
      </c>
      <c r="J645" s="36" t="s">
        <v>1508</v>
      </c>
      <c r="K645" s="36">
        <v>140139</v>
      </c>
      <c r="L645" s="36" t="s">
        <v>804</v>
      </c>
    </row>
    <row r="646" spans="1:12" x14ac:dyDescent="0.2">
      <c r="A646" s="36" t="s">
        <v>1513</v>
      </c>
      <c r="B646" s="36">
        <v>650379</v>
      </c>
      <c r="C646" s="23">
        <v>130378</v>
      </c>
      <c r="D646" s="36" t="s">
        <v>1514</v>
      </c>
      <c r="E646" s="36">
        <v>357</v>
      </c>
      <c r="F646" s="36">
        <v>59</v>
      </c>
      <c r="G646" s="36">
        <v>20</v>
      </c>
      <c r="H646" s="36">
        <v>4</v>
      </c>
      <c r="I646" s="36">
        <v>131378</v>
      </c>
      <c r="J646" s="36" t="s">
        <v>1508</v>
      </c>
      <c r="K646" s="36">
        <v>140139</v>
      </c>
      <c r="L646" s="36" t="s">
        <v>804</v>
      </c>
    </row>
    <row r="647" spans="1:12" x14ac:dyDescent="0.2">
      <c r="A647" s="36" t="s">
        <v>1515</v>
      </c>
      <c r="B647" s="36">
        <v>650380</v>
      </c>
      <c r="C647" s="23">
        <v>130379</v>
      </c>
      <c r="D647" s="36" t="s">
        <v>1516</v>
      </c>
      <c r="E647" s="36">
        <v>500</v>
      </c>
      <c r="F647" s="36">
        <v>59</v>
      </c>
      <c r="G647" s="36">
        <v>20</v>
      </c>
      <c r="H647" s="36">
        <v>4</v>
      </c>
      <c r="I647" s="36">
        <v>131379</v>
      </c>
      <c r="J647" s="36" t="s">
        <v>1508</v>
      </c>
      <c r="K647" s="36">
        <v>140139</v>
      </c>
      <c r="L647" s="36" t="s">
        <v>804</v>
      </c>
    </row>
    <row r="648" spans="1:12" x14ac:dyDescent="0.2">
      <c r="A648" s="36" t="s">
        <v>1517</v>
      </c>
      <c r="B648" s="36">
        <v>650381</v>
      </c>
      <c r="C648" s="23">
        <v>130380</v>
      </c>
      <c r="D648" s="36" t="s">
        <v>1518</v>
      </c>
      <c r="E648" s="36">
        <v>700</v>
      </c>
      <c r="F648" s="36">
        <v>59</v>
      </c>
      <c r="G648" s="36">
        <v>20</v>
      </c>
      <c r="H648" s="36">
        <v>4</v>
      </c>
      <c r="I648" s="36">
        <v>131380</v>
      </c>
      <c r="J648" s="36" t="s">
        <v>1508</v>
      </c>
      <c r="K648" s="36">
        <v>140139</v>
      </c>
      <c r="L648" s="36" t="s">
        <v>804</v>
      </c>
    </row>
    <row r="649" spans="1:12" x14ac:dyDescent="0.2">
      <c r="A649" s="36" t="s">
        <v>1519</v>
      </c>
      <c r="B649" s="36">
        <v>650382</v>
      </c>
      <c r="C649" s="23">
        <v>130381</v>
      </c>
      <c r="D649" s="36" t="s">
        <v>1520</v>
      </c>
      <c r="E649" s="36">
        <v>980</v>
      </c>
      <c r="F649" s="36">
        <v>59</v>
      </c>
      <c r="G649" s="36">
        <v>20</v>
      </c>
      <c r="H649" s="36">
        <v>5</v>
      </c>
      <c r="I649" s="36">
        <v>131381</v>
      </c>
      <c r="J649" s="36" t="s">
        <v>1508</v>
      </c>
      <c r="K649" s="36">
        <v>140139</v>
      </c>
      <c r="L649" s="36" t="s">
        <v>804</v>
      </c>
    </row>
    <row r="650" spans="1:12" x14ac:dyDescent="0.2">
      <c r="A650" s="36" t="s">
        <v>1521</v>
      </c>
      <c r="B650" s="36">
        <v>650383</v>
      </c>
      <c r="C650" s="23">
        <v>130382</v>
      </c>
      <c r="D650" s="36" t="s">
        <v>1522</v>
      </c>
      <c r="E650" s="36">
        <v>1375</v>
      </c>
      <c r="F650" s="36">
        <v>59</v>
      </c>
      <c r="G650" s="36">
        <v>20</v>
      </c>
      <c r="H650" s="36">
        <v>5</v>
      </c>
      <c r="I650" s="36">
        <v>131382</v>
      </c>
      <c r="J650" s="36" t="s">
        <v>1508</v>
      </c>
      <c r="K650" s="36">
        <v>140139</v>
      </c>
      <c r="L650" s="36" t="s">
        <v>804</v>
      </c>
    </row>
    <row r="651" spans="1:12" x14ac:dyDescent="0.2">
      <c r="A651" s="36" t="s">
        <v>1523</v>
      </c>
      <c r="B651" s="36">
        <v>650384</v>
      </c>
      <c r="C651" s="23">
        <v>130383</v>
      </c>
      <c r="D651" s="36" t="s">
        <v>1524</v>
      </c>
      <c r="E651" s="36">
        <v>1925</v>
      </c>
      <c r="F651" s="36">
        <v>59</v>
      </c>
      <c r="G651" s="36">
        <v>20</v>
      </c>
      <c r="H651" s="36">
        <v>6</v>
      </c>
      <c r="I651" s="36">
        <v>131383</v>
      </c>
      <c r="J651" s="36" t="s">
        <v>1508</v>
      </c>
      <c r="K651" s="36">
        <v>140139</v>
      </c>
      <c r="L651" s="36" t="s">
        <v>804</v>
      </c>
    </row>
    <row r="652" spans="1:12" x14ac:dyDescent="0.2">
      <c r="A652" s="36" t="s">
        <v>1525</v>
      </c>
      <c r="B652" s="36">
        <v>650385</v>
      </c>
      <c r="C652" s="23">
        <v>130384</v>
      </c>
      <c r="D652" s="36" t="s">
        <v>1526</v>
      </c>
      <c r="E652" s="36">
        <v>2695</v>
      </c>
      <c r="F652" s="36">
        <v>59</v>
      </c>
      <c r="G652" s="36">
        <v>20</v>
      </c>
      <c r="H652" s="36">
        <v>6</v>
      </c>
      <c r="I652" s="36">
        <v>131384</v>
      </c>
      <c r="J652" s="36" t="s">
        <v>1508</v>
      </c>
      <c r="K652" s="36">
        <v>140139</v>
      </c>
      <c r="L652" s="36" t="s">
        <v>804</v>
      </c>
    </row>
    <row r="653" spans="1:12" x14ac:dyDescent="0.2">
      <c r="A653" s="36" t="s">
        <v>1527</v>
      </c>
      <c r="B653" s="36">
        <v>650391</v>
      </c>
      <c r="C653" s="23">
        <v>130390</v>
      </c>
      <c r="D653" s="36" t="s">
        <v>1528</v>
      </c>
      <c r="E653" s="36">
        <v>130</v>
      </c>
      <c r="F653" s="36">
        <v>60</v>
      </c>
      <c r="G653" s="36">
        <v>20</v>
      </c>
      <c r="H653" s="36">
        <v>3</v>
      </c>
      <c r="I653" s="36">
        <v>131390</v>
      </c>
      <c r="J653" s="36" t="s">
        <v>1529</v>
      </c>
      <c r="K653" s="36">
        <v>140139</v>
      </c>
      <c r="L653" s="36" t="s">
        <v>804</v>
      </c>
    </row>
    <row r="654" spans="1:12" x14ac:dyDescent="0.2">
      <c r="A654" s="36" t="s">
        <v>1530</v>
      </c>
      <c r="B654" s="36">
        <v>650392</v>
      </c>
      <c r="C654" s="23">
        <v>130391</v>
      </c>
      <c r="D654" s="36" t="s">
        <v>1531</v>
      </c>
      <c r="E654" s="36">
        <v>182</v>
      </c>
      <c r="F654" s="36">
        <v>60</v>
      </c>
      <c r="G654" s="36">
        <v>20</v>
      </c>
      <c r="H654" s="36">
        <v>3</v>
      </c>
      <c r="I654" s="36">
        <v>131391</v>
      </c>
      <c r="J654" s="36" t="s">
        <v>1529</v>
      </c>
      <c r="K654" s="36">
        <v>140139</v>
      </c>
      <c r="L654" s="36" t="s">
        <v>804</v>
      </c>
    </row>
    <row r="655" spans="1:12" x14ac:dyDescent="0.2">
      <c r="A655" s="36" t="s">
        <v>1532</v>
      </c>
      <c r="B655" s="36">
        <v>650393</v>
      </c>
      <c r="C655" s="23">
        <v>130392</v>
      </c>
      <c r="D655" s="36" t="s">
        <v>1533</v>
      </c>
      <c r="E655" s="36">
        <v>256</v>
      </c>
      <c r="F655" s="36">
        <v>60</v>
      </c>
      <c r="G655" s="36">
        <v>20</v>
      </c>
      <c r="H655" s="36">
        <v>3</v>
      </c>
      <c r="I655" s="36">
        <v>131392</v>
      </c>
      <c r="J655" s="36" t="s">
        <v>1529</v>
      </c>
      <c r="K655" s="36">
        <v>140139</v>
      </c>
      <c r="L655" s="36" t="s">
        <v>804</v>
      </c>
    </row>
    <row r="656" spans="1:12" x14ac:dyDescent="0.2">
      <c r="A656" s="36" t="s">
        <v>1534</v>
      </c>
      <c r="B656" s="36">
        <v>650394</v>
      </c>
      <c r="C656" s="23">
        <v>130393</v>
      </c>
      <c r="D656" s="36" t="s">
        <v>1535</v>
      </c>
      <c r="E656" s="36">
        <v>357</v>
      </c>
      <c r="F656" s="36">
        <v>60</v>
      </c>
      <c r="G656" s="36">
        <v>20</v>
      </c>
      <c r="H656" s="36">
        <v>4</v>
      </c>
      <c r="I656" s="36">
        <v>131393</v>
      </c>
      <c r="J656" s="36" t="s">
        <v>1529</v>
      </c>
      <c r="K656" s="36">
        <v>140139</v>
      </c>
      <c r="L656" s="36" t="s">
        <v>804</v>
      </c>
    </row>
    <row r="657" spans="1:12" x14ac:dyDescent="0.2">
      <c r="A657" s="36" t="s">
        <v>1536</v>
      </c>
      <c r="B657" s="36">
        <v>650395</v>
      </c>
      <c r="C657" s="23">
        <v>130394</v>
      </c>
      <c r="D657" s="36" t="s">
        <v>1537</v>
      </c>
      <c r="E657" s="36">
        <v>500</v>
      </c>
      <c r="F657" s="36">
        <v>60</v>
      </c>
      <c r="G657" s="36">
        <v>20</v>
      </c>
      <c r="H657" s="36">
        <v>4</v>
      </c>
      <c r="I657" s="36">
        <v>131394</v>
      </c>
      <c r="J657" s="36" t="s">
        <v>1529</v>
      </c>
      <c r="K657" s="36">
        <v>140139</v>
      </c>
      <c r="L657" s="36" t="s">
        <v>804</v>
      </c>
    </row>
    <row r="658" spans="1:12" x14ac:dyDescent="0.2">
      <c r="A658" s="36" t="s">
        <v>1538</v>
      </c>
      <c r="B658" s="36">
        <v>650396</v>
      </c>
      <c r="C658" s="23">
        <v>130395</v>
      </c>
      <c r="D658" s="36" t="s">
        <v>1539</v>
      </c>
      <c r="E658" s="36">
        <v>700</v>
      </c>
      <c r="F658" s="36">
        <v>60</v>
      </c>
      <c r="G658" s="36">
        <v>20</v>
      </c>
      <c r="H658" s="36">
        <v>4</v>
      </c>
      <c r="I658" s="36">
        <v>131395</v>
      </c>
      <c r="J658" s="36" t="s">
        <v>1529</v>
      </c>
      <c r="K658" s="36">
        <v>140139</v>
      </c>
      <c r="L658" s="36" t="s">
        <v>804</v>
      </c>
    </row>
    <row r="659" spans="1:12" x14ac:dyDescent="0.2">
      <c r="A659" s="36" t="s">
        <v>1540</v>
      </c>
      <c r="B659" s="36">
        <v>650397</v>
      </c>
      <c r="C659" s="23">
        <v>130396</v>
      </c>
      <c r="D659" s="36" t="s">
        <v>1541</v>
      </c>
      <c r="E659" s="36">
        <v>980</v>
      </c>
      <c r="F659" s="36">
        <v>60</v>
      </c>
      <c r="G659" s="36">
        <v>20</v>
      </c>
      <c r="H659" s="36">
        <v>5</v>
      </c>
      <c r="I659" s="36">
        <v>131396</v>
      </c>
      <c r="J659" s="36" t="s">
        <v>1529</v>
      </c>
      <c r="K659" s="36">
        <v>140139</v>
      </c>
      <c r="L659" s="36" t="s">
        <v>804</v>
      </c>
    </row>
    <row r="660" spans="1:12" x14ac:dyDescent="0.2">
      <c r="A660" s="36" t="s">
        <v>1542</v>
      </c>
      <c r="B660" s="36">
        <v>650398</v>
      </c>
      <c r="C660" s="23">
        <v>130397</v>
      </c>
      <c r="D660" s="36" t="s">
        <v>1543</v>
      </c>
      <c r="E660" s="36">
        <v>1375</v>
      </c>
      <c r="F660" s="36">
        <v>60</v>
      </c>
      <c r="G660" s="36">
        <v>20</v>
      </c>
      <c r="H660" s="36">
        <v>5</v>
      </c>
      <c r="I660" s="36">
        <v>131397</v>
      </c>
      <c r="J660" s="36" t="s">
        <v>1529</v>
      </c>
      <c r="K660" s="36">
        <v>140139</v>
      </c>
      <c r="L660" s="36" t="s">
        <v>804</v>
      </c>
    </row>
    <row r="661" spans="1:12" x14ac:dyDescent="0.2">
      <c r="A661" s="36" t="s">
        <v>1544</v>
      </c>
      <c r="B661" s="36">
        <v>650399</v>
      </c>
      <c r="C661" s="23">
        <v>130398</v>
      </c>
      <c r="D661" s="36" t="s">
        <v>1545</v>
      </c>
      <c r="E661" s="36">
        <v>1925</v>
      </c>
      <c r="F661" s="36">
        <v>60</v>
      </c>
      <c r="G661" s="36">
        <v>20</v>
      </c>
      <c r="H661" s="36">
        <v>6</v>
      </c>
      <c r="I661" s="36">
        <v>131398</v>
      </c>
      <c r="J661" s="36" t="s">
        <v>1529</v>
      </c>
      <c r="K661" s="36">
        <v>140139</v>
      </c>
      <c r="L661" s="36" t="s">
        <v>804</v>
      </c>
    </row>
    <row r="662" spans="1:12" x14ac:dyDescent="0.2">
      <c r="A662" s="36" t="s">
        <v>1546</v>
      </c>
      <c r="B662" s="36">
        <v>650400</v>
      </c>
      <c r="C662" s="23">
        <v>130399</v>
      </c>
      <c r="D662" s="36" t="s">
        <v>1547</v>
      </c>
      <c r="E662" s="36">
        <v>2695</v>
      </c>
      <c r="F662" s="36">
        <v>60</v>
      </c>
      <c r="G662" s="36">
        <v>20</v>
      </c>
      <c r="H662" s="36">
        <v>6</v>
      </c>
      <c r="I662" s="36">
        <v>131399</v>
      </c>
      <c r="J662" s="36" t="s">
        <v>1529</v>
      </c>
      <c r="K662" s="36">
        <v>140139</v>
      </c>
      <c r="L662" s="36" t="s">
        <v>804</v>
      </c>
    </row>
    <row r="663" spans="1:12" x14ac:dyDescent="0.2">
      <c r="A663" s="36" t="s">
        <v>1548</v>
      </c>
      <c r="B663" s="36">
        <v>650406</v>
      </c>
      <c r="C663" s="23">
        <v>130405</v>
      </c>
      <c r="D663" s="36" t="s">
        <v>1549</v>
      </c>
      <c r="E663" s="36">
        <v>130</v>
      </c>
      <c r="F663" s="36">
        <v>61</v>
      </c>
      <c r="G663" s="36">
        <v>20</v>
      </c>
      <c r="H663" s="36">
        <v>3</v>
      </c>
      <c r="I663" s="36">
        <v>131405</v>
      </c>
      <c r="J663" s="36" t="s">
        <v>1550</v>
      </c>
      <c r="K663" s="36">
        <v>140139</v>
      </c>
      <c r="L663" s="36" t="s">
        <v>804</v>
      </c>
    </row>
    <row r="664" spans="1:12" x14ac:dyDescent="0.2">
      <c r="A664" s="36" t="s">
        <v>1551</v>
      </c>
      <c r="B664" s="36">
        <v>650407</v>
      </c>
      <c r="C664" s="23">
        <v>130406</v>
      </c>
      <c r="D664" s="36" t="s">
        <v>1552</v>
      </c>
      <c r="E664" s="36">
        <v>182</v>
      </c>
      <c r="F664" s="36">
        <v>61</v>
      </c>
      <c r="G664" s="36">
        <v>20</v>
      </c>
      <c r="H664" s="36">
        <v>3</v>
      </c>
      <c r="I664" s="36">
        <v>131406</v>
      </c>
      <c r="J664" s="36" t="s">
        <v>1550</v>
      </c>
      <c r="K664" s="36">
        <v>140139</v>
      </c>
      <c r="L664" s="36" t="s">
        <v>804</v>
      </c>
    </row>
    <row r="665" spans="1:12" x14ac:dyDescent="0.2">
      <c r="A665" s="36" t="s">
        <v>1553</v>
      </c>
      <c r="B665" s="36">
        <v>650408</v>
      </c>
      <c r="C665" s="23">
        <v>130407</v>
      </c>
      <c r="D665" s="36" t="s">
        <v>1554</v>
      </c>
      <c r="E665" s="36">
        <v>256</v>
      </c>
      <c r="F665" s="36">
        <v>61</v>
      </c>
      <c r="G665" s="36">
        <v>20</v>
      </c>
      <c r="H665" s="36">
        <v>3</v>
      </c>
      <c r="I665" s="36">
        <v>131407</v>
      </c>
      <c r="J665" s="36" t="s">
        <v>1550</v>
      </c>
      <c r="K665" s="36">
        <v>140139</v>
      </c>
      <c r="L665" s="36" t="s">
        <v>804</v>
      </c>
    </row>
    <row r="666" spans="1:12" x14ac:dyDescent="0.2">
      <c r="A666" s="36" t="s">
        <v>1555</v>
      </c>
      <c r="B666" s="36">
        <v>650409</v>
      </c>
      <c r="C666" s="23">
        <v>130408</v>
      </c>
      <c r="D666" s="36" t="s">
        <v>1556</v>
      </c>
      <c r="E666" s="36">
        <v>357</v>
      </c>
      <c r="F666" s="36">
        <v>61</v>
      </c>
      <c r="G666" s="36">
        <v>20</v>
      </c>
      <c r="H666" s="36">
        <v>4</v>
      </c>
      <c r="I666" s="36">
        <v>131408</v>
      </c>
      <c r="J666" s="36" t="s">
        <v>1550</v>
      </c>
      <c r="K666" s="36">
        <v>140139</v>
      </c>
      <c r="L666" s="36" t="s">
        <v>804</v>
      </c>
    </row>
    <row r="667" spans="1:12" x14ac:dyDescent="0.2">
      <c r="A667" s="36" t="s">
        <v>1557</v>
      </c>
      <c r="B667" s="36">
        <v>650410</v>
      </c>
      <c r="C667" s="23">
        <v>130409</v>
      </c>
      <c r="D667" s="36" t="s">
        <v>1558</v>
      </c>
      <c r="E667" s="36">
        <v>500</v>
      </c>
      <c r="F667" s="36">
        <v>61</v>
      </c>
      <c r="G667" s="36">
        <v>20</v>
      </c>
      <c r="H667" s="36">
        <v>4</v>
      </c>
      <c r="I667" s="36">
        <v>131409</v>
      </c>
      <c r="J667" s="36" t="s">
        <v>1550</v>
      </c>
      <c r="K667" s="36">
        <v>140139</v>
      </c>
      <c r="L667" s="36" t="s">
        <v>804</v>
      </c>
    </row>
    <row r="668" spans="1:12" x14ac:dyDescent="0.2">
      <c r="A668" s="36" t="s">
        <v>1559</v>
      </c>
      <c r="B668" s="36">
        <v>650411</v>
      </c>
      <c r="C668" s="23">
        <v>130410</v>
      </c>
      <c r="D668" s="36" t="s">
        <v>1560</v>
      </c>
      <c r="E668" s="36">
        <v>700</v>
      </c>
      <c r="F668" s="36">
        <v>61</v>
      </c>
      <c r="G668" s="36">
        <v>20</v>
      </c>
      <c r="H668" s="36">
        <v>4</v>
      </c>
      <c r="I668" s="36">
        <v>131410</v>
      </c>
      <c r="J668" s="36" t="s">
        <v>1550</v>
      </c>
      <c r="K668" s="36">
        <v>140139</v>
      </c>
      <c r="L668" s="36" t="s">
        <v>804</v>
      </c>
    </row>
    <row r="669" spans="1:12" x14ac:dyDescent="0.2">
      <c r="A669" s="36" t="s">
        <v>1561</v>
      </c>
      <c r="B669" s="36">
        <v>650412</v>
      </c>
      <c r="C669" s="23">
        <v>130411</v>
      </c>
      <c r="D669" s="36" t="s">
        <v>1562</v>
      </c>
      <c r="E669" s="36">
        <v>980</v>
      </c>
      <c r="F669" s="36">
        <v>61</v>
      </c>
      <c r="G669" s="36">
        <v>20</v>
      </c>
      <c r="H669" s="36">
        <v>5</v>
      </c>
      <c r="I669" s="36">
        <v>131411</v>
      </c>
      <c r="J669" s="36" t="s">
        <v>1550</v>
      </c>
      <c r="K669" s="36">
        <v>140139</v>
      </c>
      <c r="L669" s="36" t="s">
        <v>804</v>
      </c>
    </row>
    <row r="670" spans="1:12" x14ac:dyDescent="0.2">
      <c r="A670" s="36" t="s">
        <v>1563</v>
      </c>
      <c r="B670" s="36">
        <v>650413</v>
      </c>
      <c r="C670" s="23">
        <v>130412</v>
      </c>
      <c r="D670" s="36" t="s">
        <v>1564</v>
      </c>
      <c r="E670" s="36">
        <v>1375</v>
      </c>
      <c r="F670" s="36">
        <v>61</v>
      </c>
      <c r="G670" s="36">
        <v>20</v>
      </c>
      <c r="H670" s="36">
        <v>5</v>
      </c>
      <c r="I670" s="36">
        <v>131412</v>
      </c>
      <c r="J670" s="36" t="s">
        <v>1550</v>
      </c>
      <c r="K670" s="36">
        <v>140139</v>
      </c>
      <c r="L670" s="36" t="s">
        <v>804</v>
      </c>
    </row>
    <row r="671" spans="1:12" x14ac:dyDescent="0.2">
      <c r="A671" s="36" t="s">
        <v>1565</v>
      </c>
      <c r="B671" s="36">
        <v>650414</v>
      </c>
      <c r="C671" s="23">
        <v>130413</v>
      </c>
      <c r="D671" s="36" t="s">
        <v>1566</v>
      </c>
      <c r="E671" s="36">
        <v>1925</v>
      </c>
      <c r="F671" s="36">
        <v>61</v>
      </c>
      <c r="G671" s="36">
        <v>20</v>
      </c>
      <c r="H671" s="36">
        <v>6</v>
      </c>
      <c r="I671" s="36">
        <v>131413</v>
      </c>
      <c r="J671" s="36" t="s">
        <v>1550</v>
      </c>
      <c r="K671" s="36">
        <v>140139</v>
      </c>
      <c r="L671" s="36" t="s">
        <v>804</v>
      </c>
    </row>
    <row r="672" spans="1:12" x14ac:dyDescent="0.2">
      <c r="A672" s="36" t="s">
        <v>1567</v>
      </c>
      <c r="B672" s="36">
        <v>650415</v>
      </c>
      <c r="C672" s="23">
        <v>130414</v>
      </c>
      <c r="D672" s="36" t="s">
        <v>1568</v>
      </c>
      <c r="E672" s="36">
        <v>2695</v>
      </c>
      <c r="F672" s="36">
        <v>61</v>
      </c>
      <c r="G672" s="36">
        <v>20</v>
      </c>
      <c r="H672" s="36">
        <v>6</v>
      </c>
      <c r="I672" s="36">
        <v>131414</v>
      </c>
      <c r="J672" s="36" t="s">
        <v>1550</v>
      </c>
      <c r="K672" s="36">
        <v>140139</v>
      </c>
      <c r="L672" s="36" t="s">
        <v>804</v>
      </c>
    </row>
    <row r="673" spans="1:12" x14ac:dyDescent="0.2">
      <c r="A673" s="36" t="s">
        <v>1569</v>
      </c>
      <c r="B673" s="36">
        <v>650421</v>
      </c>
      <c r="C673" s="23">
        <v>129001</v>
      </c>
      <c r="D673" s="36" t="s">
        <v>1570</v>
      </c>
      <c r="E673" s="36">
        <v>130</v>
      </c>
      <c r="F673" s="36">
        <v>67</v>
      </c>
      <c r="G673" s="36">
        <v>20</v>
      </c>
      <c r="H673" s="36">
        <v>3</v>
      </c>
      <c r="I673" s="36">
        <v>131420</v>
      </c>
      <c r="J673" s="36" t="s">
        <v>1571</v>
      </c>
      <c r="K673" s="36">
        <v>140140</v>
      </c>
      <c r="L673" s="36" t="s">
        <v>804</v>
      </c>
    </row>
    <row r="674" spans="1:12" x14ac:dyDescent="0.2">
      <c r="A674" s="36" t="s">
        <v>1572</v>
      </c>
      <c r="B674" s="36">
        <v>650422</v>
      </c>
      <c r="C674" s="23">
        <v>129002</v>
      </c>
      <c r="D674" s="36" t="s">
        <v>1573</v>
      </c>
      <c r="E674" s="36">
        <v>182</v>
      </c>
      <c r="F674" s="36">
        <v>67</v>
      </c>
      <c r="G674" s="36">
        <v>20</v>
      </c>
      <c r="H674" s="36">
        <v>3</v>
      </c>
      <c r="I674" s="36">
        <v>131421</v>
      </c>
      <c r="J674" s="36" t="s">
        <v>1571</v>
      </c>
      <c r="K674" s="36">
        <v>140140</v>
      </c>
      <c r="L674" s="36" t="s">
        <v>804</v>
      </c>
    </row>
    <row r="675" spans="1:12" x14ac:dyDescent="0.2">
      <c r="A675" s="36" t="s">
        <v>1574</v>
      </c>
      <c r="B675" s="36">
        <v>650423</v>
      </c>
      <c r="C675" s="23">
        <v>129003</v>
      </c>
      <c r="D675" s="36" t="s">
        <v>1575</v>
      </c>
      <c r="E675" s="36">
        <v>256</v>
      </c>
      <c r="F675" s="36">
        <v>67</v>
      </c>
      <c r="G675" s="36">
        <v>20</v>
      </c>
      <c r="H675" s="36">
        <v>3</v>
      </c>
      <c r="I675" s="36">
        <v>131422</v>
      </c>
      <c r="J675" s="36" t="s">
        <v>1571</v>
      </c>
      <c r="K675" s="36">
        <v>140140</v>
      </c>
      <c r="L675" s="36" t="s">
        <v>804</v>
      </c>
    </row>
    <row r="676" spans="1:12" x14ac:dyDescent="0.2">
      <c r="A676" s="36" t="s">
        <v>1576</v>
      </c>
      <c r="B676" s="36">
        <v>650424</v>
      </c>
      <c r="C676" s="23">
        <v>129004</v>
      </c>
      <c r="D676" s="36" t="s">
        <v>1577</v>
      </c>
      <c r="E676" s="36">
        <v>357</v>
      </c>
      <c r="F676" s="36">
        <v>67</v>
      </c>
      <c r="G676" s="36">
        <v>20</v>
      </c>
      <c r="H676" s="36">
        <v>4</v>
      </c>
      <c r="I676" s="36">
        <v>131423</v>
      </c>
      <c r="J676" s="36" t="s">
        <v>1571</v>
      </c>
      <c r="K676" s="36">
        <v>140140</v>
      </c>
      <c r="L676" s="36" t="s">
        <v>804</v>
      </c>
    </row>
    <row r="677" spans="1:12" x14ac:dyDescent="0.2">
      <c r="A677" s="36" t="s">
        <v>1578</v>
      </c>
      <c r="B677" s="36">
        <v>650425</v>
      </c>
      <c r="C677" s="23">
        <v>129005</v>
      </c>
      <c r="D677" s="36" t="s">
        <v>1579</v>
      </c>
      <c r="E677" s="36">
        <v>500</v>
      </c>
      <c r="F677" s="36">
        <v>67</v>
      </c>
      <c r="G677" s="36">
        <v>20</v>
      </c>
      <c r="H677" s="36">
        <v>4</v>
      </c>
      <c r="I677" s="36">
        <v>131424</v>
      </c>
      <c r="J677" s="36" t="s">
        <v>1571</v>
      </c>
      <c r="K677" s="36">
        <v>140140</v>
      </c>
      <c r="L677" s="36" t="s">
        <v>804</v>
      </c>
    </row>
    <row r="678" spans="1:12" x14ac:dyDescent="0.2">
      <c r="A678" s="36" t="s">
        <v>1580</v>
      </c>
      <c r="B678" s="36">
        <v>650426</v>
      </c>
      <c r="C678" s="23">
        <v>129006</v>
      </c>
      <c r="D678" s="36" t="s">
        <v>1581</v>
      </c>
      <c r="E678" s="36">
        <v>700</v>
      </c>
      <c r="F678" s="36">
        <v>67</v>
      </c>
      <c r="G678" s="36">
        <v>20</v>
      </c>
      <c r="H678" s="36">
        <v>4</v>
      </c>
      <c r="I678" s="36">
        <v>131425</v>
      </c>
      <c r="J678" s="36" t="s">
        <v>1571</v>
      </c>
      <c r="K678" s="36">
        <v>140140</v>
      </c>
      <c r="L678" s="36" t="s">
        <v>804</v>
      </c>
    </row>
    <row r="679" spans="1:12" x14ac:dyDescent="0.2">
      <c r="A679" s="36" t="s">
        <v>1582</v>
      </c>
      <c r="B679" s="36">
        <v>650427</v>
      </c>
      <c r="C679" s="23">
        <v>129007</v>
      </c>
      <c r="D679" s="36" t="s">
        <v>1583</v>
      </c>
      <c r="E679" s="36">
        <v>980</v>
      </c>
      <c r="F679" s="36">
        <v>67</v>
      </c>
      <c r="G679" s="36">
        <v>20</v>
      </c>
      <c r="H679" s="36">
        <v>5</v>
      </c>
      <c r="I679" s="36">
        <v>131426</v>
      </c>
      <c r="J679" s="36" t="s">
        <v>1571</v>
      </c>
      <c r="K679" s="36">
        <v>140140</v>
      </c>
      <c r="L679" s="36" t="s">
        <v>804</v>
      </c>
    </row>
    <row r="680" spans="1:12" x14ac:dyDescent="0.2">
      <c r="A680" s="36" t="s">
        <v>1584</v>
      </c>
      <c r="B680" s="36">
        <v>650428</v>
      </c>
      <c r="C680" s="23">
        <v>129008</v>
      </c>
      <c r="D680" s="36" t="s">
        <v>1585</v>
      </c>
      <c r="E680" s="36">
        <v>1375</v>
      </c>
      <c r="F680" s="36">
        <v>67</v>
      </c>
      <c r="G680" s="36">
        <v>20</v>
      </c>
      <c r="H680" s="36">
        <v>5</v>
      </c>
      <c r="I680" s="36">
        <v>131427</v>
      </c>
      <c r="J680" s="36" t="s">
        <v>1571</v>
      </c>
      <c r="K680" s="36">
        <v>140139</v>
      </c>
      <c r="L680" s="36" t="s">
        <v>804</v>
      </c>
    </row>
    <row r="681" spans="1:12" x14ac:dyDescent="0.2">
      <c r="A681" s="36" t="s">
        <v>1586</v>
      </c>
      <c r="B681" s="36">
        <v>650429</v>
      </c>
      <c r="C681" s="23">
        <v>129009</v>
      </c>
      <c r="D681" s="36" t="s">
        <v>1587</v>
      </c>
      <c r="E681" s="36">
        <v>1925</v>
      </c>
      <c r="F681" s="36">
        <v>67</v>
      </c>
      <c r="G681" s="36">
        <v>20</v>
      </c>
      <c r="H681" s="36">
        <v>6</v>
      </c>
      <c r="I681" s="36">
        <v>131428</v>
      </c>
      <c r="J681" s="36" t="s">
        <v>1571</v>
      </c>
      <c r="K681" s="36">
        <v>140139</v>
      </c>
      <c r="L681" s="36" t="s">
        <v>804</v>
      </c>
    </row>
    <row r="682" spans="1:12" x14ac:dyDescent="0.2">
      <c r="A682" s="36" t="s">
        <v>1588</v>
      </c>
      <c r="B682" s="36">
        <v>650430</v>
      </c>
      <c r="C682" s="23">
        <v>129010</v>
      </c>
      <c r="D682" s="36" t="s">
        <v>1589</v>
      </c>
      <c r="E682" s="36">
        <v>2695</v>
      </c>
      <c r="F682" s="36">
        <v>67</v>
      </c>
      <c r="G682" s="36">
        <v>20</v>
      </c>
      <c r="H682" s="36">
        <v>6</v>
      </c>
      <c r="I682" s="36">
        <v>131429</v>
      </c>
      <c r="J682" s="36" t="s">
        <v>1571</v>
      </c>
      <c r="K682" s="36">
        <v>140139</v>
      </c>
      <c r="L682" s="36" t="s">
        <v>804</v>
      </c>
    </row>
    <row r="683" spans="1:12" x14ac:dyDescent="0.2">
      <c r="A683" s="36" t="s">
        <v>1590</v>
      </c>
      <c r="B683" s="36">
        <v>650436</v>
      </c>
      <c r="C683" s="23">
        <v>129101</v>
      </c>
      <c r="D683" s="36" t="s">
        <v>1591</v>
      </c>
      <c r="E683" s="36">
        <v>130</v>
      </c>
      <c r="F683" s="36">
        <v>68</v>
      </c>
      <c r="G683" s="36">
        <v>20</v>
      </c>
      <c r="H683" s="36">
        <v>3</v>
      </c>
      <c r="I683" s="36">
        <v>131435</v>
      </c>
      <c r="J683" s="36" t="s">
        <v>1592</v>
      </c>
      <c r="K683" s="36">
        <v>140140</v>
      </c>
      <c r="L683" s="36" t="s">
        <v>804</v>
      </c>
    </row>
    <row r="684" spans="1:12" x14ac:dyDescent="0.2">
      <c r="A684" s="36" t="s">
        <v>1593</v>
      </c>
      <c r="B684" s="36">
        <v>650437</v>
      </c>
      <c r="C684" s="23">
        <v>129102</v>
      </c>
      <c r="D684" s="36" t="s">
        <v>1594</v>
      </c>
      <c r="E684" s="36">
        <v>182</v>
      </c>
      <c r="F684" s="36">
        <v>68</v>
      </c>
      <c r="G684" s="36">
        <v>20</v>
      </c>
      <c r="H684" s="36">
        <v>3</v>
      </c>
      <c r="I684" s="36">
        <v>131436</v>
      </c>
      <c r="J684" s="36" t="s">
        <v>1592</v>
      </c>
      <c r="K684" s="36">
        <v>140140</v>
      </c>
      <c r="L684" s="36" t="s">
        <v>804</v>
      </c>
    </row>
    <row r="685" spans="1:12" x14ac:dyDescent="0.2">
      <c r="A685" s="36" t="s">
        <v>1595</v>
      </c>
      <c r="B685" s="36">
        <v>650438</v>
      </c>
      <c r="C685" s="23">
        <v>129103</v>
      </c>
      <c r="D685" s="36" t="s">
        <v>1596</v>
      </c>
      <c r="E685" s="36">
        <v>256</v>
      </c>
      <c r="F685" s="36">
        <v>68</v>
      </c>
      <c r="G685" s="36">
        <v>20</v>
      </c>
      <c r="H685" s="36">
        <v>3</v>
      </c>
      <c r="I685" s="36">
        <v>131437</v>
      </c>
      <c r="J685" s="36" t="s">
        <v>1592</v>
      </c>
      <c r="K685" s="36">
        <v>140140</v>
      </c>
      <c r="L685" s="36" t="s">
        <v>804</v>
      </c>
    </row>
    <row r="686" spans="1:12" x14ac:dyDescent="0.2">
      <c r="A686" s="36" t="s">
        <v>1597</v>
      </c>
      <c r="B686" s="36">
        <v>650439</v>
      </c>
      <c r="C686" s="23">
        <v>129104</v>
      </c>
      <c r="D686" s="36" t="s">
        <v>1598</v>
      </c>
      <c r="E686" s="36">
        <v>357</v>
      </c>
      <c r="F686" s="36">
        <v>68</v>
      </c>
      <c r="G686" s="36">
        <v>20</v>
      </c>
      <c r="H686" s="36">
        <v>4</v>
      </c>
      <c r="I686" s="36">
        <v>131438</v>
      </c>
      <c r="J686" s="36" t="s">
        <v>1592</v>
      </c>
      <c r="K686" s="36">
        <v>140140</v>
      </c>
      <c r="L686" s="36" t="s">
        <v>804</v>
      </c>
    </row>
    <row r="687" spans="1:12" x14ac:dyDescent="0.2">
      <c r="A687" s="36" t="s">
        <v>1599</v>
      </c>
      <c r="B687" s="36">
        <v>650440</v>
      </c>
      <c r="C687" s="23">
        <v>129105</v>
      </c>
      <c r="D687" s="36" t="s">
        <v>1600</v>
      </c>
      <c r="E687" s="36">
        <v>500</v>
      </c>
      <c r="F687" s="36">
        <v>68</v>
      </c>
      <c r="G687" s="36">
        <v>20</v>
      </c>
      <c r="H687" s="36">
        <v>4</v>
      </c>
      <c r="I687" s="36">
        <v>131439</v>
      </c>
      <c r="J687" s="36" t="s">
        <v>1592</v>
      </c>
      <c r="K687" s="36">
        <v>140140</v>
      </c>
      <c r="L687" s="36" t="s">
        <v>804</v>
      </c>
    </row>
    <row r="688" spans="1:12" x14ac:dyDescent="0.2">
      <c r="A688" s="36" t="s">
        <v>1601</v>
      </c>
      <c r="B688" s="36">
        <v>650441</v>
      </c>
      <c r="C688" s="23">
        <v>129106</v>
      </c>
      <c r="D688" s="36" t="s">
        <v>1602</v>
      </c>
      <c r="E688" s="36">
        <v>700</v>
      </c>
      <c r="F688" s="36">
        <v>68</v>
      </c>
      <c r="G688" s="36">
        <v>20</v>
      </c>
      <c r="H688" s="36">
        <v>4</v>
      </c>
      <c r="I688" s="36">
        <v>131440</v>
      </c>
      <c r="J688" s="36" t="s">
        <v>1592</v>
      </c>
      <c r="K688" s="36">
        <v>140140</v>
      </c>
      <c r="L688" s="36" t="s">
        <v>804</v>
      </c>
    </row>
    <row r="689" spans="1:12" x14ac:dyDescent="0.2">
      <c r="A689" s="36" t="s">
        <v>1603</v>
      </c>
      <c r="B689" s="36">
        <v>650442</v>
      </c>
      <c r="C689" s="23">
        <v>129107</v>
      </c>
      <c r="D689" s="36" t="s">
        <v>1604</v>
      </c>
      <c r="E689" s="36">
        <v>980</v>
      </c>
      <c r="F689" s="36">
        <v>68</v>
      </c>
      <c r="G689" s="36">
        <v>20</v>
      </c>
      <c r="H689" s="36">
        <v>5</v>
      </c>
      <c r="I689" s="36">
        <v>131441</v>
      </c>
      <c r="J689" s="36" t="s">
        <v>1592</v>
      </c>
      <c r="K689" s="36">
        <v>140140</v>
      </c>
      <c r="L689" s="36" t="s">
        <v>804</v>
      </c>
    </row>
    <row r="690" spans="1:12" x14ac:dyDescent="0.2">
      <c r="A690" s="36" t="s">
        <v>1605</v>
      </c>
      <c r="B690" s="36">
        <v>650443</v>
      </c>
      <c r="C690" s="23">
        <v>129108</v>
      </c>
      <c r="D690" s="36" t="s">
        <v>1606</v>
      </c>
      <c r="E690" s="36">
        <v>1375</v>
      </c>
      <c r="F690" s="36">
        <v>68</v>
      </c>
      <c r="G690" s="36">
        <v>20</v>
      </c>
      <c r="H690" s="36">
        <v>5</v>
      </c>
      <c r="I690" s="36">
        <v>131442</v>
      </c>
      <c r="J690" s="36" t="s">
        <v>1592</v>
      </c>
      <c r="K690" s="36">
        <v>140139</v>
      </c>
      <c r="L690" s="36" t="s">
        <v>804</v>
      </c>
    </row>
    <row r="691" spans="1:12" x14ac:dyDescent="0.2">
      <c r="A691" s="36" t="s">
        <v>1607</v>
      </c>
      <c r="B691" s="36">
        <v>650444</v>
      </c>
      <c r="C691" s="23">
        <v>129109</v>
      </c>
      <c r="D691" s="36" t="s">
        <v>1608</v>
      </c>
      <c r="E691" s="36">
        <v>1925</v>
      </c>
      <c r="F691" s="36">
        <v>68</v>
      </c>
      <c r="G691" s="36">
        <v>20</v>
      </c>
      <c r="H691" s="36">
        <v>6</v>
      </c>
      <c r="I691" s="36">
        <v>131443</v>
      </c>
      <c r="J691" s="36" t="s">
        <v>1592</v>
      </c>
      <c r="K691" s="36">
        <v>140139</v>
      </c>
      <c r="L691" s="36" t="s">
        <v>804</v>
      </c>
    </row>
    <row r="692" spans="1:12" x14ac:dyDescent="0.2">
      <c r="A692" s="36" t="s">
        <v>1609</v>
      </c>
      <c r="B692" s="36">
        <v>650445</v>
      </c>
      <c r="C692" s="23">
        <v>129110</v>
      </c>
      <c r="D692" s="36" t="s">
        <v>1610</v>
      </c>
      <c r="E692" s="36">
        <v>2695</v>
      </c>
      <c r="F692" s="36">
        <v>68</v>
      </c>
      <c r="G692" s="36">
        <v>20</v>
      </c>
      <c r="H692" s="36">
        <v>6</v>
      </c>
      <c r="I692" s="36">
        <v>131444</v>
      </c>
      <c r="J692" s="36" t="s">
        <v>1592</v>
      </c>
      <c r="K692" s="36">
        <v>140139</v>
      </c>
      <c r="L692" s="36" t="s">
        <v>804</v>
      </c>
    </row>
    <row r="693" spans="1:12" x14ac:dyDescent="0.2">
      <c r="A693" s="36" t="s">
        <v>1611</v>
      </c>
      <c r="B693" s="36">
        <v>650451</v>
      </c>
      <c r="C693" s="23">
        <v>129201</v>
      </c>
      <c r="D693" s="36" t="s">
        <v>1612</v>
      </c>
      <c r="E693" s="36">
        <v>130</v>
      </c>
      <c r="F693" s="36">
        <v>69</v>
      </c>
      <c r="G693" s="36">
        <v>20</v>
      </c>
      <c r="H693" s="36">
        <v>3</v>
      </c>
      <c r="I693" s="36">
        <v>131450</v>
      </c>
      <c r="J693" s="36" t="s">
        <v>1613</v>
      </c>
      <c r="K693" s="36">
        <v>140140</v>
      </c>
      <c r="L693" s="36" t="s">
        <v>804</v>
      </c>
    </row>
    <row r="694" spans="1:12" x14ac:dyDescent="0.2">
      <c r="A694" s="36" t="s">
        <v>1614</v>
      </c>
      <c r="B694" s="36">
        <v>650452</v>
      </c>
      <c r="C694" s="23">
        <v>129202</v>
      </c>
      <c r="D694" s="36" t="s">
        <v>1615</v>
      </c>
      <c r="E694" s="36">
        <v>182</v>
      </c>
      <c r="F694" s="36">
        <v>69</v>
      </c>
      <c r="G694" s="36">
        <v>20</v>
      </c>
      <c r="H694" s="36">
        <v>3</v>
      </c>
      <c r="I694" s="36">
        <v>131451</v>
      </c>
      <c r="J694" s="36" t="s">
        <v>1613</v>
      </c>
      <c r="K694" s="36">
        <v>140140</v>
      </c>
      <c r="L694" s="36" t="s">
        <v>804</v>
      </c>
    </row>
    <row r="695" spans="1:12" x14ac:dyDescent="0.2">
      <c r="A695" s="36" t="s">
        <v>1616</v>
      </c>
      <c r="B695" s="36">
        <v>650453</v>
      </c>
      <c r="C695" s="23">
        <v>129203</v>
      </c>
      <c r="D695" s="36" t="s">
        <v>1617</v>
      </c>
      <c r="E695" s="36">
        <v>256</v>
      </c>
      <c r="F695" s="36">
        <v>69</v>
      </c>
      <c r="G695" s="36">
        <v>20</v>
      </c>
      <c r="H695" s="36">
        <v>3</v>
      </c>
      <c r="I695" s="36">
        <v>131452</v>
      </c>
      <c r="J695" s="36" t="s">
        <v>1613</v>
      </c>
      <c r="K695" s="36">
        <v>140140</v>
      </c>
      <c r="L695" s="36" t="s">
        <v>804</v>
      </c>
    </row>
    <row r="696" spans="1:12" x14ac:dyDescent="0.2">
      <c r="A696" s="36" t="s">
        <v>1618</v>
      </c>
      <c r="B696" s="36">
        <v>650454</v>
      </c>
      <c r="C696" s="23">
        <v>129204</v>
      </c>
      <c r="D696" s="36" t="s">
        <v>1619</v>
      </c>
      <c r="E696" s="36">
        <v>357</v>
      </c>
      <c r="F696" s="36">
        <v>69</v>
      </c>
      <c r="G696" s="36">
        <v>20</v>
      </c>
      <c r="H696" s="36">
        <v>4</v>
      </c>
      <c r="I696" s="36">
        <v>131453</v>
      </c>
      <c r="J696" s="36" t="s">
        <v>1613</v>
      </c>
      <c r="K696" s="36">
        <v>140140</v>
      </c>
      <c r="L696" s="36" t="s">
        <v>804</v>
      </c>
    </row>
    <row r="697" spans="1:12" x14ac:dyDescent="0.2">
      <c r="A697" s="36" t="s">
        <v>1620</v>
      </c>
      <c r="B697" s="36">
        <v>650455</v>
      </c>
      <c r="C697" s="23">
        <v>129205</v>
      </c>
      <c r="D697" s="36" t="s">
        <v>1621</v>
      </c>
      <c r="E697" s="36">
        <v>500</v>
      </c>
      <c r="F697" s="36">
        <v>69</v>
      </c>
      <c r="G697" s="36">
        <v>20</v>
      </c>
      <c r="H697" s="36">
        <v>4</v>
      </c>
      <c r="I697" s="36">
        <v>131454</v>
      </c>
      <c r="J697" s="36" t="s">
        <v>1613</v>
      </c>
      <c r="K697" s="36">
        <v>140140</v>
      </c>
      <c r="L697" s="36" t="s">
        <v>804</v>
      </c>
    </row>
    <row r="698" spans="1:12" x14ac:dyDescent="0.2">
      <c r="A698" s="36" t="s">
        <v>1622</v>
      </c>
      <c r="B698" s="36">
        <v>650456</v>
      </c>
      <c r="C698" s="23">
        <v>129206</v>
      </c>
      <c r="D698" s="36" t="s">
        <v>1623</v>
      </c>
      <c r="E698" s="36">
        <v>700</v>
      </c>
      <c r="F698" s="36">
        <v>69</v>
      </c>
      <c r="G698" s="36">
        <v>20</v>
      </c>
      <c r="H698" s="36">
        <v>4</v>
      </c>
      <c r="I698" s="36">
        <v>131455</v>
      </c>
      <c r="J698" s="36" t="s">
        <v>1613</v>
      </c>
      <c r="K698" s="36">
        <v>140140</v>
      </c>
      <c r="L698" s="36" t="s">
        <v>804</v>
      </c>
    </row>
    <row r="699" spans="1:12" x14ac:dyDescent="0.2">
      <c r="A699" s="36" t="s">
        <v>1624</v>
      </c>
      <c r="B699" s="36">
        <v>650457</v>
      </c>
      <c r="C699" s="23">
        <v>129207</v>
      </c>
      <c r="D699" s="36" t="s">
        <v>1625</v>
      </c>
      <c r="E699" s="36">
        <v>980</v>
      </c>
      <c r="F699" s="36">
        <v>69</v>
      </c>
      <c r="G699" s="36">
        <v>20</v>
      </c>
      <c r="H699" s="36">
        <v>5</v>
      </c>
      <c r="I699" s="36">
        <v>131456</v>
      </c>
      <c r="J699" s="36" t="s">
        <v>1613</v>
      </c>
      <c r="K699" s="36">
        <v>140140</v>
      </c>
      <c r="L699" s="36" t="s">
        <v>804</v>
      </c>
    </row>
    <row r="700" spans="1:12" x14ac:dyDescent="0.2">
      <c r="A700" s="36" t="s">
        <v>1626</v>
      </c>
      <c r="B700" s="36">
        <v>650458</v>
      </c>
      <c r="C700" s="23">
        <v>129208</v>
      </c>
      <c r="D700" s="36" t="s">
        <v>1627</v>
      </c>
      <c r="E700" s="36">
        <v>1375</v>
      </c>
      <c r="F700" s="36">
        <v>69</v>
      </c>
      <c r="G700" s="36">
        <v>20</v>
      </c>
      <c r="H700" s="36">
        <v>5</v>
      </c>
      <c r="I700" s="36">
        <v>131457</v>
      </c>
      <c r="J700" s="36" t="s">
        <v>1613</v>
      </c>
      <c r="K700" s="36">
        <v>140139</v>
      </c>
      <c r="L700" s="36" t="s">
        <v>804</v>
      </c>
    </row>
    <row r="701" spans="1:12" x14ac:dyDescent="0.2">
      <c r="A701" s="36" t="s">
        <v>1628</v>
      </c>
      <c r="B701" s="36">
        <v>650459</v>
      </c>
      <c r="C701" s="23">
        <v>129209</v>
      </c>
      <c r="D701" s="36" t="s">
        <v>1629</v>
      </c>
      <c r="E701" s="36">
        <v>1925</v>
      </c>
      <c r="F701" s="36">
        <v>69</v>
      </c>
      <c r="G701" s="36">
        <v>20</v>
      </c>
      <c r="H701" s="36">
        <v>6</v>
      </c>
      <c r="I701" s="36">
        <v>131458</v>
      </c>
      <c r="J701" s="36" t="s">
        <v>1613</v>
      </c>
      <c r="K701" s="36">
        <v>140139</v>
      </c>
      <c r="L701" s="36" t="s">
        <v>804</v>
      </c>
    </row>
    <row r="702" spans="1:12" x14ac:dyDescent="0.2">
      <c r="A702" s="36" t="s">
        <v>1630</v>
      </c>
      <c r="B702" s="36">
        <v>650460</v>
      </c>
      <c r="C702" s="23">
        <v>129210</v>
      </c>
      <c r="D702" s="36" t="s">
        <v>1631</v>
      </c>
      <c r="E702" s="36">
        <v>2695</v>
      </c>
      <c r="F702" s="36">
        <v>69</v>
      </c>
      <c r="G702" s="36">
        <v>20</v>
      </c>
      <c r="H702" s="36">
        <v>6</v>
      </c>
      <c r="I702" s="36">
        <v>131459</v>
      </c>
      <c r="J702" s="36" t="s">
        <v>1613</v>
      </c>
      <c r="K702" s="36">
        <v>140139</v>
      </c>
      <c r="L702" s="36" t="s">
        <v>804</v>
      </c>
    </row>
    <row r="703" spans="1:12" x14ac:dyDescent="0.2">
      <c r="A703" s="36" t="s">
        <v>1632</v>
      </c>
      <c r="B703" s="36">
        <v>650466</v>
      </c>
      <c r="C703" s="23">
        <v>129301</v>
      </c>
      <c r="D703" s="36" t="s">
        <v>1633</v>
      </c>
      <c r="E703" s="36">
        <v>130</v>
      </c>
      <c r="F703" s="36">
        <v>70</v>
      </c>
      <c r="G703" s="36">
        <v>20</v>
      </c>
      <c r="H703" s="36">
        <v>3</v>
      </c>
      <c r="I703" s="36">
        <v>131465</v>
      </c>
      <c r="J703" s="36" t="s">
        <v>1634</v>
      </c>
      <c r="K703" s="36">
        <v>140140</v>
      </c>
      <c r="L703" s="36" t="s">
        <v>804</v>
      </c>
    </row>
    <row r="704" spans="1:12" x14ac:dyDescent="0.2">
      <c r="A704" s="36" t="s">
        <v>1635</v>
      </c>
      <c r="B704" s="36">
        <v>650467</v>
      </c>
      <c r="C704" s="23">
        <v>129302</v>
      </c>
      <c r="D704" s="36" t="s">
        <v>1636</v>
      </c>
      <c r="E704" s="36">
        <v>182</v>
      </c>
      <c r="F704" s="36">
        <v>70</v>
      </c>
      <c r="G704" s="36">
        <v>20</v>
      </c>
      <c r="H704" s="36">
        <v>3</v>
      </c>
      <c r="I704" s="36">
        <v>131466</v>
      </c>
      <c r="J704" s="36" t="s">
        <v>1634</v>
      </c>
      <c r="K704" s="36">
        <v>140140</v>
      </c>
      <c r="L704" s="36" t="s">
        <v>804</v>
      </c>
    </row>
    <row r="705" spans="1:12" x14ac:dyDescent="0.2">
      <c r="A705" s="36" t="s">
        <v>1637</v>
      </c>
      <c r="B705" s="36">
        <v>650468</v>
      </c>
      <c r="C705" s="23">
        <v>129303</v>
      </c>
      <c r="D705" s="36" t="s">
        <v>1638</v>
      </c>
      <c r="E705" s="36">
        <v>256</v>
      </c>
      <c r="F705" s="36">
        <v>70</v>
      </c>
      <c r="G705" s="36">
        <v>20</v>
      </c>
      <c r="H705" s="36">
        <v>3</v>
      </c>
      <c r="I705" s="36">
        <v>131467</v>
      </c>
      <c r="J705" s="36" t="s">
        <v>1634</v>
      </c>
      <c r="K705" s="36">
        <v>140140</v>
      </c>
      <c r="L705" s="36" t="s">
        <v>804</v>
      </c>
    </row>
    <row r="706" spans="1:12" x14ac:dyDescent="0.2">
      <c r="A706" s="36" t="s">
        <v>1639</v>
      </c>
      <c r="B706" s="36">
        <v>650469</v>
      </c>
      <c r="C706" s="23">
        <v>129304</v>
      </c>
      <c r="D706" s="36" t="s">
        <v>1640</v>
      </c>
      <c r="E706" s="36">
        <v>357</v>
      </c>
      <c r="F706" s="36">
        <v>70</v>
      </c>
      <c r="G706" s="36">
        <v>20</v>
      </c>
      <c r="H706" s="36">
        <v>4</v>
      </c>
      <c r="I706" s="36">
        <v>131468</v>
      </c>
      <c r="J706" s="36" t="s">
        <v>1634</v>
      </c>
      <c r="K706" s="36">
        <v>140140</v>
      </c>
      <c r="L706" s="36" t="s">
        <v>804</v>
      </c>
    </row>
    <row r="707" spans="1:12" x14ac:dyDescent="0.2">
      <c r="A707" s="36" t="s">
        <v>1641</v>
      </c>
      <c r="B707" s="36">
        <v>650470</v>
      </c>
      <c r="C707" s="23">
        <v>129305</v>
      </c>
      <c r="D707" s="36" t="s">
        <v>1642</v>
      </c>
      <c r="E707" s="36">
        <v>500</v>
      </c>
      <c r="F707" s="36">
        <v>70</v>
      </c>
      <c r="G707" s="36">
        <v>20</v>
      </c>
      <c r="H707" s="36">
        <v>4</v>
      </c>
      <c r="I707" s="36">
        <v>131469</v>
      </c>
      <c r="J707" s="36" t="s">
        <v>1634</v>
      </c>
      <c r="K707" s="36">
        <v>140140</v>
      </c>
      <c r="L707" s="36" t="s">
        <v>804</v>
      </c>
    </row>
    <row r="708" spans="1:12" x14ac:dyDescent="0.2">
      <c r="A708" s="36" t="s">
        <v>1643</v>
      </c>
      <c r="B708" s="36">
        <v>650471</v>
      </c>
      <c r="C708" s="23">
        <v>129306</v>
      </c>
      <c r="D708" s="36" t="s">
        <v>1644</v>
      </c>
      <c r="E708" s="36">
        <v>700</v>
      </c>
      <c r="F708" s="36">
        <v>70</v>
      </c>
      <c r="G708" s="36">
        <v>20</v>
      </c>
      <c r="H708" s="36">
        <v>4</v>
      </c>
      <c r="I708" s="36">
        <v>131470</v>
      </c>
      <c r="J708" s="36" t="s">
        <v>1634</v>
      </c>
      <c r="K708" s="36">
        <v>140140</v>
      </c>
      <c r="L708" s="36" t="s">
        <v>804</v>
      </c>
    </row>
    <row r="709" spans="1:12" x14ac:dyDescent="0.2">
      <c r="A709" s="36" t="s">
        <v>1645</v>
      </c>
      <c r="B709" s="36">
        <v>650472</v>
      </c>
      <c r="C709" s="23">
        <v>129307</v>
      </c>
      <c r="D709" s="36" t="s">
        <v>1646</v>
      </c>
      <c r="E709" s="36">
        <v>980</v>
      </c>
      <c r="F709" s="36">
        <v>70</v>
      </c>
      <c r="G709" s="36">
        <v>20</v>
      </c>
      <c r="H709" s="36">
        <v>5</v>
      </c>
      <c r="I709" s="36">
        <v>131471</v>
      </c>
      <c r="J709" s="36" t="s">
        <v>1634</v>
      </c>
      <c r="K709" s="36">
        <v>140140</v>
      </c>
      <c r="L709" s="36" t="s">
        <v>804</v>
      </c>
    </row>
    <row r="710" spans="1:12" x14ac:dyDescent="0.2">
      <c r="A710" s="36" t="s">
        <v>1647</v>
      </c>
      <c r="B710" s="36">
        <v>650473</v>
      </c>
      <c r="C710" s="23">
        <v>129308</v>
      </c>
      <c r="D710" s="36" t="s">
        <v>1648</v>
      </c>
      <c r="E710" s="36">
        <v>1375</v>
      </c>
      <c r="F710" s="36">
        <v>70</v>
      </c>
      <c r="G710" s="36">
        <v>20</v>
      </c>
      <c r="H710" s="36">
        <v>5</v>
      </c>
      <c r="I710" s="36">
        <v>131472</v>
      </c>
      <c r="J710" s="36" t="s">
        <v>1634</v>
      </c>
      <c r="K710" s="36">
        <v>140139</v>
      </c>
      <c r="L710" s="36" t="s">
        <v>804</v>
      </c>
    </row>
    <row r="711" spans="1:12" x14ac:dyDescent="0.2">
      <c r="A711" s="36" t="s">
        <v>1649</v>
      </c>
      <c r="B711" s="36">
        <v>650474</v>
      </c>
      <c r="C711" s="23">
        <v>129309</v>
      </c>
      <c r="D711" s="36" t="s">
        <v>1650</v>
      </c>
      <c r="E711" s="36">
        <v>1925</v>
      </c>
      <c r="F711" s="36">
        <v>70</v>
      </c>
      <c r="G711" s="36">
        <v>20</v>
      </c>
      <c r="H711" s="36">
        <v>6</v>
      </c>
      <c r="I711" s="36">
        <v>131473</v>
      </c>
      <c r="J711" s="36" t="s">
        <v>1634</v>
      </c>
      <c r="K711" s="36">
        <v>140139</v>
      </c>
      <c r="L711" s="36" t="s">
        <v>804</v>
      </c>
    </row>
    <row r="712" spans="1:12" x14ac:dyDescent="0.2">
      <c r="A712" s="36" t="s">
        <v>1651</v>
      </c>
      <c r="B712" s="36">
        <v>650475</v>
      </c>
      <c r="C712" s="23">
        <v>129310</v>
      </c>
      <c r="D712" s="36" t="s">
        <v>1652</v>
      </c>
      <c r="E712" s="36">
        <v>2695</v>
      </c>
      <c r="F712" s="36">
        <v>70</v>
      </c>
      <c r="G712" s="36">
        <v>20</v>
      </c>
      <c r="H712" s="36">
        <v>6</v>
      </c>
      <c r="I712" s="36">
        <v>131474</v>
      </c>
      <c r="J712" s="36" t="s">
        <v>1634</v>
      </c>
      <c r="K712" s="36">
        <v>140139</v>
      </c>
      <c r="L712" s="36" t="s">
        <v>804</v>
      </c>
    </row>
    <row r="713" spans="1:12" x14ac:dyDescent="0.2">
      <c r="A713" s="36" t="s">
        <v>1653</v>
      </c>
      <c r="B713" s="36">
        <v>650481</v>
      </c>
      <c r="C713" s="23">
        <v>129401</v>
      </c>
      <c r="D713" s="36" t="s">
        <v>1654</v>
      </c>
      <c r="E713" s="36">
        <v>130</v>
      </c>
      <c r="F713" s="36">
        <v>71</v>
      </c>
      <c r="G713" s="36">
        <v>20</v>
      </c>
      <c r="H713" s="36">
        <v>3</v>
      </c>
      <c r="I713" s="36">
        <v>131480</v>
      </c>
      <c r="J713" s="36" t="s">
        <v>1655</v>
      </c>
      <c r="K713" s="36">
        <v>140140</v>
      </c>
      <c r="L713" s="36" t="s">
        <v>804</v>
      </c>
    </row>
    <row r="714" spans="1:12" x14ac:dyDescent="0.2">
      <c r="A714" s="36" t="s">
        <v>1656</v>
      </c>
      <c r="B714" s="36">
        <v>650482</v>
      </c>
      <c r="C714" s="23">
        <v>129402</v>
      </c>
      <c r="D714" s="36" t="s">
        <v>1657</v>
      </c>
      <c r="E714" s="36">
        <v>182</v>
      </c>
      <c r="F714" s="36">
        <v>71</v>
      </c>
      <c r="G714" s="36">
        <v>20</v>
      </c>
      <c r="H714" s="36">
        <v>3</v>
      </c>
      <c r="I714" s="36">
        <v>131481</v>
      </c>
      <c r="J714" s="36" t="s">
        <v>1655</v>
      </c>
      <c r="K714" s="36">
        <v>140140</v>
      </c>
      <c r="L714" s="36" t="s">
        <v>804</v>
      </c>
    </row>
    <row r="715" spans="1:12" x14ac:dyDescent="0.2">
      <c r="A715" s="36" t="s">
        <v>1658</v>
      </c>
      <c r="B715" s="36">
        <v>650483</v>
      </c>
      <c r="C715" s="23">
        <v>129403</v>
      </c>
      <c r="D715" s="36" t="s">
        <v>1659</v>
      </c>
      <c r="E715" s="36">
        <v>256</v>
      </c>
      <c r="F715" s="36">
        <v>71</v>
      </c>
      <c r="G715" s="36">
        <v>20</v>
      </c>
      <c r="H715" s="36">
        <v>3</v>
      </c>
      <c r="I715" s="36">
        <v>131482</v>
      </c>
      <c r="J715" s="36" t="s">
        <v>1655</v>
      </c>
      <c r="K715" s="36">
        <v>140140</v>
      </c>
      <c r="L715" s="36" t="s">
        <v>804</v>
      </c>
    </row>
    <row r="716" spans="1:12" x14ac:dyDescent="0.2">
      <c r="A716" s="36" t="s">
        <v>1660</v>
      </c>
      <c r="B716" s="36">
        <v>650484</v>
      </c>
      <c r="C716" s="23">
        <v>129404</v>
      </c>
      <c r="D716" s="36" t="s">
        <v>1661</v>
      </c>
      <c r="E716" s="36">
        <v>357</v>
      </c>
      <c r="F716" s="36">
        <v>71</v>
      </c>
      <c r="G716" s="36">
        <v>20</v>
      </c>
      <c r="H716" s="36">
        <v>4</v>
      </c>
      <c r="I716" s="36">
        <v>131483</v>
      </c>
      <c r="J716" s="36" t="s">
        <v>1655</v>
      </c>
      <c r="K716" s="36">
        <v>140140</v>
      </c>
      <c r="L716" s="36" t="s">
        <v>804</v>
      </c>
    </row>
    <row r="717" spans="1:12" x14ac:dyDescent="0.2">
      <c r="A717" s="36" t="s">
        <v>1662</v>
      </c>
      <c r="B717" s="36">
        <v>650485</v>
      </c>
      <c r="C717" s="23">
        <v>129405</v>
      </c>
      <c r="D717" s="36" t="s">
        <v>1663</v>
      </c>
      <c r="E717" s="36">
        <v>500</v>
      </c>
      <c r="F717" s="36">
        <v>71</v>
      </c>
      <c r="G717" s="36">
        <v>20</v>
      </c>
      <c r="H717" s="36">
        <v>4</v>
      </c>
      <c r="I717" s="36">
        <v>131484</v>
      </c>
      <c r="J717" s="36" t="s">
        <v>1655</v>
      </c>
      <c r="K717" s="36">
        <v>140140</v>
      </c>
      <c r="L717" s="36" t="s">
        <v>804</v>
      </c>
    </row>
    <row r="718" spans="1:12" x14ac:dyDescent="0.2">
      <c r="A718" s="36" t="s">
        <v>1664</v>
      </c>
      <c r="B718" s="36">
        <v>650486</v>
      </c>
      <c r="C718" s="23">
        <v>129406</v>
      </c>
      <c r="D718" s="36" t="s">
        <v>1665</v>
      </c>
      <c r="E718" s="36">
        <v>700</v>
      </c>
      <c r="F718" s="36">
        <v>71</v>
      </c>
      <c r="G718" s="36">
        <v>20</v>
      </c>
      <c r="H718" s="36">
        <v>4</v>
      </c>
      <c r="I718" s="36">
        <v>131485</v>
      </c>
      <c r="J718" s="36" t="s">
        <v>1655</v>
      </c>
      <c r="K718" s="36">
        <v>140140</v>
      </c>
      <c r="L718" s="36" t="s">
        <v>804</v>
      </c>
    </row>
    <row r="719" spans="1:12" x14ac:dyDescent="0.2">
      <c r="A719" s="36" t="s">
        <v>1666</v>
      </c>
      <c r="B719" s="36">
        <v>650487</v>
      </c>
      <c r="C719" s="23">
        <v>129407</v>
      </c>
      <c r="D719" s="36" t="s">
        <v>1667</v>
      </c>
      <c r="E719" s="36">
        <v>980</v>
      </c>
      <c r="F719" s="36">
        <v>71</v>
      </c>
      <c r="G719" s="36">
        <v>20</v>
      </c>
      <c r="H719" s="36">
        <v>5</v>
      </c>
      <c r="I719" s="36">
        <v>131486</v>
      </c>
      <c r="J719" s="36" t="s">
        <v>1655</v>
      </c>
      <c r="K719" s="36">
        <v>140140</v>
      </c>
      <c r="L719" s="36" t="s">
        <v>804</v>
      </c>
    </row>
    <row r="720" spans="1:12" x14ac:dyDescent="0.2">
      <c r="A720" s="36" t="s">
        <v>1668</v>
      </c>
      <c r="B720" s="36">
        <v>650488</v>
      </c>
      <c r="C720" s="23">
        <v>129408</v>
      </c>
      <c r="D720" s="36" t="s">
        <v>1669</v>
      </c>
      <c r="E720" s="36">
        <v>1375</v>
      </c>
      <c r="F720" s="36">
        <v>71</v>
      </c>
      <c r="G720" s="36">
        <v>20</v>
      </c>
      <c r="H720" s="36">
        <v>5</v>
      </c>
      <c r="I720" s="36">
        <v>131487</v>
      </c>
      <c r="J720" s="36" t="s">
        <v>1655</v>
      </c>
      <c r="K720" s="36">
        <v>140139</v>
      </c>
      <c r="L720" s="36" t="s">
        <v>804</v>
      </c>
    </row>
    <row r="721" spans="1:12" x14ac:dyDescent="0.2">
      <c r="A721" s="36" t="s">
        <v>1670</v>
      </c>
      <c r="B721" s="36">
        <v>650489</v>
      </c>
      <c r="C721" s="23">
        <v>129409</v>
      </c>
      <c r="D721" s="36" t="s">
        <v>1671</v>
      </c>
      <c r="E721" s="36">
        <v>1925</v>
      </c>
      <c r="F721" s="36">
        <v>71</v>
      </c>
      <c r="G721" s="36">
        <v>20</v>
      </c>
      <c r="H721" s="36">
        <v>6</v>
      </c>
      <c r="I721" s="36">
        <v>131488</v>
      </c>
      <c r="J721" s="36" t="s">
        <v>1655</v>
      </c>
      <c r="K721" s="36">
        <v>140139</v>
      </c>
      <c r="L721" s="36" t="s">
        <v>804</v>
      </c>
    </row>
    <row r="722" spans="1:12" x14ac:dyDescent="0.2">
      <c r="A722" s="36" t="s">
        <v>1672</v>
      </c>
      <c r="B722" s="36">
        <v>650490</v>
      </c>
      <c r="C722" s="23">
        <v>129410</v>
      </c>
      <c r="D722" s="36" t="s">
        <v>1673</v>
      </c>
      <c r="E722" s="36">
        <v>2695</v>
      </c>
      <c r="F722" s="36">
        <v>71</v>
      </c>
      <c r="G722" s="36">
        <v>20</v>
      </c>
      <c r="H722" s="36">
        <v>6</v>
      </c>
      <c r="I722" s="36">
        <v>131489</v>
      </c>
      <c r="J722" s="36" t="s">
        <v>1655</v>
      </c>
      <c r="K722" s="36">
        <v>140139</v>
      </c>
      <c r="L722" s="36" t="s">
        <v>804</v>
      </c>
    </row>
    <row r="723" spans="1:12" x14ac:dyDescent="0.2">
      <c r="A723" s="36" t="s">
        <v>1674</v>
      </c>
      <c r="B723" s="36">
        <v>650496</v>
      </c>
      <c r="C723" s="23">
        <v>129501</v>
      </c>
      <c r="D723" s="36" t="s">
        <v>1675</v>
      </c>
      <c r="E723" s="36">
        <v>130</v>
      </c>
      <c r="F723" s="36">
        <v>72</v>
      </c>
      <c r="G723" s="36">
        <v>20</v>
      </c>
      <c r="H723" s="36">
        <v>3</v>
      </c>
      <c r="I723" s="36">
        <v>131495</v>
      </c>
      <c r="J723" s="36" t="s">
        <v>1676</v>
      </c>
      <c r="K723" s="36">
        <v>140140</v>
      </c>
      <c r="L723" s="36" t="s">
        <v>804</v>
      </c>
    </row>
    <row r="724" spans="1:12" x14ac:dyDescent="0.2">
      <c r="A724" s="36" t="s">
        <v>1677</v>
      </c>
      <c r="B724" s="36">
        <v>650497</v>
      </c>
      <c r="C724" s="23">
        <v>129502</v>
      </c>
      <c r="D724" s="36" t="s">
        <v>1678</v>
      </c>
      <c r="E724" s="36">
        <v>182</v>
      </c>
      <c r="F724" s="36">
        <v>72</v>
      </c>
      <c r="G724" s="36">
        <v>20</v>
      </c>
      <c r="H724" s="36">
        <v>3</v>
      </c>
      <c r="I724" s="36">
        <v>131496</v>
      </c>
      <c r="J724" s="36" t="s">
        <v>1676</v>
      </c>
      <c r="K724" s="36">
        <v>140140</v>
      </c>
      <c r="L724" s="36" t="s">
        <v>804</v>
      </c>
    </row>
    <row r="725" spans="1:12" x14ac:dyDescent="0.2">
      <c r="A725" s="36" t="s">
        <v>1679</v>
      </c>
      <c r="B725" s="36">
        <v>650498</v>
      </c>
      <c r="C725" s="23">
        <v>129503</v>
      </c>
      <c r="D725" s="36" t="s">
        <v>1680</v>
      </c>
      <c r="E725" s="36">
        <v>256</v>
      </c>
      <c r="F725" s="36">
        <v>72</v>
      </c>
      <c r="G725" s="36">
        <v>20</v>
      </c>
      <c r="H725" s="36">
        <v>3</v>
      </c>
      <c r="I725" s="36">
        <v>131497</v>
      </c>
      <c r="J725" s="36" t="s">
        <v>1676</v>
      </c>
      <c r="K725" s="36">
        <v>140140</v>
      </c>
      <c r="L725" s="36" t="s">
        <v>804</v>
      </c>
    </row>
    <row r="726" spans="1:12" x14ac:dyDescent="0.2">
      <c r="A726" s="36" t="s">
        <v>1681</v>
      </c>
      <c r="B726" s="36">
        <v>650499</v>
      </c>
      <c r="C726" s="23">
        <v>129504</v>
      </c>
      <c r="D726" s="36" t="s">
        <v>1682</v>
      </c>
      <c r="E726" s="36">
        <v>357</v>
      </c>
      <c r="F726" s="36">
        <v>72</v>
      </c>
      <c r="G726" s="36">
        <v>20</v>
      </c>
      <c r="H726" s="36">
        <v>4</v>
      </c>
      <c r="I726" s="36">
        <v>131498</v>
      </c>
      <c r="J726" s="36" t="s">
        <v>1676</v>
      </c>
      <c r="K726" s="36">
        <v>140140</v>
      </c>
      <c r="L726" s="36" t="s">
        <v>804</v>
      </c>
    </row>
    <row r="727" spans="1:12" x14ac:dyDescent="0.2">
      <c r="A727" s="36" t="s">
        <v>1683</v>
      </c>
      <c r="B727" s="36">
        <v>650500</v>
      </c>
      <c r="C727" s="23">
        <v>129505</v>
      </c>
      <c r="D727" s="36" t="s">
        <v>1684</v>
      </c>
      <c r="E727" s="36">
        <v>500</v>
      </c>
      <c r="F727" s="36">
        <v>72</v>
      </c>
      <c r="G727" s="36">
        <v>20</v>
      </c>
      <c r="H727" s="36">
        <v>4</v>
      </c>
      <c r="I727" s="36">
        <v>131499</v>
      </c>
      <c r="J727" s="36" t="s">
        <v>1676</v>
      </c>
      <c r="K727" s="36">
        <v>140140</v>
      </c>
      <c r="L727" s="36" t="s">
        <v>804</v>
      </c>
    </row>
    <row r="728" spans="1:12" x14ac:dyDescent="0.2">
      <c r="A728" s="36" t="s">
        <v>1685</v>
      </c>
      <c r="B728" s="36">
        <v>650501</v>
      </c>
      <c r="C728" s="23">
        <v>129506</v>
      </c>
      <c r="D728" s="36" t="s">
        <v>1686</v>
      </c>
      <c r="E728" s="36">
        <v>700</v>
      </c>
      <c r="F728" s="36">
        <v>72</v>
      </c>
      <c r="G728" s="36">
        <v>20</v>
      </c>
      <c r="H728" s="36">
        <v>4</v>
      </c>
      <c r="I728" s="36">
        <v>131500</v>
      </c>
      <c r="J728" s="36" t="s">
        <v>1676</v>
      </c>
      <c r="K728" s="36">
        <v>140140</v>
      </c>
      <c r="L728" s="36" t="s">
        <v>804</v>
      </c>
    </row>
    <row r="729" spans="1:12" x14ac:dyDescent="0.2">
      <c r="A729" s="36" t="s">
        <v>1687</v>
      </c>
      <c r="B729" s="36">
        <v>650502</v>
      </c>
      <c r="C729" s="23">
        <v>129507</v>
      </c>
      <c r="D729" s="36" t="s">
        <v>1688</v>
      </c>
      <c r="E729" s="36">
        <v>980</v>
      </c>
      <c r="F729" s="36">
        <v>72</v>
      </c>
      <c r="G729" s="36">
        <v>20</v>
      </c>
      <c r="H729" s="36">
        <v>5</v>
      </c>
      <c r="I729" s="36">
        <v>131501</v>
      </c>
      <c r="J729" s="36" t="s">
        <v>1676</v>
      </c>
      <c r="K729" s="36">
        <v>140140</v>
      </c>
      <c r="L729" s="36" t="s">
        <v>804</v>
      </c>
    </row>
    <row r="730" spans="1:12" x14ac:dyDescent="0.2">
      <c r="A730" s="36" t="s">
        <v>1689</v>
      </c>
      <c r="B730" s="36">
        <v>650503</v>
      </c>
      <c r="C730" s="23">
        <v>129508</v>
      </c>
      <c r="D730" s="36" t="s">
        <v>1690</v>
      </c>
      <c r="E730" s="36">
        <v>1375</v>
      </c>
      <c r="F730" s="36">
        <v>72</v>
      </c>
      <c r="G730" s="36">
        <v>20</v>
      </c>
      <c r="H730" s="36">
        <v>5</v>
      </c>
      <c r="I730" s="36">
        <v>131502</v>
      </c>
      <c r="J730" s="36" t="s">
        <v>1676</v>
      </c>
      <c r="K730" s="36">
        <v>140139</v>
      </c>
      <c r="L730" s="36" t="s">
        <v>804</v>
      </c>
    </row>
    <row r="731" spans="1:12" x14ac:dyDescent="0.2">
      <c r="A731" s="36" t="s">
        <v>1691</v>
      </c>
      <c r="B731" s="36">
        <v>650504</v>
      </c>
      <c r="C731" s="23">
        <v>129509</v>
      </c>
      <c r="D731" s="36" t="s">
        <v>1692</v>
      </c>
      <c r="E731" s="36">
        <v>1925</v>
      </c>
      <c r="F731" s="36">
        <v>72</v>
      </c>
      <c r="G731" s="36">
        <v>20</v>
      </c>
      <c r="H731" s="36">
        <v>6</v>
      </c>
      <c r="I731" s="36">
        <v>131503</v>
      </c>
      <c r="J731" s="36" t="s">
        <v>1676</v>
      </c>
      <c r="K731" s="36">
        <v>140139</v>
      </c>
      <c r="L731" s="36" t="s">
        <v>804</v>
      </c>
    </row>
    <row r="732" spans="1:12" x14ac:dyDescent="0.2">
      <c r="A732" s="36" t="s">
        <v>1693</v>
      </c>
      <c r="B732" s="36">
        <v>650505</v>
      </c>
      <c r="C732" s="23">
        <v>129510</v>
      </c>
      <c r="D732" s="36" t="s">
        <v>1694</v>
      </c>
      <c r="E732" s="36">
        <v>2695</v>
      </c>
      <c r="F732" s="36">
        <v>72</v>
      </c>
      <c r="G732" s="36">
        <v>20</v>
      </c>
      <c r="H732" s="36">
        <v>6</v>
      </c>
      <c r="I732" s="36">
        <v>131504</v>
      </c>
      <c r="J732" s="36" t="s">
        <v>1676</v>
      </c>
      <c r="K732" s="36">
        <v>140139</v>
      </c>
      <c r="L732" s="36" t="s">
        <v>804</v>
      </c>
    </row>
    <row r="733" spans="1:12" x14ac:dyDescent="0.2">
      <c r="A733" s="36" t="s">
        <v>1695</v>
      </c>
      <c r="B733" s="36">
        <v>650511</v>
      </c>
      <c r="C733" s="23">
        <v>129601</v>
      </c>
      <c r="D733" s="36" t="s">
        <v>1696</v>
      </c>
      <c r="E733" s="36">
        <v>130</v>
      </c>
      <c r="F733" s="36">
        <v>73</v>
      </c>
      <c r="G733" s="36">
        <v>20</v>
      </c>
      <c r="H733" s="36">
        <v>3</v>
      </c>
      <c r="I733" s="36">
        <v>131510</v>
      </c>
      <c r="J733" s="36" t="s">
        <v>1697</v>
      </c>
      <c r="K733" s="36">
        <v>140140</v>
      </c>
      <c r="L733" s="36" t="s">
        <v>804</v>
      </c>
    </row>
    <row r="734" spans="1:12" x14ac:dyDescent="0.2">
      <c r="A734" s="36" t="s">
        <v>1698</v>
      </c>
      <c r="B734" s="36">
        <v>650512</v>
      </c>
      <c r="C734" s="23">
        <v>129602</v>
      </c>
      <c r="D734" s="36" t="s">
        <v>1699</v>
      </c>
      <c r="E734" s="36">
        <v>182</v>
      </c>
      <c r="F734" s="36">
        <v>73</v>
      </c>
      <c r="G734" s="36">
        <v>20</v>
      </c>
      <c r="H734" s="36">
        <v>3</v>
      </c>
      <c r="I734" s="36">
        <v>131511</v>
      </c>
      <c r="J734" s="36" t="s">
        <v>1697</v>
      </c>
      <c r="K734" s="36">
        <v>140140</v>
      </c>
      <c r="L734" s="36" t="s">
        <v>804</v>
      </c>
    </row>
    <row r="735" spans="1:12" x14ac:dyDescent="0.2">
      <c r="A735" s="36" t="s">
        <v>1700</v>
      </c>
      <c r="B735" s="36">
        <v>650513</v>
      </c>
      <c r="C735" s="23">
        <v>129603</v>
      </c>
      <c r="D735" s="36" t="s">
        <v>1701</v>
      </c>
      <c r="E735" s="36">
        <v>256</v>
      </c>
      <c r="F735" s="36">
        <v>73</v>
      </c>
      <c r="G735" s="36">
        <v>20</v>
      </c>
      <c r="H735" s="36">
        <v>3</v>
      </c>
      <c r="I735" s="36">
        <v>131512</v>
      </c>
      <c r="J735" s="36" t="s">
        <v>1697</v>
      </c>
      <c r="K735" s="36">
        <v>140140</v>
      </c>
      <c r="L735" s="36" t="s">
        <v>804</v>
      </c>
    </row>
    <row r="736" spans="1:12" x14ac:dyDescent="0.2">
      <c r="A736" s="36" t="s">
        <v>1702</v>
      </c>
      <c r="B736" s="36">
        <v>650514</v>
      </c>
      <c r="C736" s="23">
        <v>129604</v>
      </c>
      <c r="D736" s="36" t="s">
        <v>1703</v>
      </c>
      <c r="E736" s="36">
        <v>357</v>
      </c>
      <c r="F736" s="36">
        <v>73</v>
      </c>
      <c r="G736" s="36">
        <v>20</v>
      </c>
      <c r="H736" s="36">
        <v>4</v>
      </c>
      <c r="I736" s="36">
        <v>131513</v>
      </c>
      <c r="J736" s="36" t="s">
        <v>1697</v>
      </c>
      <c r="K736" s="36">
        <v>140140</v>
      </c>
      <c r="L736" s="36" t="s">
        <v>804</v>
      </c>
    </row>
    <row r="737" spans="1:12" x14ac:dyDescent="0.2">
      <c r="A737" s="36" t="s">
        <v>1704</v>
      </c>
      <c r="B737" s="36">
        <v>650515</v>
      </c>
      <c r="C737" s="23">
        <v>129605</v>
      </c>
      <c r="D737" s="36" t="s">
        <v>1705</v>
      </c>
      <c r="E737" s="36">
        <v>500</v>
      </c>
      <c r="F737" s="36">
        <v>73</v>
      </c>
      <c r="G737" s="36">
        <v>20</v>
      </c>
      <c r="H737" s="36">
        <v>4</v>
      </c>
      <c r="I737" s="36">
        <v>131514</v>
      </c>
      <c r="J737" s="36" t="s">
        <v>1697</v>
      </c>
      <c r="K737" s="36">
        <v>140140</v>
      </c>
      <c r="L737" s="36" t="s">
        <v>804</v>
      </c>
    </row>
    <row r="738" spans="1:12" x14ac:dyDescent="0.2">
      <c r="A738" s="36" t="s">
        <v>1706</v>
      </c>
      <c r="B738" s="36">
        <v>650516</v>
      </c>
      <c r="C738" s="23">
        <v>129606</v>
      </c>
      <c r="D738" s="36" t="s">
        <v>1707</v>
      </c>
      <c r="E738" s="36">
        <v>700</v>
      </c>
      <c r="F738" s="36">
        <v>73</v>
      </c>
      <c r="G738" s="36">
        <v>20</v>
      </c>
      <c r="H738" s="36">
        <v>4</v>
      </c>
      <c r="I738" s="36">
        <v>131515</v>
      </c>
      <c r="J738" s="36" t="s">
        <v>1697</v>
      </c>
      <c r="K738" s="36">
        <v>140140</v>
      </c>
      <c r="L738" s="36" t="s">
        <v>804</v>
      </c>
    </row>
    <row r="739" spans="1:12" x14ac:dyDescent="0.2">
      <c r="A739" s="36" t="s">
        <v>1708</v>
      </c>
      <c r="B739" s="36">
        <v>650517</v>
      </c>
      <c r="C739" s="23">
        <v>129607</v>
      </c>
      <c r="D739" s="36" t="s">
        <v>1709</v>
      </c>
      <c r="E739" s="36">
        <v>980</v>
      </c>
      <c r="F739" s="36">
        <v>73</v>
      </c>
      <c r="G739" s="36">
        <v>20</v>
      </c>
      <c r="H739" s="36">
        <v>5</v>
      </c>
      <c r="I739" s="36">
        <v>131516</v>
      </c>
      <c r="J739" s="36" t="s">
        <v>1697</v>
      </c>
      <c r="K739" s="36">
        <v>140140</v>
      </c>
      <c r="L739" s="36" t="s">
        <v>804</v>
      </c>
    </row>
    <row r="740" spans="1:12" x14ac:dyDescent="0.2">
      <c r="A740" s="36" t="s">
        <v>1710</v>
      </c>
      <c r="B740" s="36">
        <v>650518</v>
      </c>
      <c r="C740" s="23">
        <v>129608</v>
      </c>
      <c r="D740" s="36" t="s">
        <v>1711</v>
      </c>
      <c r="E740" s="36">
        <v>1375</v>
      </c>
      <c r="F740" s="36">
        <v>73</v>
      </c>
      <c r="G740" s="36">
        <v>20</v>
      </c>
      <c r="H740" s="36">
        <v>5</v>
      </c>
      <c r="I740" s="36">
        <v>131517</v>
      </c>
      <c r="J740" s="36" t="s">
        <v>1697</v>
      </c>
      <c r="K740" s="36">
        <v>140139</v>
      </c>
      <c r="L740" s="36" t="s">
        <v>804</v>
      </c>
    </row>
    <row r="741" spans="1:12" x14ac:dyDescent="0.2">
      <c r="A741" s="36" t="s">
        <v>1712</v>
      </c>
      <c r="B741" s="36">
        <v>650519</v>
      </c>
      <c r="C741" s="23">
        <v>129609</v>
      </c>
      <c r="D741" s="36" t="s">
        <v>1713</v>
      </c>
      <c r="E741" s="36">
        <v>1925</v>
      </c>
      <c r="F741" s="36">
        <v>73</v>
      </c>
      <c r="G741" s="36">
        <v>20</v>
      </c>
      <c r="H741" s="36">
        <v>6</v>
      </c>
      <c r="I741" s="36">
        <v>131518</v>
      </c>
      <c r="J741" s="36" t="s">
        <v>1697</v>
      </c>
      <c r="K741" s="36">
        <v>140139</v>
      </c>
      <c r="L741" s="36" t="s">
        <v>804</v>
      </c>
    </row>
    <row r="742" spans="1:12" x14ac:dyDescent="0.2">
      <c r="A742" s="36" t="s">
        <v>1714</v>
      </c>
      <c r="B742" s="36">
        <v>650520</v>
      </c>
      <c r="C742" s="23">
        <v>129610</v>
      </c>
      <c r="D742" s="36" t="s">
        <v>1715</v>
      </c>
      <c r="E742" s="36">
        <v>2695</v>
      </c>
      <c r="F742" s="36">
        <v>73</v>
      </c>
      <c r="G742" s="36">
        <v>20</v>
      </c>
      <c r="H742" s="36">
        <v>6</v>
      </c>
      <c r="I742" s="36">
        <v>131519</v>
      </c>
      <c r="J742" s="36" t="s">
        <v>1697</v>
      </c>
      <c r="K742" s="36">
        <v>140139</v>
      </c>
      <c r="L742" s="36" t="s">
        <v>804</v>
      </c>
    </row>
    <row r="743" spans="1:12" x14ac:dyDescent="0.2">
      <c r="A743" s="36" t="s">
        <v>1716</v>
      </c>
      <c r="B743" s="36">
        <v>650526</v>
      </c>
      <c r="C743" s="23">
        <v>129701</v>
      </c>
      <c r="D743" s="36" t="s">
        <v>1717</v>
      </c>
      <c r="E743" s="36">
        <v>130</v>
      </c>
      <c r="F743" s="36">
        <v>74</v>
      </c>
      <c r="G743" s="36">
        <v>20</v>
      </c>
      <c r="H743" s="36">
        <v>3</v>
      </c>
      <c r="I743" s="36">
        <v>131525</v>
      </c>
      <c r="J743" s="36" t="s">
        <v>1718</v>
      </c>
      <c r="K743" s="36">
        <v>140140</v>
      </c>
      <c r="L743" s="36" t="s">
        <v>804</v>
      </c>
    </row>
    <row r="744" spans="1:12" x14ac:dyDescent="0.2">
      <c r="A744" s="36" t="s">
        <v>1719</v>
      </c>
      <c r="B744" s="36">
        <v>650527</v>
      </c>
      <c r="C744" s="23">
        <v>129702</v>
      </c>
      <c r="D744" s="36" t="s">
        <v>1720</v>
      </c>
      <c r="E744" s="36">
        <v>182</v>
      </c>
      <c r="F744" s="36">
        <v>74</v>
      </c>
      <c r="G744" s="36">
        <v>20</v>
      </c>
      <c r="H744" s="36">
        <v>3</v>
      </c>
      <c r="I744" s="36">
        <v>131526</v>
      </c>
      <c r="J744" s="36" t="s">
        <v>1718</v>
      </c>
      <c r="K744" s="36">
        <v>140140</v>
      </c>
      <c r="L744" s="36" t="s">
        <v>804</v>
      </c>
    </row>
    <row r="745" spans="1:12" x14ac:dyDescent="0.2">
      <c r="A745" s="36" t="s">
        <v>1721</v>
      </c>
      <c r="B745" s="36">
        <v>650528</v>
      </c>
      <c r="C745" s="23">
        <v>129703</v>
      </c>
      <c r="D745" s="36" t="s">
        <v>1722</v>
      </c>
      <c r="E745" s="36">
        <v>256</v>
      </c>
      <c r="F745" s="36">
        <v>74</v>
      </c>
      <c r="G745" s="36">
        <v>20</v>
      </c>
      <c r="H745" s="36">
        <v>3</v>
      </c>
      <c r="I745" s="36">
        <v>131527</v>
      </c>
      <c r="J745" s="36" t="s">
        <v>1718</v>
      </c>
      <c r="K745" s="36">
        <v>140140</v>
      </c>
      <c r="L745" s="36" t="s">
        <v>804</v>
      </c>
    </row>
    <row r="746" spans="1:12" x14ac:dyDescent="0.2">
      <c r="A746" s="36" t="s">
        <v>1723</v>
      </c>
      <c r="B746" s="36">
        <v>650529</v>
      </c>
      <c r="C746" s="23">
        <v>129704</v>
      </c>
      <c r="D746" s="36" t="s">
        <v>1724</v>
      </c>
      <c r="E746" s="36">
        <v>357</v>
      </c>
      <c r="F746" s="36">
        <v>74</v>
      </c>
      <c r="G746" s="36">
        <v>20</v>
      </c>
      <c r="H746" s="36">
        <v>4</v>
      </c>
      <c r="I746" s="36">
        <v>131528</v>
      </c>
      <c r="J746" s="36" t="s">
        <v>1718</v>
      </c>
      <c r="K746" s="36">
        <v>140140</v>
      </c>
      <c r="L746" s="36" t="s">
        <v>804</v>
      </c>
    </row>
    <row r="747" spans="1:12" x14ac:dyDescent="0.2">
      <c r="A747" s="36" t="s">
        <v>1725</v>
      </c>
      <c r="B747" s="36">
        <v>650530</v>
      </c>
      <c r="C747" s="23">
        <v>129705</v>
      </c>
      <c r="D747" s="36" t="s">
        <v>1726</v>
      </c>
      <c r="E747" s="36">
        <v>500</v>
      </c>
      <c r="F747" s="36">
        <v>74</v>
      </c>
      <c r="G747" s="36">
        <v>20</v>
      </c>
      <c r="H747" s="36">
        <v>4</v>
      </c>
      <c r="I747" s="36">
        <v>131529</v>
      </c>
      <c r="J747" s="36" t="s">
        <v>1718</v>
      </c>
      <c r="K747" s="36">
        <v>140140</v>
      </c>
      <c r="L747" s="36" t="s">
        <v>804</v>
      </c>
    </row>
    <row r="748" spans="1:12" x14ac:dyDescent="0.2">
      <c r="A748" s="36" t="s">
        <v>1727</v>
      </c>
      <c r="B748" s="36">
        <v>650531</v>
      </c>
      <c r="C748" s="23">
        <v>129706</v>
      </c>
      <c r="D748" s="36" t="s">
        <v>1728</v>
      </c>
      <c r="E748" s="36">
        <v>700</v>
      </c>
      <c r="F748" s="36">
        <v>74</v>
      </c>
      <c r="G748" s="36">
        <v>20</v>
      </c>
      <c r="H748" s="36">
        <v>4</v>
      </c>
      <c r="I748" s="36">
        <v>131530</v>
      </c>
      <c r="J748" s="36" t="s">
        <v>1718</v>
      </c>
      <c r="K748" s="36">
        <v>140140</v>
      </c>
      <c r="L748" s="36" t="s">
        <v>804</v>
      </c>
    </row>
    <row r="749" spans="1:12" x14ac:dyDescent="0.2">
      <c r="A749" s="36" t="s">
        <v>1729</v>
      </c>
      <c r="B749" s="36">
        <v>650532</v>
      </c>
      <c r="C749" s="23">
        <v>129707</v>
      </c>
      <c r="D749" s="36" t="s">
        <v>1730</v>
      </c>
      <c r="E749" s="36">
        <v>980</v>
      </c>
      <c r="F749" s="36">
        <v>74</v>
      </c>
      <c r="G749" s="36">
        <v>20</v>
      </c>
      <c r="H749" s="36">
        <v>5</v>
      </c>
      <c r="I749" s="36">
        <v>131531</v>
      </c>
      <c r="J749" s="36" t="s">
        <v>1718</v>
      </c>
      <c r="K749" s="36">
        <v>140140</v>
      </c>
      <c r="L749" s="36" t="s">
        <v>804</v>
      </c>
    </row>
    <row r="750" spans="1:12" x14ac:dyDescent="0.2">
      <c r="A750" s="36" t="s">
        <v>1731</v>
      </c>
      <c r="B750" s="36">
        <v>650533</v>
      </c>
      <c r="C750" s="23">
        <v>129708</v>
      </c>
      <c r="D750" s="36" t="s">
        <v>1732</v>
      </c>
      <c r="E750" s="36">
        <v>1375</v>
      </c>
      <c r="F750" s="36">
        <v>74</v>
      </c>
      <c r="G750" s="36">
        <v>20</v>
      </c>
      <c r="H750" s="36">
        <v>5</v>
      </c>
      <c r="I750" s="36">
        <v>131532</v>
      </c>
      <c r="J750" s="36" t="s">
        <v>1718</v>
      </c>
      <c r="K750" s="36">
        <v>140139</v>
      </c>
      <c r="L750" s="36" t="s">
        <v>804</v>
      </c>
    </row>
    <row r="751" spans="1:12" x14ac:dyDescent="0.2">
      <c r="A751" s="36" t="s">
        <v>1733</v>
      </c>
      <c r="B751" s="36">
        <v>650534</v>
      </c>
      <c r="C751" s="23">
        <v>129709</v>
      </c>
      <c r="D751" s="36" t="s">
        <v>1734</v>
      </c>
      <c r="E751" s="36">
        <v>1925</v>
      </c>
      <c r="F751" s="36">
        <v>74</v>
      </c>
      <c r="G751" s="36">
        <v>20</v>
      </c>
      <c r="H751" s="36">
        <v>6</v>
      </c>
      <c r="I751" s="36">
        <v>131533</v>
      </c>
      <c r="J751" s="36" t="s">
        <v>1718</v>
      </c>
      <c r="K751" s="36">
        <v>140139</v>
      </c>
      <c r="L751" s="36" t="s">
        <v>804</v>
      </c>
    </row>
    <row r="752" spans="1:12" x14ac:dyDescent="0.2">
      <c r="A752" s="36" t="s">
        <v>1735</v>
      </c>
      <c r="B752" s="36">
        <v>650535</v>
      </c>
      <c r="C752" s="23">
        <v>129710</v>
      </c>
      <c r="D752" s="36" t="s">
        <v>1736</v>
      </c>
      <c r="E752" s="36">
        <v>2695</v>
      </c>
      <c r="F752" s="36">
        <v>74</v>
      </c>
      <c r="G752" s="36">
        <v>20</v>
      </c>
      <c r="H752" s="36">
        <v>6</v>
      </c>
      <c r="I752" s="36">
        <v>131534</v>
      </c>
      <c r="J752" s="36" t="s">
        <v>1718</v>
      </c>
      <c r="K752" s="36">
        <v>140139</v>
      </c>
      <c r="L752" s="36" t="s">
        <v>804</v>
      </c>
    </row>
    <row r="753" spans="1:12" x14ac:dyDescent="0.2">
      <c r="A753" s="36" t="s">
        <v>1737</v>
      </c>
      <c r="B753" s="36">
        <v>650541</v>
      </c>
      <c r="C753" s="23">
        <v>130501</v>
      </c>
      <c r="D753" s="36" t="s">
        <v>1737</v>
      </c>
      <c r="E753" s="36">
        <v>130</v>
      </c>
      <c r="F753" s="36">
        <v>78</v>
      </c>
      <c r="G753" s="36">
        <v>20</v>
      </c>
      <c r="H753" s="36">
        <v>3</v>
      </c>
      <c r="I753" s="36">
        <v>131540</v>
      </c>
      <c r="J753" s="36" t="s">
        <v>1738</v>
      </c>
      <c r="K753" s="36">
        <v>140140</v>
      </c>
      <c r="L753" s="36" t="s">
        <v>804</v>
      </c>
    </row>
    <row r="754" spans="1:12" x14ac:dyDescent="0.2">
      <c r="A754" s="36" t="s">
        <v>1739</v>
      </c>
      <c r="B754" s="36">
        <v>650542</v>
      </c>
      <c r="C754" s="23">
        <v>130502</v>
      </c>
      <c r="D754" s="36" t="s">
        <v>1739</v>
      </c>
      <c r="E754" s="36">
        <v>182</v>
      </c>
      <c r="F754" s="36">
        <v>78</v>
      </c>
      <c r="G754" s="36">
        <v>20</v>
      </c>
      <c r="H754" s="36">
        <v>3</v>
      </c>
      <c r="I754" s="36">
        <v>131541</v>
      </c>
      <c r="J754" s="36" t="s">
        <v>1738</v>
      </c>
      <c r="K754" s="36">
        <v>140140</v>
      </c>
      <c r="L754" s="36" t="s">
        <v>804</v>
      </c>
    </row>
    <row r="755" spans="1:12" x14ac:dyDescent="0.2">
      <c r="A755" s="36" t="s">
        <v>1740</v>
      </c>
      <c r="B755" s="36">
        <v>650543</v>
      </c>
      <c r="C755" s="23">
        <v>130503</v>
      </c>
      <c r="D755" s="36" t="s">
        <v>1740</v>
      </c>
      <c r="E755" s="36">
        <v>256</v>
      </c>
      <c r="F755" s="36">
        <v>78</v>
      </c>
      <c r="G755" s="36">
        <v>20</v>
      </c>
      <c r="H755" s="36">
        <v>3</v>
      </c>
      <c r="I755" s="36">
        <v>131542</v>
      </c>
      <c r="J755" s="36" t="s">
        <v>1738</v>
      </c>
      <c r="K755" s="36">
        <v>140140</v>
      </c>
      <c r="L755" s="36" t="s">
        <v>804</v>
      </c>
    </row>
    <row r="756" spans="1:12" x14ac:dyDescent="0.2">
      <c r="A756" s="36" t="s">
        <v>1741</v>
      </c>
      <c r="B756" s="36">
        <v>650544</v>
      </c>
      <c r="C756" s="23">
        <v>130504</v>
      </c>
      <c r="D756" s="36" t="s">
        <v>1741</v>
      </c>
      <c r="E756" s="36">
        <v>357</v>
      </c>
      <c r="F756" s="36">
        <v>78</v>
      </c>
      <c r="G756" s="36">
        <v>20</v>
      </c>
      <c r="H756" s="36">
        <v>4</v>
      </c>
      <c r="I756" s="36">
        <v>131543</v>
      </c>
      <c r="J756" s="36" t="s">
        <v>1738</v>
      </c>
      <c r="K756" s="36">
        <v>140140</v>
      </c>
      <c r="L756" s="36" t="s">
        <v>804</v>
      </c>
    </row>
    <row r="757" spans="1:12" x14ac:dyDescent="0.2">
      <c r="A757" s="36" t="s">
        <v>1742</v>
      </c>
      <c r="B757" s="36">
        <v>650545</v>
      </c>
      <c r="C757" s="23">
        <v>130505</v>
      </c>
      <c r="D757" s="36" t="s">
        <v>1742</v>
      </c>
      <c r="E757" s="36">
        <v>500</v>
      </c>
      <c r="F757" s="36">
        <v>78</v>
      </c>
      <c r="G757" s="36">
        <v>20</v>
      </c>
      <c r="H757" s="36">
        <v>4</v>
      </c>
      <c r="I757" s="36">
        <v>131544</v>
      </c>
      <c r="J757" s="36" t="s">
        <v>1738</v>
      </c>
      <c r="K757" s="36">
        <v>140140</v>
      </c>
      <c r="L757" s="36" t="s">
        <v>804</v>
      </c>
    </row>
    <row r="758" spans="1:12" x14ac:dyDescent="0.2">
      <c r="A758" s="36" t="s">
        <v>1743</v>
      </c>
      <c r="B758" s="36">
        <v>650546</v>
      </c>
      <c r="C758" s="23">
        <v>130506</v>
      </c>
      <c r="D758" s="36" t="s">
        <v>1743</v>
      </c>
      <c r="E758" s="36">
        <v>700</v>
      </c>
      <c r="F758" s="36">
        <v>78</v>
      </c>
      <c r="G758" s="36">
        <v>20</v>
      </c>
      <c r="H758" s="36">
        <v>4</v>
      </c>
      <c r="I758" s="36">
        <v>131545</v>
      </c>
      <c r="J758" s="36" t="s">
        <v>1738</v>
      </c>
      <c r="K758" s="36">
        <v>140140</v>
      </c>
      <c r="L758" s="36" t="s">
        <v>804</v>
      </c>
    </row>
    <row r="759" spans="1:12" x14ac:dyDescent="0.2">
      <c r="A759" s="36" t="s">
        <v>1744</v>
      </c>
      <c r="B759" s="36">
        <v>650547</v>
      </c>
      <c r="C759" s="23">
        <v>130507</v>
      </c>
      <c r="D759" s="36" t="s">
        <v>1744</v>
      </c>
      <c r="E759" s="36">
        <v>980</v>
      </c>
      <c r="F759" s="36">
        <v>78</v>
      </c>
      <c r="G759" s="36">
        <v>20</v>
      </c>
      <c r="H759" s="36">
        <v>5</v>
      </c>
      <c r="I759" s="36">
        <v>131546</v>
      </c>
      <c r="J759" s="36" t="s">
        <v>1738</v>
      </c>
      <c r="K759" s="36">
        <v>140140</v>
      </c>
      <c r="L759" s="36" t="s">
        <v>804</v>
      </c>
    </row>
    <row r="760" spans="1:12" x14ac:dyDescent="0.2">
      <c r="A760" s="36" t="s">
        <v>1745</v>
      </c>
      <c r="B760" s="36">
        <v>650548</v>
      </c>
      <c r="C760" s="23">
        <v>130508</v>
      </c>
      <c r="D760" s="36" t="s">
        <v>1745</v>
      </c>
      <c r="E760" s="36">
        <v>1375</v>
      </c>
      <c r="F760" s="36">
        <v>78</v>
      </c>
      <c r="G760" s="36">
        <v>20</v>
      </c>
      <c r="H760" s="36">
        <v>5</v>
      </c>
      <c r="I760" s="36">
        <v>131547</v>
      </c>
      <c r="J760" s="36" t="s">
        <v>1738</v>
      </c>
      <c r="K760" s="36">
        <v>140139</v>
      </c>
      <c r="L760" s="36" t="s">
        <v>804</v>
      </c>
    </row>
    <row r="761" spans="1:12" x14ac:dyDescent="0.2">
      <c r="A761" s="36" t="s">
        <v>1746</v>
      </c>
      <c r="B761" s="36">
        <v>650549</v>
      </c>
      <c r="C761" s="23">
        <v>130509</v>
      </c>
      <c r="D761" s="36" t="s">
        <v>1746</v>
      </c>
      <c r="E761" s="36">
        <v>1925</v>
      </c>
      <c r="F761" s="36">
        <v>78</v>
      </c>
      <c r="G761" s="36">
        <v>20</v>
      </c>
      <c r="H761" s="36">
        <v>6</v>
      </c>
      <c r="I761" s="36">
        <v>131548</v>
      </c>
      <c r="J761" s="36" t="s">
        <v>1738</v>
      </c>
      <c r="K761" s="36">
        <v>140139</v>
      </c>
      <c r="L761" s="36" t="s">
        <v>804</v>
      </c>
    </row>
    <row r="762" spans="1:12" x14ac:dyDescent="0.2">
      <c r="A762" s="36" t="s">
        <v>1747</v>
      </c>
      <c r="B762" s="36">
        <v>650550</v>
      </c>
      <c r="C762" s="23">
        <v>130510</v>
      </c>
      <c r="D762" s="36" t="s">
        <v>1747</v>
      </c>
      <c r="E762" s="36">
        <v>2695</v>
      </c>
      <c r="F762" s="36">
        <v>78</v>
      </c>
      <c r="G762" s="36">
        <v>20</v>
      </c>
      <c r="H762" s="36">
        <v>6</v>
      </c>
      <c r="I762" s="36">
        <v>131549</v>
      </c>
      <c r="J762" s="36" t="s">
        <v>1738</v>
      </c>
      <c r="K762" s="36">
        <v>140139</v>
      </c>
      <c r="L762" s="36" t="s">
        <v>804</v>
      </c>
    </row>
    <row r="763" spans="1:12" x14ac:dyDescent="0.2">
      <c r="A763" s="36" t="s">
        <v>1748</v>
      </c>
      <c r="B763" s="36">
        <v>650556</v>
      </c>
      <c r="C763" s="23">
        <v>130601</v>
      </c>
      <c r="D763" s="36" t="s">
        <v>1748</v>
      </c>
      <c r="E763" s="36">
        <v>130</v>
      </c>
      <c r="F763" s="36">
        <v>79</v>
      </c>
      <c r="G763" s="36">
        <v>20</v>
      </c>
      <c r="H763" s="36">
        <v>3</v>
      </c>
      <c r="I763" s="36">
        <v>131555</v>
      </c>
      <c r="J763" s="36" t="s">
        <v>1749</v>
      </c>
      <c r="K763" s="36">
        <v>140140</v>
      </c>
      <c r="L763" s="36" t="s">
        <v>804</v>
      </c>
    </row>
    <row r="764" spans="1:12" x14ac:dyDescent="0.2">
      <c r="A764" s="36" t="s">
        <v>1750</v>
      </c>
      <c r="B764" s="36">
        <v>650557</v>
      </c>
      <c r="C764" s="23">
        <v>130602</v>
      </c>
      <c r="D764" s="36" t="s">
        <v>1750</v>
      </c>
      <c r="E764" s="36">
        <v>182</v>
      </c>
      <c r="F764" s="36">
        <v>79</v>
      </c>
      <c r="G764" s="36">
        <v>20</v>
      </c>
      <c r="H764" s="36">
        <v>3</v>
      </c>
      <c r="I764" s="36">
        <v>131556</v>
      </c>
      <c r="J764" s="36" t="s">
        <v>1749</v>
      </c>
      <c r="K764" s="36">
        <v>140140</v>
      </c>
      <c r="L764" s="36" t="s">
        <v>804</v>
      </c>
    </row>
    <row r="765" spans="1:12" x14ac:dyDescent="0.2">
      <c r="A765" s="36" t="s">
        <v>1751</v>
      </c>
      <c r="B765" s="36">
        <v>650558</v>
      </c>
      <c r="C765" s="23">
        <v>130603</v>
      </c>
      <c r="D765" s="36" t="s">
        <v>1751</v>
      </c>
      <c r="E765" s="36">
        <v>256</v>
      </c>
      <c r="F765" s="36">
        <v>79</v>
      </c>
      <c r="G765" s="36">
        <v>20</v>
      </c>
      <c r="H765" s="36">
        <v>3</v>
      </c>
      <c r="I765" s="36">
        <v>131557</v>
      </c>
      <c r="J765" s="36" t="s">
        <v>1749</v>
      </c>
      <c r="K765" s="36">
        <v>140140</v>
      </c>
      <c r="L765" s="36" t="s">
        <v>804</v>
      </c>
    </row>
    <row r="766" spans="1:12" x14ac:dyDescent="0.2">
      <c r="A766" s="36" t="s">
        <v>1752</v>
      </c>
      <c r="B766" s="36">
        <v>650559</v>
      </c>
      <c r="C766" s="23">
        <v>130604</v>
      </c>
      <c r="D766" s="36" t="s">
        <v>1752</v>
      </c>
      <c r="E766" s="36">
        <v>357</v>
      </c>
      <c r="F766" s="36">
        <v>79</v>
      </c>
      <c r="G766" s="36">
        <v>20</v>
      </c>
      <c r="H766" s="36">
        <v>4</v>
      </c>
      <c r="I766" s="36">
        <v>131558</v>
      </c>
      <c r="J766" s="36" t="s">
        <v>1749</v>
      </c>
      <c r="K766" s="36">
        <v>140140</v>
      </c>
      <c r="L766" s="36" t="s">
        <v>804</v>
      </c>
    </row>
    <row r="767" spans="1:12" x14ac:dyDescent="0.2">
      <c r="A767" s="36" t="s">
        <v>1753</v>
      </c>
      <c r="B767" s="36">
        <v>650560</v>
      </c>
      <c r="C767" s="23">
        <v>130605</v>
      </c>
      <c r="D767" s="36" t="s">
        <v>1753</v>
      </c>
      <c r="E767" s="36">
        <v>500</v>
      </c>
      <c r="F767" s="36">
        <v>79</v>
      </c>
      <c r="G767" s="36">
        <v>20</v>
      </c>
      <c r="H767" s="36">
        <v>4</v>
      </c>
      <c r="I767" s="36">
        <v>131559</v>
      </c>
      <c r="J767" s="36" t="s">
        <v>1749</v>
      </c>
      <c r="K767" s="36">
        <v>140140</v>
      </c>
      <c r="L767" s="36" t="s">
        <v>804</v>
      </c>
    </row>
    <row r="768" spans="1:12" x14ac:dyDescent="0.2">
      <c r="A768" s="36" t="s">
        <v>1754</v>
      </c>
      <c r="B768" s="36">
        <v>650561</v>
      </c>
      <c r="C768" s="23">
        <v>130606</v>
      </c>
      <c r="D768" s="36" t="s">
        <v>1754</v>
      </c>
      <c r="E768" s="36">
        <v>700</v>
      </c>
      <c r="F768" s="36">
        <v>79</v>
      </c>
      <c r="G768" s="36">
        <v>20</v>
      </c>
      <c r="H768" s="36">
        <v>4</v>
      </c>
      <c r="I768" s="36">
        <v>131560</v>
      </c>
      <c r="J768" s="36" t="s">
        <v>1749</v>
      </c>
      <c r="K768" s="36">
        <v>140140</v>
      </c>
      <c r="L768" s="36" t="s">
        <v>804</v>
      </c>
    </row>
    <row r="769" spans="1:12" x14ac:dyDescent="0.2">
      <c r="A769" s="36" t="s">
        <v>1755</v>
      </c>
      <c r="B769" s="36">
        <v>650562</v>
      </c>
      <c r="C769" s="23">
        <v>130607</v>
      </c>
      <c r="D769" s="36" t="s">
        <v>1755</v>
      </c>
      <c r="E769" s="36">
        <v>980</v>
      </c>
      <c r="F769" s="36">
        <v>79</v>
      </c>
      <c r="G769" s="36">
        <v>20</v>
      </c>
      <c r="H769" s="36">
        <v>5</v>
      </c>
      <c r="I769" s="36">
        <v>131561</v>
      </c>
      <c r="J769" s="36" t="s">
        <v>1749</v>
      </c>
      <c r="K769" s="36">
        <v>140140</v>
      </c>
      <c r="L769" s="36" t="s">
        <v>804</v>
      </c>
    </row>
    <row r="770" spans="1:12" x14ac:dyDescent="0.2">
      <c r="A770" s="36" t="s">
        <v>1756</v>
      </c>
      <c r="B770" s="36">
        <v>650563</v>
      </c>
      <c r="C770" s="23">
        <v>130608</v>
      </c>
      <c r="D770" s="36" t="s">
        <v>1756</v>
      </c>
      <c r="E770" s="36">
        <v>1375</v>
      </c>
      <c r="F770" s="36">
        <v>79</v>
      </c>
      <c r="G770" s="36">
        <v>20</v>
      </c>
      <c r="H770" s="36">
        <v>5</v>
      </c>
      <c r="I770" s="36">
        <v>131562</v>
      </c>
      <c r="J770" s="36" t="s">
        <v>1749</v>
      </c>
      <c r="K770" s="36">
        <v>140139</v>
      </c>
      <c r="L770" s="36" t="s">
        <v>804</v>
      </c>
    </row>
    <row r="771" spans="1:12" x14ac:dyDescent="0.2">
      <c r="A771" s="36" t="s">
        <v>1757</v>
      </c>
      <c r="B771" s="36">
        <v>650564</v>
      </c>
      <c r="C771" s="23">
        <v>130609</v>
      </c>
      <c r="D771" s="36" t="s">
        <v>1757</v>
      </c>
      <c r="E771" s="36">
        <v>1925</v>
      </c>
      <c r="F771" s="36">
        <v>79</v>
      </c>
      <c r="G771" s="36">
        <v>20</v>
      </c>
      <c r="H771" s="36">
        <v>6</v>
      </c>
      <c r="I771" s="36">
        <v>131563</v>
      </c>
      <c r="J771" s="36" t="s">
        <v>1749</v>
      </c>
      <c r="K771" s="36">
        <v>140139</v>
      </c>
      <c r="L771" s="36" t="s">
        <v>804</v>
      </c>
    </row>
    <row r="772" spans="1:12" x14ac:dyDescent="0.2">
      <c r="A772" s="36" t="s">
        <v>1758</v>
      </c>
      <c r="B772" s="36">
        <v>650565</v>
      </c>
      <c r="C772" s="23">
        <v>130610</v>
      </c>
      <c r="D772" s="36" t="s">
        <v>1758</v>
      </c>
      <c r="E772" s="36">
        <v>2695</v>
      </c>
      <c r="F772" s="36">
        <v>79</v>
      </c>
      <c r="G772" s="36">
        <v>20</v>
      </c>
      <c r="H772" s="36">
        <v>6</v>
      </c>
      <c r="I772" s="36">
        <v>131564</v>
      </c>
      <c r="J772" s="36" t="s">
        <v>1749</v>
      </c>
      <c r="K772" s="36">
        <v>140139</v>
      </c>
      <c r="L772" s="36" t="s">
        <v>804</v>
      </c>
    </row>
    <row r="773" spans="1:12" x14ac:dyDescent="0.2">
      <c r="A773" s="36" t="s">
        <v>1759</v>
      </c>
      <c r="B773" s="36">
        <v>650571</v>
      </c>
      <c r="C773" s="23">
        <v>130701</v>
      </c>
      <c r="D773" s="36" t="s">
        <v>1759</v>
      </c>
      <c r="E773" s="36">
        <v>130</v>
      </c>
      <c r="F773" s="36">
        <v>80</v>
      </c>
      <c r="G773" s="36">
        <v>20</v>
      </c>
      <c r="H773" s="36">
        <v>3</v>
      </c>
      <c r="I773" s="36">
        <v>131570</v>
      </c>
      <c r="J773" s="36" t="s">
        <v>1760</v>
      </c>
      <c r="K773" s="36">
        <v>140140</v>
      </c>
      <c r="L773" s="36" t="s">
        <v>804</v>
      </c>
    </row>
    <row r="774" spans="1:12" x14ac:dyDescent="0.2">
      <c r="A774" s="36" t="s">
        <v>1761</v>
      </c>
      <c r="B774" s="36">
        <v>650572</v>
      </c>
      <c r="C774" s="23">
        <v>130702</v>
      </c>
      <c r="D774" s="36" t="s">
        <v>1761</v>
      </c>
      <c r="E774" s="36">
        <v>182</v>
      </c>
      <c r="F774" s="36">
        <v>80</v>
      </c>
      <c r="G774" s="36">
        <v>20</v>
      </c>
      <c r="H774" s="36">
        <v>3</v>
      </c>
      <c r="I774" s="36">
        <v>131571</v>
      </c>
      <c r="J774" s="36" t="s">
        <v>1760</v>
      </c>
      <c r="K774" s="36">
        <v>140140</v>
      </c>
      <c r="L774" s="36" t="s">
        <v>804</v>
      </c>
    </row>
    <row r="775" spans="1:12" x14ac:dyDescent="0.2">
      <c r="A775" s="36" t="s">
        <v>1762</v>
      </c>
      <c r="B775" s="36">
        <v>650573</v>
      </c>
      <c r="C775" s="23">
        <v>130703</v>
      </c>
      <c r="D775" s="36" t="s">
        <v>1762</v>
      </c>
      <c r="E775" s="36">
        <v>256</v>
      </c>
      <c r="F775" s="36">
        <v>80</v>
      </c>
      <c r="G775" s="36">
        <v>20</v>
      </c>
      <c r="H775" s="36">
        <v>3</v>
      </c>
      <c r="I775" s="36">
        <v>131572</v>
      </c>
      <c r="J775" s="36" t="s">
        <v>1760</v>
      </c>
      <c r="K775" s="36">
        <v>140140</v>
      </c>
      <c r="L775" s="36" t="s">
        <v>804</v>
      </c>
    </row>
    <row r="776" spans="1:12" x14ac:dyDescent="0.2">
      <c r="A776" s="36" t="s">
        <v>1763</v>
      </c>
      <c r="B776" s="36">
        <v>650574</v>
      </c>
      <c r="C776" s="23">
        <v>130704</v>
      </c>
      <c r="D776" s="36" t="s">
        <v>1763</v>
      </c>
      <c r="E776" s="36">
        <v>357</v>
      </c>
      <c r="F776" s="36">
        <v>80</v>
      </c>
      <c r="G776" s="36">
        <v>20</v>
      </c>
      <c r="H776" s="36">
        <v>4</v>
      </c>
      <c r="I776" s="36">
        <v>131573</v>
      </c>
      <c r="J776" s="36" t="s">
        <v>1760</v>
      </c>
      <c r="K776" s="36">
        <v>140140</v>
      </c>
      <c r="L776" s="36" t="s">
        <v>804</v>
      </c>
    </row>
    <row r="777" spans="1:12" x14ac:dyDescent="0.2">
      <c r="A777" s="36" t="s">
        <v>1764</v>
      </c>
      <c r="B777" s="36">
        <v>650575</v>
      </c>
      <c r="C777" s="23">
        <v>130705</v>
      </c>
      <c r="D777" s="36" t="s">
        <v>1764</v>
      </c>
      <c r="E777" s="36">
        <v>500</v>
      </c>
      <c r="F777" s="36">
        <v>80</v>
      </c>
      <c r="G777" s="36">
        <v>20</v>
      </c>
      <c r="H777" s="36">
        <v>4</v>
      </c>
      <c r="I777" s="36">
        <v>131574</v>
      </c>
      <c r="J777" s="36" t="s">
        <v>1760</v>
      </c>
      <c r="K777" s="36">
        <v>140140</v>
      </c>
      <c r="L777" s="36" t="s">
        <v>804</v>
      </c>
    </row>
    <row r="778" spans="1:12" x14ac:dyDescent="0.2">
      <c r="A778" s="36" t="s">
        <v>1765</v>
      </c>
      <c r="B778" s="36">
        <v>650576</v>
      </c>
      <c r="C778" s="23">
        <v>130706</v>
      </c>
      <c r="D778" s="36" t="s">
        <v>1765</v>
      </c>
      <c r="E778" s="36">
        <v>700</v>
      </c>
      <c r="F778" s="36">
        <v>80</v>
      </c>
      <c r="G778" s="36">
        <v>20</v>
      </c>
      <c r="H778" s="36">
        <v>4</v>
      </c>
      <c r="I778" s="36">
        <v>131575</v>
      </c>
      <c r="J778" s="36" t="s">
        <v>1760</v>
      </c>
      <c r="K778" s="36">
        <v>140140</v>
      </c>
      <c r="L778" s="36" t="s">
        <v>804</v>
      </c>
    </row>
    <row r="779" spans="1:12" x14ac:dyDescent="0.2">
      <c r="A779" s="36" t="s">
        <v>1766</v>
      </c>
      <c r="B779" s="36">
        <v>650577</v>
      </c>
      <c r="C779" s="23">
        <v>130707</v>
      </c>
      <c r="D779" s="36" t="s">
        <v>1766</v>
      </c>
      <c r="E779" s="36">
        <v>980</v>
      </c>
      <c r="F779" s="36">
        <v>80</v>
      </c>
      <c r="G779" s="36">
        <v>20</v>
      </c>
      <c r="H779" s="36">
        <v>5</v>
      </c>
      <c r="I779" s="36">
        <v>131576</v>
      </c>
      <c r="J779" s="36" t="s">
        <v>1760</v>
      </c>
      <c r="K779" s="36">
        <v>140140</v>
      </c>
      <c r="L779" s="36" t="s">
        <v>804</v>
      </c>
    </row>
    <row r="780" spans="1:12" x14ac:dyDescent="0.2">
      <c r="A780" s="36" t="s">
        <v>1767</v>
      </c>
      <c r="B780" s="36">
        <v>650578</v>
      </c>
      <c r="C780" s="23">
        <v>130708</v>
      </c>
      <c r="D780" s="36" t="s">
        <v>1767</v>
      </c>
      <c r="E780" s="36">
        <v>1375</v>
      </c>
      <c r="F780" s="36">
        <v>80</v>
      </c>
      <c r="G780" s="36">
        <v>20</v>
      </c>
      <c r="H780" s="36">
        <v>5</v>
      </c>
      <c r="I780" s="36">
        <v>131577</v>
      </c>
      <c r="J780" s="36" t="s">
        <v>1760</v>
      </c>
      <c r="K780" s="36">
        <v>140139</v>
      </c>
      <c r="L780" s="36" t="s">
        <v>804</v>
      </c>
    </row>
    <row r="781" spans="1:12" x14ac:dyDescent="0.2">
      <c r="A781" s="36" t="s">
        <v>1768</v>
      </c>
      <c r="B781" s="36">
        <v>650579</v>
      </c>
      <c r="C781" s="23">
        <v>130709</v>
      </c>
      <c r="D781" s="36" t="s">
        <v>1768</v>
      </c>
      <c r="E781" s="36">
        <v>1925</v>
      </c>
      <c r="F781" s="36">
        <v>80</v>
      </c>
      <c r="G781" s="36">
        <v>20</v>
      </c>
      <c r="H781" s="36">
        <v>6</v>
      </c>
      <c r="I781" s="36">
        <v>131578</v>
      </c>
      <c r="J781" s="36" t="s">
        <v>1760</v>
      </c>
      <c r="K781" s="36">
        <v>140139</v>
      </c>
      <c r="L781" s="36" t="s">
        <v>804</v>
      </c>
    </row>
    <row r="782" spans="1:12" x14ac:dyDescent="0.2">
      <c r="A782" s="36" t="s">
        <v>1769</v>
      </c>
      <c r="B782" s="36">
        <v>650580</v>
      </c>
      <c r="C782" s="23">
        <v>130710</v>
      </c>
      <c r="D782" s="36" t="s">
        <v>1769</v>
      </c>
      <c r="E782" s="36">
        <v>2695</v>
      </c>
      <c r="F782" s="36">
        <v>80</v>
      </c>
      <c r="G782" s="36">
        <v>20</v>
      </c>
      <c r="H782" s="36">
        <v>6</v>
      </c>
      <c r="I782" s="36">
        <v>131579</v>
      </c>
      <c r="J782" s="36" t="s">
        <v>1760</v>
      </c>
      <c r="K782" s="36">
        <v>140139</v>
      </c>
      <c r="L782" s="36" t="s">
        <v>804</v>
      </c>
    </row>
    <row r="783" spans="1:12" x14ac:dyDescent="0.2">
      <c r="A783" s="36" t="s">
        <v>1770</v>
      </c>
      <c r="B783" s="36">
        <v>650586</v>
      </c>
      <c r="C783" s="23">
        <v>130801</v>
      </c>
      <c r="D783" s="36" t="s">
        <v>1770</v>
      </c>
      <c r="E783" s="36">
        <v>130</v>
      </c>
      <c r="F783" s="36">
        <v>81</v>
      </c>
      <c r="G783" s="36">
        <v>20</v>
      </c>
      <c r="H783" s="36">
        <v>3</v>
      </c>
      <c r="I783" s="36">
        <v>131585</v>
      </c>
      <c r="J783" s="36" t="s">
        <v>1771</v>
      </c>
      <c r="K783" s="36">
        <v>140140</v>
      </c>
      <c r="L783" s="36" t="s">
        <v>804</v>
      </c>
    </row>
    <row r="784" spans="1:12" x14ac:dyDescent="0.2">
      <c r="A784" s="36" t="s">
        <v>1772</v>
      </c>
      <c r="B784" s="36">
        <v>650587</v>
      </c>
      <c r="C784" s="23">
        <v>130802</v>
      </c>
      <c r="D784" s="36" t="s">
        <v>1772</v>
      </c>
      <c r="E784" s="36">
        <v>182</v>
      </c>
      <c r="F784" s="36">
        <v>81</v>
      </c>
      <c r="G784" s="36">
        <v>20</v>
      </c>
      <c r="H784" s="36">
        <v>3</v>
      </c>
      <c r="I784" s="36">
        <v>131586</v>
      </c>
      <c r="J784" s="36" t="s">
        <v>1771</v>
      </c>
      <c r="K784" s="36">
        <v>140140</v>
      </c>
      <c r="L784" s="36" t="s">
        <v>804</v>
      </c>
    </row>
    <row r="785" spans="1:12" x14ac:dyDescent="0.2">
      <c r="A785" s="36" t="s">
        <v>1773</v>
      </c>
      <c r="B785" s="36">
        <v>650588</v>
      </c>
      <c r="C785" s="23">
        <v>130803</v>
      </c>
      <c r="D785" s="36" t="s">
        <v>1773</v>
      </c>
      <c r="E785" s="36">
        <v>256</v>
      </c>
      <c r="F785" s="36">
        <v>81</v>
      </c>
      <c r="G785" s="36">
        <v>20</v>
      </c>
      <c r="H785" s="36">
        <v>3</v>
      </c>
      <c r="I785" s="36">
        <v>131587</v>
      </c>
      <c r="J785" s="36" t="s">
        <v>1771</v>
      </c>
      <c r="K785" s="36">
        <v>140140</v>
      </c>
      <c r="L785" s="36" t="s">
        <v>804</v>
      </c>
    </row>
    <row r="786" spans="1:12" x14ac:dyDescent="0.2">
      <c r="A786" s="36" t="s">
        <v>1774</v>
      </c>
      <c r="B786" s="36">
        <v>650589</v>
      </c>
      <c r="C786" s="23">
        <v>130804</v>
      </c>
      <c r="D786" s="36" t="s">
        <v>1774</v>
      </c>
      <c r="E786" s="36">
        <v>357</v>
      </c>
      <c r="F786" s="36">
        <v>81</v>
      </c>
      <c r="G786" s="36">
        <v>20</v>
      </c>
      <c r="H786" s="36">
        <v>4</v>
      </c>
      <c r="I786" s="36">
        <v>131588</v>
      </c>
      <c r="J786" s="36" t="s">
        <v>1771</v>
      </c>
      <c r="K786" s="36">
        <v>140140</v>
      </c>
      <c r="L786" s="36" t="s">
        <v>804</v>
      </c>
    </row>
    <row r="787" spans="1:12" x14ac:dyDescent="0.2">
      <c r="A787" s="36" t="s">
        <v>1775</v>
      </c>
      <c r="B787" s="36">
        <v>650590</v>
      </c>
      <c r="C787" s="23">
        <v>130805</v>
      </c>
      <c r="D787" s="36" t="s">
        <v>1775</v>
      </c>
      <c r="E787" s="36">
        <v>500</v>
      </c>
      <c r="F787" s="36">
        <v>81</v>
      </c>
      <c r="G787" s="36">
        <v>20</v>
      </c>
      <c r="H787" s="36">
        <v>4</v>
      </c>
      <c r="I787" s="36">
        <v>131589</v>
      </c>
      <c r="J787" s="36" t="s">
        <v>1771</v>
      </c>
      <c r="K787" s="36">
        <v>140140</v>
      </c>
      <c r="L787" s="36" t="s">
        <v>804</v>
      </c>
    </row>
    <row r="788" spans="1:12" x14ac:dyDescent="0.2">
      <c r="A788" s="36" t="s">
        <v>1776</v>
      </c>
      <c r="B788" s="36">
        <v>650591</v>
      </c>
      <c r="C788" s="23">
        <v>130806</v>
      </c>
      <c r="D788" s="36" t="s">
        <v>1776</v>
      </c>
      <c r="E788" s="36">
        <v>700</v>
      </c>
      <c r="F788" s="36">
        <v>81</v>
      </c>
      <c r="G788" s="36">
        <v>20</v>
      </c>
      <c r="H788" s="36">
        <v>4</v>
      </c>
      <c r="I788" s="36">
        <v>131590</v>
      </c>
      <c r="J788" s="36" t="s">
        <v>1771</v>
      </c>
      <c r="K788" s="36">
        <v>140140</v>
      </c>
      <c r="L788" s="36" t="s">
        <v>804</v>
      </c>
    </row>
    <row r="789" spans="1:12" x14ac:dyDescent="0.2">
      <c r="A789" s="36" t="s">
        <v>1777</v>
      </c>
      <c r="B789" s="36">
        <v>650592</v>
      </c>
      <c r="C789" s="23">
        <v>130807</v>
      </c>
      <c r="D789" s="36" t="s">
        <v>1777</v>
      </c>
      <c r="E789" s="36">
        <v>980</v>
      </c>
      <c r="F789" s="36">
        <v>81</v>
      </c>
      <c r="G789" s="36">
        <v>20</v>
      </c>
      <c r="H789" s="36">
        <v>5</v>
      </c>
      <c r="I789" s="36">
        <v>131591</v>
      </c>
      <c r="J789" s="36" t="s">
        <v>1771</v>
      </c>
      <c r="K789" s="36">
        <v>140140</v>
      </c>
      <c r="L789" s="36" t="s">
        <v>804</v>
      </c>
    </row>
    <row r="790" spans="1:12" x14ac:dyDescent="0.2">
      <c r="A790" s="36" t="s">
        <v>1778</v>
      </c>
      <c r="B790" s="36">
        <v>650593</v>
      </c>
      <c r="C790" s="23">
        <v>130808</v>
      </c>
      <c r="D790" s="36" t="s">
        <v>1778</v>
      </c>
      <c r="E790" s="36">
        <v>1375</v>
      </c>
      <c r="F790" s="36">
        <v>81</v>
      </c>
      <c r="G790" s="36">
        <v>20</v>
      </c>
      <c r="H790" s="36">
        <v>5</v>
      </c>
      <c r="I790" s="36">
        <v>131592</v>
      </c>
      <c r="J790" s="36" t="s">
        <v>1771</v>
      </c>
      <c r="K790" s="36">
        <v>140139</v>
      </c>
      <c r="L790" s="36" t="s">
        <v>804</v>
      </c>
    </row>
    <row r="791" spans="1:12" x14ac:dyDescent="0.2">
      <c r="A791" s="36" t="s">
        <v>1779</v>
      </c>
      <c r="B791" s="36">
        <v>650594</v>
      </c>
      <c r="C791" s="23">
        <v>130809</v>
      </c>
      <c r="D791" s="36" t="s">
        <v>1779</v>
      </c>
      <c r="E791" s="36">
        <v>1925</v>
      </c>
      <c r="F791" s="36">
        <v>81</v>
      </c>
      <c r="G791" s="36">
        <v>20</v>
      </c>
      <c r="H791" s="36">
        <v>6</v>
      </c>
      <c r="I791" s="36">
        <v>131593</v>
      </c>
      <c r="J791" s="36" t="s">
        <v>1771</v>
      </c>
      <c r="K791" s="36">
        <v>140139</v>
      </c>
      <c r="L791" s="36" t="s">
        <v>804</v>
      </c>
    </row>
    <row r="792" spans="1:12" x14ac:dyDescent="0.2">
      <c r="A792" s="36" t="s">
        <v>1780</v>
      </c>
      <c r="B792" s="36">
        <v>650595</v>
      </c>
      <c r="C792" s="23">
        <v>130810</v>
      </c>
      <c r="D792" s="36" t="s">
        <v>1780</v>
      </c>
      <c r="E792" s="36">
        <v>2695</v>
      </c>
      <c r="F792" s="36">
        <v>81</v>
      </c>
      <c r="G792" s="36">
        <v>20</v>
      </c>
      <c r="H792" s="36">
        <v>6</v>
      </c>
      <c r="I792" s="36">
        <v>131594</v>
      </c>
      <c r="J792" s="36" t="s">
        <v>1771</v>
      </c>
      <c r="K792" s="36">
        <v>140139</v>
      </c>
      <c r="L792" s="36" t="s">
        <v>804</v>
      </c>
    </row>
    <row r="793" spans="1:12" x14ac:dyDescent="0.2">
      <c r="A793" s="36" t="s">
        <v>1781</v>
      </c>
      <c r="B793" s="36">
        <v>655001</v>
      </c>
      <c r="C793" s="36">
        <v>132001</v>
      </c>
      <c r="D793" s="36" t="s">
        <v>501</v>
      </c>
      <c r="E793" s="36">
        <v>20</v>
      </c>
      <c r="F793" s="36">
        <v>7</v>
      </c>
      <c r="G793" s="36">
        <v>40</v>
      </c>
      <c r="H793" s="36">
        <v>4</v>
      </c>
      <c r="I793" s="36">
        <v>145052</v>
      </c>
      <c r="J793" s="36" t="s">
        <v>1782</v>
      </c>
      <c r="K793" s="36">
        <v>140052</v>
      </c>
      <c r="L793" s="36" t="s">
        <v>1783</v>
      </c>
    </row>
    <row r="794" spans="1:12" x14ac:dyDescent="0.2">
      <c r="A794" s="36" t="s">
        <v>2366</v>
      </c>
      <c r="B794" s="36">
        <v>655002</v>
      </c>
      <c r="C794" s="36">
        <v>132002</v>
      </c>
      <c r="D794" s="36" t="s">
        <v>458</v>
      </c>
      <c r="E794" s="36">
        <v>20</v>
      </c>
      <c r="F794" s="36">
        <v>7</v>
      </c>
      <c r="G794" s="36">
        <v>40</v>
      </c>
      <c r="H794" s="36">
        <v>4</v>
      </c>
      <c r="I794" s="36">
        <v>145053</v>
      </c>
      <c r="J794" s="36" t="s">
        <v>1784</v>
      </c>
      <c r="K794" s="36">
        <v>140053</v>
      </c>
      <c r="L794" s="36" t="s">
        <v>1783</v>
      </c>
    </row>
    <row r="795" spans="1:12" x14ac:dyDescent="0.2">
      <c r="A795" s="36" t="s">
        <v>2367</v>
      </c>
      <c r="B795" s="36">
        <v>655003</v>
      </c>
      <c r="C795" s="36">
        <v>132003</v>
      </c>
      <c r="D795" s="36" t="s">
        <v>152</v>
      </c>
      <c r="E795" s="36">
        <v>20</v>
      </c>
      <c r="F795" s="36">
        <v>7</v>
      </c>
      <c r="G795" s="36">
        <v>40</v>
      </c>
      <c r="H795" s="36">
        <v>4</v>
      </c>
      <c r="I795" s="36">
        <v>145054</v>
      </c>
      <c r="J795" s="36" t="s">
        <v>1785</v>
      </c>
      <c r="K795" s="36">
        <v>140054</v>
      </c>
      <c r="L795" s="36" t="s">
        <v>1786</v>
      </c>
    </row>
    <row r="796" spans="1:12" x14ac:dyDescent="0.2">
      <c r="A796" s="36" t="s">
        <v>2368</v>
      </c>
      <c r="B796" s="36">
        <v>655004</v>
      </c>
      <c r="C796" s="36">
        <v>132004</v>
      </c>
      <c r="D796" s="36" t="s">
        <v>443</v>
      </c>
      <c r="E796" s="36">
        <v>20</v>
      </c>
      <c r="F796" s="36">
        <v>7</v>
      </c>
      <c r="G796" s="36">
        <v>40</v>
      </c>
      <c r="H796" s="36">
        <v>4</v>
      </c>
      <c r="I796" s="36">
        <v>145055</v>
      </c>
      <c r="J796" s="36" t="s">
        <v>1787</v>
      </c>
      <c r="K796" s="36">
        <v>140055</v>
      </c>
      <c r="L796" s="36" t="s">
        <v>1786</v>
      </c>
    </row>
    <row r="797" spans="1:12" x14ac:dyDescent="0.2">
      <c r="A797" s="36" t="s">
        <v>1788</v>
      </c>
      <c r="B797" s="36">
        <v>655006</v>
      </c>
      <c r="C797" s="36">
        <v>132006</v>
      </c>
      <c r="D797" s="36" t="s">
        <v>510</v>
      </c>
      <c r="E797" s="36">
        <v>20</v>
      </c>
      <c r="F797" s="36">
        <v>7</v>
      </c>
      <c r="G797" s="36">
        <v>40</v>
      </c>
      <c r="H797" s="36">
        <v>4</v>
      </c>
      <c r="I797" s="36">
        <v>145057</v>
      </c>
      <c r="J797" s="36" t="s">
        <v>1789</v>
      </c>
      <c r="K797" s="36">
        <v>140057</v>
      </c>
      <c r="L797" s="36" t="s">
        <v>1786</v>
      </c>
    </row>
    <row r="798" spans="1:12" x14ac:dyDescent="0.2">
      <c r="A798" s="36" t="s">
        <v>1790</v>
      </c>
      <c r="B798" s="36">
        <v>655007</v>
      </c>
      <c r="C798" s="36">
        <v>132007</v>
      </c>
      <c r="D798" s="36" t="s">
        <v>1791</v>
      </c>
      <c r="E798" s="36">
        <v>20</v>
      </c>
      <c r="F798" s="36">
        <v>7</v>
      </c>
      <c r="G798" s="36">
        <v>40</v>
      </c>
      <c r="H798" s="36">
        <v>4</v>
      </c>
      <c r="I798" s="36">
        <v>145058</v>
      </c>
      <c r="J798" s="36" t="s">
        <v>1792</v>
      </c>
      <c r="K798" s="36">
        <v>140058</v>
      </c>
      <c r="L798" s="36" t="s">
        <v>1793</v>
      </c>
    </row>
    <row r="799" spans="1:12" x14ac:dyDescent="0.2">
      <c r="A799" s="36" t="s">
        <v>1794</v>
      </c>
      <c r="B799" s="36">
        <v>655008</v>
      </c>
      <c r="C799" s="36">
        <v>131995</v>
      </c>
      <c r="D799" s="36" t="s">
        <v>509</v>
      </c>
      <c r="E799" s="36">
        <v>20</v>
      </c>
      <c r="F799" s="36">
        <v>7</v>
      </c>
      <c r="G799" s="36">
        <v>40</v>
      </c>
      <c r="H799" s="36">
        <v>4</v>
      </c>
      <c r="I799" s="36">
        <v>145059</v>
      </c>
      <c r="J799" s="36" t="s">
        <v>1795</v>
      </c>
      <c r="K799" s="36">
        <v>140059</v>
      </c>
      <c r="L799" s="36" t="s">
        <v>1793</v>
      </c>
    </row>
    <row r="800" spans="1:12" x14ac:dyDescent="0.2">
      <c r="A800" s="36" t="s">
        <v>2369</v>
      </c>
      <c r="B800" s="36">
        <v>655009</v>
      </c>
      <c r="C800" s="36">
        <v>131998</v>
      </c>
      <c r="D800" s="36" t="s">
        <v>200</v>
      </c>
      <c r="E800" s="36">
        <v>20</v>
      </c>
      <c r="F800" s="36">
        <v>7</v>
      </c>
      <c r="G800" s="36">
        <v>40</v>
      </c>
      <c r="H800" s="36">
        <v>4</v>
      </c>
      <c r="I800" s="36">
        <v>145060</v>
      </c>
      <c r="J800" s="36" t="s">
        <v>1796</v>
      </c>
      <c r="K800" s="36">
        <v>140060</v>
      </c>
      <c r="L800" s="36" t="s">
        <v>1786</v>
      </c>
    </row>
    <row r="801" spans="1:12" x14ac:dyDescent="0.2">
      <c r="A801" s="36" t="s">
        <v>1797</v>
      </c>
      <c r="B801" s="36">
        <v>655010</v>
      </c>
      <c r="C801" s="36">
        <v>131992</v>
      </c>
      <c r="D801" s="36" t="s">
        <v>210</v>
      </c>
      <c r="E801" s="36">
        <v>20</v>
      </c>
      <c r="F801" s="36">
        <v>7</v>
      </c>
      <c r="G801" s="36">
        <v>40</v>
      </c>
      <c r="H801" s="36">
        <v>4</v>
      </c>
      <c r="I801" s="36">
        <v>145061</v>
      </c>
      <c r="J801" s="36" t="s">
        <v>1798</v>
      </c>
      <c r="K801" s="36">
        <v>140061</v>
      </c>
      <c r="L801" s="36" t="s">
        <v>1786</v>
      </c>
    </row>
    <row r="802" spans="1:12" x14ac:dyDescent="0.2">
      <c r="A802" s="36" t="s">
        <v>1799</v>
      </c>
      <c r="B802" s="36">
        <v>655101</v>
      </c>
      <c r="C802" s="36">
        <v>132101</v>
      </c>
      <c r="D802" s="36" t="s">
        <v>1800</v>
      </c>
      <c r="E802" s="36">
        <v>467</v>
      </c>
      <c r="F802" s="36">
        <v>7</v>
      </c>
      <c r="G802" s="36">
        <v>40</v>
      </c>
      <c r="H802" s="36">
        <v>5</v>
      </c>
      <c r="I802" s="36">
        <v>145062</v>
      </c>
      <c r="J802" s="36" t="s">
        <v>1801</v>
      </c>
      <c r="K802" s="36">
        <v>140062</v>
      </c>
      <c r="L802" s="36" t="s">
        <v>758</v>
      </c>
    </row>
    <row r="803" spans="1:12" x14ac:dyDescent="0.2">
      <c r="A803" s="36" t="s">
        <v>1802</v>
      </c>
      <c r="B803" s="36">
        <v>655102</v>
      </c>
      <c r="C803" s="36">
        <v>132102</v>
      </c>
      <c r="D803" s="36" t="s">
        <v>1803</v>
      </c>
      <c r="E803" s="36">
        <v>467</v>
      </c>
      <c r="F803" s="36">
        <v>7</v>
      </c>
      <c r="G803" s="36">
        <v>40</v>
      </c>
      <c r="H803" s="36">
        <v>5</v>
      </c>
      <c r="I803" s="36">
        <v>145063</v>
      </c>
      <c r="J803" s="36" t="s">
        <v>1804</v>
      </c>
      <c r="K803" s="36">
        <v>140063</v>
      </c>
      <c r="L803" s="36" t="s">
        <v>758</v>
      </c>
    </row>
    <row r="804" spans="1:12" x14ac:dyDescent="0.2">
      <c r="A804" s="36" t="s">
        <v>2370</v>
      </c>
      <c r="B804" s="36">
        <v>655103</v>
      </c>
      <c r="C804" s="36">
        <v>132103</v>
      </c>
      <c r="D804" s="36" t="s">
        <v>223</v>
      </c>
      <c r="E804" s="36">
        <v>467</v>
      </c>
      <c r="F804" s="36">
        <v>7</v>
      </c>
      <c r="G804" s="36">
        <v>40</v>
      </c>
      <c r="H804" s="36">
        <v>5</v>
      </c>
      <c r="I804" s="36">
        <v>145064</v>
      </c>
      <c r="J804" s="36" t="s">
        <v>1805</v>
      </c>
      <c r="K804" s="36">
        <v>140064</v>
      </c>
      <c r="L804" s="36" t="s">
        <v>758</v>
      </c>
    </row>
    <row r="805" spans="1:12" x14ac:dyDescent="0.2">
      <c r="A805" s="36" t="s">
        <v>1806</v>
      </c>
      <c r="B805" s="36">
        <v>655104</v>
      </c>
      <c r="C805" s="36">
        <v>132104</v>
      </c>
      <c r="D805" s="36" t="s">
        <v>194</v>
      </c>
      <c r="E805" s="36">
        <v>467</v>
      </c>
      <c r="F805" s="36">
        <v>7</v>
      </c>
      <c r="G805" s="36">
        <v>40</v>
      </c>
      <c r="H805" s="36">
        <v>5</v>
      </c>
      <c r="I805" s="36">
        <v>145065</v>
      </c>
      <c r="J805" s="36" t="s">
        <v>1807</v>
      </c>
      <c r="K805" s="36">
        <v>140065</v>
      </c>
      <c r="L805" s="36" t="s">
        <v>758</v>
      </c>
    </row>
    <row r="806" spans="1:12" x14ac:dyDescent="0.2">
      <c r="A806" s="36" t="s">
        <v>1808</v>
      </c>
      <c r="B806" s="36">
        <v>655106</v>
      </c>
      <c r="C806" s="36">
        <v>132106</v>
      </c>
      <c r="D806" s="36" t="s">
        <v>176</v>
      </c>
      <c r="E806" s="36">
        <v>467</v>
      </c>
      <c r="F806" s="36">
        <v>7</v>
      </c>
      <c r="G806" s="36">
        <v>40</v>
      </c>
      <c r="H806" s="36">
        <v>5</v>
      </c>
      <c r="I806" s="36">
        <v>145067</v>
      </c>
      <c r="J806" s="36" t="s">
        <v>1809</v>
      </c>
      <c r="K806" s="36">
        <v>140067</v>
      </c>
      <c r="L806" s="36" t="s">
        <v>758</v>
      </c>
    </row>
    <row r="807" spans="1:12" x14ac:dyDescent="0.2">
      <c r="A807" s="36" t="s">
        <v>1810</v>
      </c>
      <c r="B807" s="36">
        <v>655107</v>
      </c>
      <c r="C807" s="36">
        <v>132107</v>
      </c>
      <c r="D807" s="36" t="s">
        <v>1811</v>
      </c>
      <c r="E807" s="36">
        <v>467</v>
      </c>
      <c r="F807" s="36">
        <v>7</v>
      </c>
      <c r="G807" s="36">
        <v>40</v>
      </c>
      <c r="H807" s="36">
        <v>5</v>
      </c>
      <c r="I807" s="36">
        <v>145068</v>
      </c>
      <c r="J807" s="36" t="s">
        <v>1812</v>
      </c>
      <c r="K807" s="36">
        <v>140068</v>
      </c>
      <c r="L807" s="36" t="s">
        <v>758</v>
      </c>
    </row>
    <row r="808" spans="1:12" x14ac:dyDescent="0.2">
      <c r="A808" s="36" t="s">
        <v>1813</v>
      </c>
      <c r="B808" s="36">
        <v>655108</v>
      </c>
      <c r="C808" s="36">
        <v>131996</v>
      </c>
      <c r="D808" s="36" t="s">
        <v>185</v>
      </c>
      <c r="E808" s="36">
        <v>467</v>
      </c>
      <c r="F808" s="36">
        <v>7</v>
      </c>
      <c r="G808" s="36">
        <v>40</v>
      </c>
      <c r="H808" s="36">
        <v>5</v>
      </c>
      <c r="I808" s="36">
        <v>145069</v>
      </c>
      <c r="J808" s="36" t="s">
        <v>1814</v>
      </c>
      <c r="K808" s="36">
        <v>140069</v>
      </c>
      <c r="L808" s="36" t="s">
        <v>758</v>
      </c>
    </row>
    <row r="809" spans="1:12" x14ac:dyDescent="0.2">
      <c r="A809" s="36" t="s">
        <v>2371</v>
      </c>
      <c r="B809" s="36">
        <v>655109</v>
      </c>
      <c r="C809" s="36">
        <v>131999</v>
      </c>
      <c r="D809" s="36" t="s">
        <v>1815</v>
      </c>
      <c r="E809" s="36">
        <v>467</v>
      </c>
      <c r="F809" s="36">
        <v>7</v>
      </c>
      <c r="G809" s="36">
        <v>40</v>
      </c>
      <c r="H809" s="36">
        <v>5</v>
      </c>
      <c r="I809" s="36">
        <v>145070</v>
      </c>
      <c r="J809" s="36" t="s">
        <v>1816</v>
      </c>
      <c r="K809" s="36">
        <v>140070</v>
      </c>
      <c r="L809" s="36" t="s">
        <v>758</v>
      </c>
    </row>
    <row r="810" spans="1:12" x14ac:dyDescent="0.2">
      <c r="A810" s="36" t="s">
        <v>1817</v>
      </c>
      <c r="B810" s="36">
        <v>655110</v>
      </c>
      <c r="C810" s="36">
        <v>131993</v>
      </c>
      <c r="D810" s="36" t="s">
        <v>1818</v>
      </c>
      <c r="E810" s="36">
        <v>467</v>
      </c>
      <c r="F810" s="36">
        <v>7</v>
      </c>
      <c r="G810" s="36">
        <v>40</v>
      </c>
      <c r="H810" s="36">
        <v>5</v>
      </c>
      <c r="I810" s="36">
        <v>145071</v>
      </c>
      <c r="J810" s="36" t="s">
        <v>1819</v>
      </c>
      <c r="K810" s="36">
        <v>140071</v>
      </c>
      <c r="L810" s="36" t="s">
        <v>758</v>
      </c>
    </row>
    <row r="811" spans="1:12" x14ac:dyDescent="0.2">
      <c r="A811" s="36" t="s">
        <v>1820</v>
      </c>
      <c r="B811" s="36">
        <v>655301</v>
      </c>
      <c r="C811" s="36">
        <v>132301</v>
      </c>
      <c r="D811" s="36" t="s">
        <v>325</v>
      </c>
      <c r="E811" s="36">
        <v>2562</v>
      </c>
      <c r="F811" s="36">
        <v>7</v>
      </c>
      <c r="G811" s="36">
        <v>40</v>
      </c>
      <c r="H811" s="36">
        <v>6</v>
      </c>
      <c r="I811" s="36">
        <v>145072</v>
      </c>
      <c r="J811" s="36" t="s">
        <v>1801</v>
      </c>
      <c r="K811" s="36">
        <v>140109</v>
      </c>
      <c r="L811" s="36" t="s">
        <v>684</v>
      </c>
    </row>
    <row r="812" spans="1:12" x14ac:dyDescent="0.2">
      <c r="A812" s="36" t="s">
        <v>1821</v>
      </c>
      <c r="B812" s="36">
        <v>655302</v>
      </c>
      <c r="C812" s="36">
        <v>132302</v>
      </c>
      <c r="D812" s="36" t="s">
        <v>331</v>
      </c>
      <c r="E812" s="36">
        <v>2562</v>
      </c>
      <c r="F812" s="36">
        <v>7</v>
      </c>
      <c r="G812" s="36">
        <v>40</v>
      </c>
      <c r="H812" s="36">
        <v>6</v>
      </c>
      <c r="I812" s="36">
        <v>145063</v>
      </c>
      <c r="J812" s="36" t="s">
        <v>1804</v>
      </c>
      <c r="K812" s="36">
        <v>140109</v>
      </c>
      <c r="L812" s="36" t="s">
        <v>684</v>
      </c>
    </row>
    <row r="813" spans="1:12" x14ac:dyDescent="0.2">
      <c r="A813" s="36" t="s">
        <v>1822</v>
      </c>
      <c r="B813" s="36">
        <v>655303</v>
      </c>
      <c r="C813" s="36">
        <v>132303</v>
      </c>
      <c r="D813" s="36" t="s">
        <v>1823</v>
      </c>
      <c r="E813" s="36">
        <v>2562</v>
      </c>
      <c r="F813" s="36">
        <v>7</v>
      </c>
      <c r="G813" s="36">
        <v>40</v>
      </c>
      <c r="H813" s="36">
        <v>6</v>
      </c>
      <c r="I813" s="36">
        <v>145064</v>
      </c>
      <c r="J813" s="36" t="s">
        <v>1805</v>
      </c>
      <c r="K813" s="36">
        <v>140109</v>
      </c>
      <c r="L813" s="36" t="s">
        <v>684</v>
      </c>
    </row>
    <row r="814" spans="1:12" x14ac:dyDescent="0.2">
      <c r="A814" s="36" t="s">
        <v>1824</v>
      </c>
      <c r="B814" s="36">
        <v>655304</v>
      </c>
      <c r="C814" s="36">
        <v>132304</v>
      </c>
      <c r="D814" s="36" t="s">
        <v>197</v>
      </c>
      <c r="E814" s="36">
        <v>2562</v>
      </c>
      <c r="F814" s="36">
        <v>7</v>
      </c>
      <c r="G814" s="36">
        <v>40</v>
      </c>
      <c r="H814" s="36">
        <v>6</v>
      </c>
      <c r="I814" s="36">
        <v>145065</v>
      </c>
      <c r="J814" s="36" t="s">
        <v>1807</v>
      </c>
      <c r="K814" s="36">
        <v>140109</v>
      </c>
      <c r="L814" s="36" t="s">
        <v>684</v>
      </c>
    </row>
    <row r="815" spans="1:12" x14ac:dyDescent="0.2">
      <c r="A815" s="36" t="s">
        <v>1825</v>
      </c>
      <c r="B815" s="36">
        <v>655306</v>
      </c>
      <c r="C815" s="36">
        <v>132306</v>
      </c>
      <c r="D815" s="36" t="s">
        <v>338</v>
      </c>
      <c r="E815" s="36">
        <v>2562</v>
      </c>
      <c r="F815" s="36">
        <v>7</v>
      </c>
      <c r="G815" s="36">
        <v>40</v>
      </c>
      <c r="H815" s="36">
        <v>6</v>
      </c>
      <c r="I815" s="36">
        <v>145067</v>
      </c>
      <c r="J815" s="36" t="s">
        <v>1809</v>
      </c>
      <c r="K815" s="36">
        <v>140109</v>
      </c>
      <c r="L815" s="36" t="s">
        <v>684</v>
      </c>
    </row>
    <row r="816" spans="1:12" x14ac:dyDescent="0.2">
      <c r="A816" s="36" t="s">
        <v>1826</v>
      </c>
      <c r="B816" s="36">
        <v>655307</v>
      </c>
      <c r="C816" s="36">
        <v>132307</v>
      </c>
      <c r="D816" s="36" t="s">
        <v>1827</v>
      </c>
      <c r="E816" s="36">
        <v>2562</v>
      </c>
      <c r="F816" s="36">
        <v>7</v>
      </c>
      <c r="G816" s="36">
        <v>40</v>
      </c>
      <c r="H816" s="36">
        <v>6</v>
      </c>
      <c r="I816" s="36">
        <v>145068</v>
      </c>
      <c r="J816" s="36" t="s">
        <v>1812</v>
      </c>
      <c r="K816" s="36">
        <v>140109</v>
      </c>
      <c r="L816" s="36" t="s">
        <v>684</v>
      </c>
    </row>
    <row r="817" spans="1:12" x14ac:dyDescent="0.2">
      <c r="A817" s="36" t="s">
        <v>1828</v>
      </c>
      <c r="B817" s="36">
        <v>655308</v>
      </c>
      <c r="C817" s="36">
        <v>131997</v>
      </c>
      <c r="D817" s="36" t="s">
        <v>188</v>
      </c>
      <c r="E817" s="36">
        <v>2562</v>
      </c>
      <c r="F817" s="36">
        <v>7</v>
      </c>
      <c r="G817" s="36">
        <v>40</v>
      </c>
      <c r="H817" s="36">
        <v>6</v>
      </c>
      <c r="I817" s="36">
        <v>145069</v>
      </c>
      <c r="J817" s="36" t="s">
        <v>1814</v>
      </c>
      <c r="K817" s="36">
        <v>140109</v>
      </c>
      <c r="L817" s="36" t="s">
        <v>684</v>
      </c>
    </row>
    <row r="818" spans="1:12" x14ac:dyDescent="0.2">
      <c r="A818" s="36" t="s">
        <v>1829</v>
      </c>
      <c r="B818" s="36">
        <v>655309</v>
      </c>
      <c r="C818" s="36">
        <v>132000</v>
      </c>
      <c r="D818" s="36" t="s">
        <v>641</v>
      </c>
      <c r="E818" s="36">
        <v>2562</v>
      </c>
      <c r="F818" s="36">
        <v>7</v>
      </c>
      <c r="G818" s="36">
        <v>40</v>
      </c>
      <c r="H818" s="36">
        <v>6</v>
      </c>
      <c r="I818" s="36">
        <v>145070</v>
      </c>
      <c r="J818" s="36" t="s">
        <v>1816</v>
      </c>
      <c r="K818" s="36">
        <v>140109</v>
      </c>
      <c r="L818" s="36" t="s">
        <v>684</v>
      </c>
    </row>
    <row r="819" spans="1:12" x14ac:dyDescent="0.2">
      <c r="A819" s="36" t="s">
        <v>1830</v>
      </c>
      <c r="B819" s="36">
        <v>655310</v>
      </c>
      <c r="C819" s="36">
        <v>131994</v>
      </c>
      <c r="D819" s="36" t="s">
        <v>1831</v>
      </c>
      <c r="E819" s="36">
        <v>2562</v>
      </c>
      <c r="F819" s="36">
        <v>7</v>
      </c>
      <c r="G819" s="36">
        <v>40</v>
      </c>
      <c r="H819" s="36">
        <v>6</v>
      </c>
      <c r="I819" s="36">
        <v>145071</v>
      </c>
      <c r="J819" s="36" t="s">
        <v>1819</v>
      </c>
      <c r="K819" s="36">
        <v>140109</v>
      </c>
      <c r="L819" s="36" t="s">
        <v>684</v>
      </c>
    </row>
    <row r="820" spans="1:12" x14ac:dyDescent="0.2">
      <c r="A820" s="36" t="s">
        <v>1832</v>
      </c>
      <c r="B820" s="36">
        <v>655801</v>
      </c>
      <c r="C820" s="36">
        <v>132308</v>
      </c>
      <c r="D820" s="36" t="s">
        <v>427</v>
      </c>
      <c r="E820" s="36">
        <v>10</v>
      </c>
      <c r="F820" s="36">
        <v>7</v>
      </c>
      <c r="G820" s="36">
        <v>40</v>
      </c>
      <c r="H820" s="36">
        <v>4</v>
      </c>
      <c r="I820" s="36">
        <v>145082</v>
      </c>
      <c r="J820" s="36" t="s">
        <v>1833</v>
      </c>
      <c r="K820" s="36">
        <v>140082</v>
      </c>
      <c r="L820" s="36" t="s">
        <v>1834</v>
      </c>
    </row>
    <row r="821" spans="1:12" x14ac:dyDescent="0.2">
      <c r="A821" s="36" t="s">
        <v>1835</v>
      </c>
      <c r="B821" s="36">
        <v>655802</v>
      </c>
      <c r="C821" s="36">
        <v>132309</v>
      </c>
      <c r="D821" s="36" t="s">
        <v>452</v>
      </c>
      <c r="E821" s="36">
        <v>10</v>
      </c>
      <c r="F821" s="36">
        <v>7</v>
      </c>
      <c r="G821" s="36">
        <v>40</v>
      </c>
      <c r="H821" s="36">
        <v>4</v>
      </c>
      <c r="I821" s="36">
        <v>145083</v>
      </c>
      <c r="J821" s="36" t="s">
        <v>1836</v>
      </c>
      <c r="K821" s="36">
        <v>140083</v>
      </c>
      <c r="L821" s="36" t="s">
        <v>1834</v>
      </c>
    </row>
    <row r="822" spans="1:12" x14ac:dyDescent="0.2">
      <c r="A822" s="36" t="s">
        <v>2372</v>
      </c>
      <c r="B822" s="36">
        <v>500114</v>
      </c>
      <c r="C822" s="36">
        <v>400684</v>
      </c>
      <c r="D822" s="36" t="s">
        <v>1837</v>
      </c>
      <c r="E822" s="36">
        <v>30</v>
      </c>
      <c r="F822" s="36">
        <v>6</v>
      </c>
      <c r="G822" s="36">
        <v>50</v>
      </c>
      <c r="H822" s="36">
        <v>4</v>
      </c>
      <c r="I822" s="36">
        <v>139314</v>
      </c>
      <c r="J822" s="36" t="s">
        <v>1838</v>
      </c>
      <c r="K822" s="36">
        <v>140139</v>
      </c>
      <c r="L822" s="36" t="s">
        <v>804</v>
      </c>
    </row>
    <row r="823" spans="1:12" x14ac:dyDescent="0.2">
      <c r="A823" s="36" t="s">
        <v>2373</v>
      </c>
      <c r="B823" s="36">
        <v>500115</v>
      </c>
      <c r="C823" s="36">
        <v>400685</v>
      </c>
      <c r="D823" s="36" t="s">
        <v>1839</v>
      </c>
      <c r="E823" s="36">
        <v>30</v>
      </c>
      <c r="F823" s="36">
        <v>6</v>
      </c>
      <c r="G823" s="36">
        <v>50</v>
      </c>
      <c r="H823" s="36">
        <v>4</v>
      </c>
      <c r="I823" s="36">
        <v>139315</v>
      </c>
      <c r="J823" s="36" t="s">
        <v>1840</v>
      </c>
      <c r="K823" s="36">
        <v>140139</v>
      </c>
      <c r="L823" s="36" t="s">
        <v>804</v>
      </c>
    </row>
    <row r="824" spans="1:12" x14ac:dyDescent="0.2">
      <c r="A824" s="36" t="s">
        <v>356</v>
      </c>
      <c r="B824" s="36">
        <v>500116</v>
      </c>
      <c r="C824" s="36">
        <v>400686</v>
      </c>
      <c r="D824" s="36" t="s">
        <v>201</v>
      </c>
      <c r="E824" s="36">
        <v>30</v>
      </c>
      <c r="F824" s="36">
        <v>6</v>
      </c>
      <c r="G824" s="36">
        <v>50</v>
      </c>
      <c r="H824" s="36">
        <v>4</v>
      </c>
      <c r="I824" s="36">
        <v>139316</v>
      </c>
      <c r="J824" s="36" t="s">
        <v>1841</v>
      </c>
      <c r="K824" s="36">
        <v>140139</v>
      </c>
      <c r="L824" s="36" t="s">
        <v>804</v>
      </c>
    </row>
    <row r="825" spans="1:12" x14ac:dyDescent="0.2">
      <c r="A825" s="36" t="s">
        <v>2256</v>
      </c>
      <c r="B825" s="36">
        <v>500117</v>
      </c>
      <c r="C825" s="36">
        <v>400687</v>
      </c>
      <c r="D825" s="36" t="s">
        <v>211</v>
      </c>
      <c r="E825" s="36">
        <v>30</v>
      </c>
      <c r="F825" s="36">
        <v>6</v>
      </c>
      <c r="G825" s="36">
        <v>50</v>
      </c>
      <c r="H825" s="36">
        <v>4</v>
      </c>
      <c r="I825" s="36">
        <v>139317</v>
      </c>
      <c r="J825" s="36" t="s">
        <v>1842</v>
      </c>
      <c r="K825" s="36">
        <v>140139</v>
      </c>
      <c r="L825" s="36" t="s">
        <v>804</v>
      </c>
    </row>
    <row r="826" spans="1:12" x14ac:dyDescent="0.2">
      <c r="A826" s="36" t="s">
        <v>2374</v>
      </c>
      <c r="B826" s="36">
        <v>500118</v>
      </c>
      <c r="C826" s="36">
        <v>400688</v>
      </c>
      <c r="D826" s="36" t="s">
        <v>1843</v>
      </c>
      <c r="E826" s="36">
        <v>30</v>
      </c>
      <c r="F826" s="36">
        <v>6</v>
      </c>
      <c r="G826" s="36">
        <v>50</v>
      </c>
      <c r="H826" s="36">
        <v>4</v>
      </c>
      <c r="I826" s="36">
        <v>139318</v>
      </c>
      <c r="J826" s="36" t="s">
        <v>1844</v>
      </c>
      <c r="K826" s="36">
        <v>140139</v>
      </c>
      <c r="L826" s="36" t="s">
        <v>804</v>
      </c>
    </row>
    <row r="827" spans="1:12" x14ac:dyDescent="0.2">
      <c r="A827" s="36" t="s">
        <v>2375</v>
      </c>
      <c r="B827" s="36">
        <v>500119</v>
      </c>
      <c r="C827" s="36">
        <v>400689</v>
      </c>
      <c r="D827" s="36" t="s">
        <v>1845</v>
      </c>
      <c r="E827" s="36">
        <v>30</v>
      </c>
      <c r="F827" s="36">
        <v>6</v>
      </c>
      <c r="G827" s="36">
        <v>50</v>
      </c>
      <c r="H827" s="36">
        <v>4</v>
      </c>
      <c r="I827" s="36">
        <v>139319</v>
      </c>
      <c r="J827" s="36" t="s">
        <v>1846</v>
      </c>
      <c r="K827" s="36">
        <v>140139</v>
      </c>
      <c r="L827" s="36" t="s">
        <v>804</v>
      </c>
    </row>
    <row r="828" spans="1:12" x14ac:dyDescent="0.2">
      <c r="A828" s="36" t="s">
        <v>376</v>
      </c>
      <c r="B828" s="36">
        <v>500120</v>
      </c>
      <c r="C828" s="36">
        <v>400690</v>
      </c>
      <c r="D828" s="36" t="s">
        <v>230</v>
      </c>
      <c r="E828" s="36">
        <v>30</v>
      </c>
      <c r="F828" s="36">
        <v>6</v>
      </c>
      <c r="G828" s="36">
        <v>50</v>
      </c>
      <c r="H828" s="36">
        <v>4</v>
      </c>
      <c r="I828" s="36">
        <v>139320</v>
      </c>
      <c r="J828" s="36" t="s">
        <v>1847</v>
      </c>
      <c r="K828" s="36">
        <v>140139</v>
      </c>
      <c r="L828" s="36" t="s">
        <v>804</v>
      </c>
    </row>
    <row r="829" spans="1:12" s="110" customFormat="1" x14ac:dyDescent="0.2">
      <c r="A829" s="110" t="s">
        <v>1848</v>
      </c>
      <c r="B829" s="110">
        <v>880001</v>
      </c>
      <c r="C829" s="110">
        <v>136528</v>
      </c>
      <c r="D829" s="36" t="s">
        <v>1849</v>
      </c>
      <c r="E829" s="36">
        <v>0</v>
      </c>
      <c r="F829" s="110">
        <v>3</v>
      </c>
      <c r="G829" s="110">
        <v>100</v>
      </c>
      <c r="H829" s="110">
        <v>4</v>
      </c>
      <c r="I829" s="110">
        <v>895028</v>
      </c>
      <c r="J829" s="36" t="s">
        <v>1850</v>
      </c>
      <c r="K829" s="110">
        <v>895029</v>
      </c>
      <c r="L829" s="36" t="e">
        <v>#N/A</v>
      </c>
    </row>
    <row r="830" spans="1:12" s="110" customFormat="1" x14ac:dyDescent="0.2">
      <c r="A830" s="110" t="s">
        <v>2045</v>
      </c>
      <c r="B830" s="110">
        <v>880002</v>
      </c>
      <c r="C830" s="110">
        <v>110002</v>
      </c>
      <c r="D830" s="36" t="s">
        <v>1851</v>
      </c>
      <c r="E830" s="36">
        <v>5000</v>
      </c>
      <c r="F830" s="110">
        <v>3</v>
      </c>
      <c r="G830" s="110">
        <v>100</v>
      </c>
      <c r="H830" s="110">
        <v>4</v>
      </c>
      <c r="I830" s="110">
        <v>895028</v>
      </c>
      <c r="J830" s="36" t="s">
        <v>1850</v>
      </c>
      <c r="K830" s="110">
        <v>895029</v>
      </c>
      <c r="L830" s="36" t="e">
        <v>#N/A</v>
      </c>
    </row>
    <row r="831" spans="1:12" x14ac:dyDescent="0.2">
      <c r="A831" s="36" t="s">
        <v>1852</v>
      </c>
      <c r="B831" s="36">
        <v>880003</v>
      </c>
      <c r="C831" s="36">
        <v>880003</v>
      </c>
      <c r="D831" s="36" t="s">
        <v>1852</v>
      </c>
      <c r="E831" s="36" t="e">
        <v>#N/A</v>
      </c>
      <c r="F831" s="36">
        <v>3</v>
      </c>
      <c r="G831" s="36">
        <v>120</v>
      </c>
      <c r="H831" s="36">
        <v>4</v>
      </c>
      <c r="I831" s="36">
        <v>100539</v>
      </c>
      <c r="J831" s="36" t="s">
        <v>1853</v>
      </c>
      <c r="K831" s="36">
        <v>140266</v>
      </c>
      <c r="L831" s="36" t="s">
        <v>768</v>
      </c>
    </row>
    <row r="832" spans="1:12" x14ac:dyDescent="0.2">
      <c r="A832" s="36" t="s">
        <v>1854</v>
      </c>
      <c r="B832" s="36">
        <v>880004</v>
      </c>
      <c r="C832" s="36">
        <v>880004</v>
      </c>
      <c r="D832" s="36" t="s">
        <v>1854</v>
      </c>
      <c r="E832" s="36" t="e">
        <v>#N/A</v>
      </c>
      <c r="F832" s="36">
        <v>3</v>
      </c>
      <c r="G832" s="36">
        <v>120</v>
      </c>
      <c r="H832" s="36">
        <v>4</v>
      </c>
      <c r="I832" s="36">
        <v>100539</v>
      </c>
      <c r="J832" s="36" t="s">
        <v>1853</v>
      </c>
      <c r="K832" s="36">
        <v>140266</v>
      </c>
      <c r="L832" s="36" t="s">
        <v>768</v>
      </c>
    </row>
    <row r="833" spans="1:12" x14ac:dyDescent="0.2">
      <c r="A833" s="36" t="s">
        <v>1855</v>
      </c>
      <c r="B833" s="36">
        <v>880005</v>
      </c>
      <c r="C833" s="36">
        <v>100940</v>
      </c>
      <c r="D833" s="36" t="s">
        <v>1856</v>
      </c>
      <c r="E833" s="36" t="e">
        <v>#N/A</v>
      </c>
      <c r="F833" s="36">
        <v>3</v>
      </c>
      <c r="G833" s="36">
        <v>120</v>
      </c>
      <c r="H833" s="36">
        <v>4</v>
      </c>
      <c r="I833" s="36">
        <v>100539</v>
      </c>
      <c r="J833" s="36" t="s">
        <v>1853</v>
      </c>
      <c r="K833" s="36">
        <v>100943</v>
      </c>
      <c r="L833" s="36" t="s">
        <v>1857</v>
      </c>
    </row>
    <row r="834" spans="1:12" x14ac:dyDescent="0.2">
      <c r="A834" s="36" t="s">
        <v>1858</v>
      </c>
      <c r="B834" s="36">
        <v>880006</v>
      </c>
      <c r="C834" s="36">
        <v>100941</v>
      </c>
      <c r="D834" s="36" t="s">
        <v>1859</v>
      </c>
      <c r="E834" s="36" t="e">
        <v>#N/A</v>
      </c>
      <c r="F834" s="36">
        <v>3</v>
      </c>
      <c r="G834" s="36">
        <v>120</v>
      </c>
      <c r="H834" s="36">
        <v>4</v>
      </c>
      <c r="I834" s="36">
        <v>100539</v>
      </c>
      <c r="J834" s="36" t="s">
        <v>1853</v>
      </c>
      <c r="K834" s="36">
        <v>100943</v>
      </c>
      <c r="L834" s="36" t="s">
        <v>1857</v>
      </c>
    </row>
    <row r="835" spans="1:12" x14ac:dyDescent="0.2">
      <c r="A835" s="36" t="s">
        <v>2376</v>
      </c>
      <c r="B835" s="36">
        <v>880007</v>
      </c>
      <c r="C835" s="36">
        <v>100942</v>
      </c>
      <c r="D835" s="36" t="s">
        <v>1860</v>
      </c>
      <c r="E835" s="36" t="e">
        <v>#N/A</v>
      </c>
      <c r="F835" s="36">
        <v>3</v>
      </c>
      <c r="G835" s="36">
        <v>120</v>
      </c>
      <c r="H835" s="36">
        <v>4</v>
      </c>
      <c r="I835" s="36">
        <v>100539</v>
      </c>
      <c r="J835" s="36" t="s">
        <v>1853</v>
      </c>
      <c r="K835" s="36">
        <v>100943</v>
      </c>
      <c r="L835" s="36" t="s">
        <v>1857</v>
      </c>
    </row>
    <row r="836" spans="1:12" x14ac:dyDescent="0.2">
      <c r="A836" s="36" t="s">
        <v>1861</v>
      </c>
      <c r="B836" s="36">
        <v>880008</v>
      </c>
      <c r="C836" s="36">
        <v>805029</v>
      </c>
      <c r="D836" s="36" t="s">
        <v>1862</v>
      </c>
      <c r="E836" s="36" t="e">
        <v>#N/A</v>
      </c>
      <c r="F836" s="36">
        <v>3</v>
      </c>
      <c r="G836" s="36">
        <v>120</v>
      </c>
      <c r="H836" s="36">
        <v>4</v>
      </c>
      <c r="I836" s="36">
        <v>895028</v>
      </c>
      <c r="J836" s="36" t="s">
        <v>1850</v>
      </c>
      <c r="K836" s="36">
        <v>895028</v>
      </c>
      <c r="L836" s="36" t="s">
        <v>1850</v>
      </c>
    </row>
    <row r="837" spans="1:12" x14ac:dyDescent="0.2">
      <c r="A837" s="36" t="s">
        <v>1863</v>
      </c>
      <c r="B837" s="36">
        <v>880009</v>
      </c>
      <c r="C837" s="36">
        <v>100944</v>
      </c>
      <c r="D837" s="36" t="s">
        <v>1864</v>
      </c>
      <c r="E837" s="36" t="e">
        <v>#N/A</v>
      </c>
      <c r="F837" s="36">
        <v>3</v>
      </c>
      <c r="G837" s="36">
        <v>120</v>
      </c>
      <c r="H837" s="36">
        <v>4</v>
      </c>
      <c r="I837" s="36">
        <v>100539</v>
      </c>
      <c r="J837" s="36" t="s">
        <v>1853</v>
      </c>
      <c r="K837" s="36">
        <v>114048</v>
      </c>
      <c r="L837" s="36" t="s">
        <v>684</v>
      </c>
    </row>
    <row r="838" spans="1:12" x14ac:dyDescent="0.2">
      <c r="A838" s="36" t="s">
        <v>1865</v>
      </c>
      <c r="B838" s="36">
        <v>880010</v>
      </c>
      <c r="C838" s="36">
        <v>100945</v>
      </c>
      <c r="D838" s="36" t="s">
        <v>1866</v>
      </c>
      <c r="E838" s="36" t="e">
        <v>#N/A</v>
      </c>
      <c r="F838" s="36">
        <v>3</v>
      </c>
      <c r="G838" s="36">
        <v>120</v>
      </c>
      <c r="H838" s="36">
        <v>4</v>
      </c>
      <c r="I838" s="36">
        <v>100539</v>
      </c>
      <c r="J838" s="36" t="s">
        <v>1853</v>
      </c>
      <c r="K838" s="36">
        <v>114048</v>
      </c>
      <c r="L838" s="36" t="s">
        <v>684</v>
      </c>
    </row>
    <row r="839" spans="1:12" x14ac:dyDescent="0.2">
      <c r="A839" s="36" t="s">
        <v>2377</v>
      </c>
      <c r="B839" s="36">
        <v>880011</v>
      </c>
      <c r="C839" s="36">
        <v>100946</v>
      </c>
      <c r="D839" s="36" t="s">
        <v>1867</v>
      </c>
      <c r="E839" s="36" t="e">
        <v>#N/A</v>
      </c>
      <c r="F839" s="36">
        <v>3</v>
      </c>
      <c r="G839" s="36">
        <v>120</v>
      </c>
      <c r="H839" s="36">
        <v>4</v>
      </c>
      <c r="I839" s="36">
        <v>100539</v>
      </c>
      <c r="J839" s="36" t="s">
        <v>1853</v>
      </c>
      <c r="K839" s="36">
        <v>114048</v>
      </c>
      <c r="L839" s="36" t="s">
        <v>684</v>
      </c>
    </row>
    <row r="840" spans="1:12" x14ac:dyDescent="0.2">
      <c r="A840" s="36" t="s">
        <v>2378</v>
      </c>
      <c r="B840" s="36">
        <v>880012</v>
      </c>
      <c r="C840" s="36">
        <v>100947</v>
      </c>
      <c r="D840" s="36" t="s">
        <v>1868</v>
      </c>
      <c r="E840" s="36" t="e">
        <v>#N/A</v>
      </c>
      <c r="F840" s="36">
        <v>3</v>
      </c>
      <c r="G840" s="36">
        <v>120</v>
      </c>
      <c r="H840" s="36">
        <v>4</v>
      </c>
      <c r="I840" s="36">
        <v>100539</v>
      </c>
      <c r="J840" s="36" t="s">
        <v>1853</v>
      </c>
      <c r="K840" s="36">
        <v>114048</v>
      </c>
      <c r="L840" s="36" t="s">
        <v>684</v>
      </c>
    </row>
    <row r="841" spans="1:12" x14ac:dyDescent="0.2">
      <c r="A841" s="36" t="s">
        <v>1869</v>
      </c>
      <c r="B841" s="36">
        <v>880013</v>
      </c>
      <c r="C841" s="36">
        <v>100948</v>
      </c>
      <c r="D841" s="36" t="s">
        <v>1870</v>
      </c>
      <c r="E841" s="36" t="e">
        <v>#N/A</v>
      </c>
      <c r="F841" s="36">
        <v>3</v>
      </c>
      <c r="G841" s="36">
        <v>120</v>
      </c>
      <c r="H841" s="36">
        <v>4</v>
      </c>
      <c r="I841" s="36">
        <v>100539</v>
      </c>
      <c r="J841" s="36" t="s">
        <v>1853</v>
      </c>
      <c r="K841" s="36">
        <v>114048</v>
      </c>
      <c r="L841" s="36" t="s">
        <v>684</v>
      </c>
    </row>
    <row r="842" spans="1:12" s="127" customFormat="1" x14ac:dyDescent="0.2">
      <c r="A842" s="127" t="s">
        <v>2379</v>
      </c>
      <c r="B842" s="127">
        <v>880014</v>
      </c>
      <c r="C842" s="127">
        <v>895034</v>
      </c>
      <c r="D842" s="36" t="s">
        <v>2380</v>
      </c>
      <c r="E842" s="36" t="e">
        <v>#N/A</v>
      </c>
      <c r="F842" s="127">
        <v>3</v>
      </c>
      <c r="G842" s="36">
        <v>120</v>
      </c>
      <c r="H842" s="127">
        <v>4</v>
      </c>
      <c r="I842" s="127">
        <v>0</v>
      </c>
      <c r="J842" s="36" t="e">
        <v>#N/A</v>
      </c>
      <c r="K842" s="127">
        <v>140281</v>
      </c>
      <c r="L842" s="36" t="s">
        <v>795</v>
      </c>
    </row>
    <row r="843" spans="1:12" s="127" customFormat="1" x14ac:dyDescent="0.2">
      <c r="A843" s="127" t="s">
        <v>2381</v>
      </c>
      <c r="B843" s="127">
        <v>880015</v>
      </c>
      <c r="C843" s="127">
        <v>895035</v>
      </c>
      <c r="D843" s="36" t="s">
        <v>2382</v>
      </c>
      <c r="E843" s="36" t="e">
        <v>#N/A</v>
      </c>
      <c r="F843" s="127">
        <v>3</v>
      </c>
      <c r="G843" s="36">
        <v>120</v>
      </c>
      <c r="H843" s="127">
        <v>4</v>
      </c>
      <c r="I843" s="127">
        <v>0</v>
      </c>
      <c r="J843" s="36" t="e">
        <v>#N/A</v>
      </c>
      <c r="K843" s="127">
        <v>140281</v>
      </c>
      <c r="L843" s="36" t="s">
        <v>795</v>
      </c>
    </row>
    <row r="844" spans="1:12" s="127" customFormat="1" x14ac:dyDescent="0.2">
      <c r="A844" s="127" t="s">
        <v>2383</v>
      </c>
      <c r="B844" s="127">
        <v>880016</v>
      </c>
      <c r="C844" s="127">
        <v>895036</v>
      </c>
      <c r="D844" s="36" t="s">
        <v>2384</v>
      </c>
      <c r="E844" s="36" t="e">
        <v>#N/A</v>
      </c>
      <c r="F844" s="127">
        <v>3</v>
      </c>
      <c r="G844" s="36">
        <v>120</v>
      </c>
      <c r="H844" s="127">
        <v>4</v>
      </c>
      <c r="I844" s="127">
        <v>0</v>
      </c>
      <c r="J844" s="36" t="e">
        <v>#N/A</v>
      </c>
      <c r="K844" s="127">
        <v>140281</v>
      </c>
      <c r="L844" s="36" t="s">
        <v>795</v>
      </c>
    </row>
    <row r="845" spans="1:12" s="127" customFormat="1" x14ac:dyDescent="0.2">
      <c r="A845" s="127" t="s">
        <v>2385</v>
      </c>
      <c r="B845" s="127">
        <v>880017</v>
      </c>
      <c r="C845" s="127">
        <v>895037</v>
      </c>
      <c r="D845" s="36" t="s">
        <v>2386</v>
      </c>
      <c r="E845" s="36" t="e">
        <v>#N/A</v>
      </c>
      <c r="F845" s="127">
        <v>3</v>
      </c>
      <c r="G845" s="36">
        <v>120</v>
      </c>
      <c r="H845" s="127">
        <v>4</v>
      </c>
      <c r="I845" s="127">
        <v>0</v>
      </c>
      <c r="J845" s="36" t="e">
        <v>#N/A</v>
      </c>
      <c r="K845" s="127">
        <v>140281</v>
      </c>
      <c r="L845" s="36" t="s">
        <v>795</v>
      </c>
    </row>
    <row r="846" spans="1:12" x14ac:dyDescent="0.2">
      <c r="A846" s="36" t="s">
        <v>1871</v>
      </c>
      <c r="B846" s="36">
        <v>880018</v>
      </c>
      <c r="C846" s="36">
        <v>100949</v>
      </c>
      <c r="D846" s="36" t="s">
        <v>1872</v>
      </c>
      <c r="E846" s="36" t="e">
        <v>#N/A</v>
      </c>
      <c r="F846" s="36">
        <v>3</v>
      </c>
      <c r="G846" s="36">
        <v>120</v>
      </c>
      <c r="H846" s="36">
        <v>4</v>
      </c>
      <c r="I846" s="36">
        <v>100679</v>
      </c>
      <c r="J846" s="36" t="s">
        <v>1873</v>
      </c>
      <c r="K846" s="36">
        <v>114048</v>
      </c>
      <c r="L846" s="36" t="s">
        <v>684</v>
      </c>
    </row>
    <row r="847" spans="1:12" x14ac:dyDescent="0.2">
      <c r="A847" s="36" t="s">
        <v>1874</v>
      </c>
      <c r="B847" s="36">
        <v>880019</v>
      </c>
      <c r="C847" s="36">
        <v>895047</v>
      </c>
      <c r="D847" s="36" t="s">
        <v>1875</v>
      </c>
      <c r="E847" s="36">
        <v>120</v>
      </c>
      <c r="F847" s="36">
        <v>8</v>
      </c>
      <c r="G847" s="36">
        <v>40</v>
      </c>
      <c r="H847" s="36">
        <v>4</v>
      </c>
      <c r="I847" s="36">
        <v>895050</v>
      </c>
      <c r="J847" s="36" t="s">
        <v>2184</v>
      </c>
      <c r="K847" s="36">
        <v>140292</v>
      </c>
      <c r="L847" s="36" t="s">
        <v>1876</v>
      </c>
    </row>
    <row r="848" spans="1:12" x14ac:dyDescent="0.2">
      <c r="A848" s="36" t="s">
        <v>2387</v>
      </c>
      <c r="B848" s="36">
        <v>880020</v>
      </c>
      <c r="C848" s="36">
        <v>895048</v>
      </c>
      <c r="D848" s="36" t="s">
        <v>1877</v>
      </c>
      <c r="E848" s="36">
        <v>120</v>
      </c>
      <c r="F848" s="36">
        <v>8</v>
      </c>
      <c r="G848" s="36">
        <v>40</v>
      </c>
      <c r="H848" s="36">
        <v>4</v>
      </c>
      <c r="I848" s="36">
        <v>895051</v>
      </c>
      <c r="J848" s="36" t="s">
        <v>2185</v>
      </c>
      <c r="K848" s="36">
        <v>140294</v>
      </c>
      <c r="L848" s="36" t="s">
        <v>1876</v>
      </c>
    </row>
    <row r="849" spans="1:12" x14ac:dyDescent="0.2">
      <c r="A849" s="36" t="s">
        <v>1878</v>
      </c>
      <c r="B849" s="36">
        <v>880021</v>
      </c>
      <c r="C849" s="36">
        <v>895049</v>
      </c>
      <c r="D849" s="36" t="s">
        <v>1879</v>
      </c>
      <c r="E849" s="36">
        <v>120</v>
      </c>
      <c r="F849" s="36">
        <v>8</v>
      </c>
      <c r="G849" s="36">
        <v>40</v>
      </c>
      <c r="H849" s="36">
        <v>4</v>
      </c>
      <c r="I849" s="36">
        <v>895052</v>
      </c>
      <c r="J849" s="36" t="s">
        <v>2186</v>
      </c>
      <c r="K849" s="36">
        <v>140293</v>
      </c>
      <c r="L849" s="36" t="s">
        <v>1876</v>
      </c>
    </row>
    <row r="850" spans="1:12" x14ac:dyDescent="0.2">
      <c r="A850" s="36" t="s">
        <v>1880</v>
      </c>
      <c r="B850" s="36">
        <v>880022</v>
      </c>
      <c r="C850" s="36">
        <v>100950</v>
      </c>
      <c r="D850" s="36" t="s">
        <v>1881</v>
      </c>
      <c r="E850" s="36" t="e">
        <v>#N/A</v>
      </c>
      <c r="F850" s="36">
        <v>3</v>
      </c>
      <c r="G850" s="36">
        <v>120</v>
      </c>
      <c r="H850" s="36">
        <v>4</v>
      </c>
      <c r="I850" s="36">
        <v>0</v>
      </c>
      <c r="J850" s="36" t="e">
        <v>#N/A</v>
      </c>
      <c r="K850" s="36">
        <v>114048</v>
      </c>
      <c r="L850" s="36" t="s">
        <v>684</v>
      </c>
    </row>
    <row r="851" spans="1:12" x14ac:dyDescent="0.2">
      <c r="A851" s="36" t="s">
        <v>1882</v>
      </c>
      <c r="B851" s="36">
        <v>880023</v>
      </c>
      <c r="C851" s="36">
        <v>100950</v>
      </c>
      <c r="D851" s="36" t="s">
        <v>1881</v>
      </c>
      <c r="E851" s="36" t="e">
        <v>#N/A</v>
      </c>
      <c r="F851" s="36">
        <v>3</v>
      </c>
      <c r="G851" s="36">
        <v>120</v>
      </c>
      <c r="H851" s="36">
        <v>4</v>
      </c>
      <c r="I851" s="36">
        <v>0</v>
      </c>
      <c r="J851" s="36" t="e">
        <v>#N/A</v>
      </c>
      <c r="K851" s="36">
        <v>114048</v>
      </c>
      <c r="L851" s="36" t="s">
        <v>684</v>
      </c>
    </row>
    <row r="852" spans="1:12" x14ac:dyDescent="0.2">
      <c r="A852" s="36" t="s">
        <v>1883</v>
      </c>
      <c r="B852" s="36">
        <v>880024</v>
      </c>
      <c r="C852" s="36">
        <v>100952</v>
      </c>
      <c r="D852" s="36" t="s">
        <v>1884</v>
      </c>
      <c r="E852" s="36" t="e">
        <v>#N/A</v>
      </c>
      <c r="F852" s="36">
        <v>3</v>
      </c>
      <c r="G852" s="36">
        <v>120</v>
      </c>
      <c r="H852" s="36">
        <v>4</v>
      </c>
      <c r="I852" s="36">
        <v>0</v>
      </c>
      <c r="J852" s="36" t="e">
        <v>#N/A</v>
      </c>
      <c r="K852" s="36">
        <v>114048</v>
      </c>
      <c r="L852" s="36" t="s">
        <v>684</v>
      </c>
    </row>
    <row r="853" spans="1:12" x14ac:dyDescent="0.2">
      <c r="A853" s="36" t="s">
        <v>1885</v>
      </c>
      <c r="B853" s="36">
        <v>880025</v>
      </c>
      <c r="C853" s="36">
        <v>108000</v>
      </c>
      <c r="D853" s="36" t="s">
        <v>1886</v>
      </c>
      <c r="E853" s="36" t="e">
        <v>#N/A</v>
      </c>
      <c r="F853" s="36">
        <v>3</v>
      </c>
      <c r="G853" s="36">
        <v>120</v>
      </c>
      <c r="H853" s="36">
        <v>4</v>
      </c>
      <c r="I853" s="36">
        <v>0</v>
      </c>
      <c r="J853" s="36" t="e">
        <v>#N/A</v>
      </c>
      <c r="K853" s="36">
        <v>114048</v>
      </c>
      <c r="L853" s="36" t="s">
        <v>684</v>
      </c>
    </row>
    <row r="854" spans="1:12" x14ac:dyDescent="0.2">
      <c r="A854" s="36" t="s">
        <v>2388</v>
      </c>
      <c r="B854" s="36">
        <v>880026</v>
      </c>
      <c r="C854" s="36">
        <v>100953</v>
      </c>
      <c r="D854" s="36" t="s">
        <v>1887</v>
      </c>
      <c r="E854" s="36" t="e">
        <v>#N/A</v>
      </c>
      <c r="F854" s="36">
        <v>3</v>
      </c>
      <c r="G854" s="36">
        <v>120</v>
      </c>
      <c r="H854" s="36">
        <v>4</v>
      </c>
      <c r="I854" s="36">
        <v>0</v>
      </c>
      <c r="J854" s="36" t="e">
        <v>#N/A</v>
      </c>
      <c r="K854" s="36">
        <v>114048</v>
      </c>
      <c r="L854" s="36" t="s">
        <v>684</v>
      </c>
    </row>
    <row r="855" spans="1:12" x14ac:dyDescent="0.2">
      <c r="A855" s="36" t="s">
        <v>1888</v>
      </c>
      <c r="B855" s="36">
        <v>880027</v>
      </c>
      <c r="C855" s="36">
        <v>108001</v>
      </c>
      <c r="D855" s="36" t="s">
        <v>1889</v>
      </c>
      <c r="E855" s="36" t="e">
        <v>#N/A</v>
      </c>
      <c r="F855" s="36">
        <v>3</v>
      </c>
      <c r="G855" s="36">
        <v>120</v>
      </c>
      <c r="H855" s="36">
        <v>4</v>
      </c>
      <c r="I855" s="36">
        <v>0</v>
      </c>
      <c r="J855" s="36" t="e">
        <v>#N/A</v>
      </c>
      <c r="K855" s="36">
        <v>114048</v>
      </c>
      <c r="L855" s="36" t="s">
        <v>684</v>
      </c>
    </row>
    <row r="856" spans="1:12" x14ac:dyDescent="0.2">
      <c r="A856" s="36" t="s">
        <v>2389</v>
      </c>
      <c r="B856" s="36">
        <v>880028</v>
      </c>
      <c r="C856" s="36">
        <v>100954</v>
      </c>
      <c r="D856" s="36" t="s">
        <v>1890</v>
      </c>
      <c r="E856" s="36" t="e">
        <v>#N/A</v>
      </c>
      <c r="F856" s="36">
        <v>3</v>
      </c>
      <c r="G856" s="36">
        <v>120</v>
      </c>
      <c r="H856" s="36">
        <v>4</v>
      </c>
      <c r="I856" s="36">
        <v>0</v>
      </c>
      <c r="J856" s="36" t="e">
        <v>#N/A</v>
      </c>
      <c r="K856" s="36">
        <v>114048</v>
      </c>
      <c r="L856" s="36" t="s">
        <v>684</v>
      </c>
    </row>
    <row r="857" spans="1:12" x14ac:dyDescent="0.2">
      <c r="A857" s="36" t="s">
        <v>1891</v>
      </c>
      <c r="B857" s="36">
        <v>880029</v>
      </c>
      <c r="C857" s="36">
        <v>108002</v>
      </c>
      <c r="D857" s="36" t="s">
        <v>1892</v>
      </c>
      <c r="E857" s="36" t="e">
        <v>#N/A</v>
      </c>
      <c r="F857" s="36">
        <v>3</v>
      </c>
      <c r="G857" s="36">
        <v>120</v>
      </c>
      <c r="H857" s="36">
        <v>4</v>
      </c>
      <c r="I857" s="36">
        <v>0</v>
      </c>
      <c r="J857" s="36" t="e">
        <v>#N/A</v>
      </c>
      <c r="K857" s="36">
        <v>114048</v>
      </c>
      <c r="L857" s="36" t="s">
        <v>684</v>
      </c>
    </row>
    <row r="858" spans="1:12" x14ac:dyDescent="0.2">
      <c r="A858" s="36" t="s">
        <v>1893</v>
      </c>
      <c r="B858" s="36">
        <v>880030</v>
      </c>
      <c r="C858" s="36">
        <v>100955</v>
      </c>
      <c r="D858" s="36" t="s">
        <v>1894</v>
      </c>
      <c r="E858" s="36" t="e">
        <v>#N/A</v>
      </c>
      <c r="F858" s="36">
        <v>3</v>
      </c>
      <c r="G858" s="36">
        <v>120</v>
      </c>
      <c r="H858" s="36">
        <v>4</v>
      </c>
      <c r="I858" s="36">
        <v>0</v>
      </c>
      <c r="J858" s="36" t="e">
        <v>#N/A</v>
      </c>
      <c r="K858" s="36">
        <v>114048</v>
      </c>
      <c r="L858" s="36" t="s">
        <v>684</v>
      </c>
    </row>
    <row r="859" spans="1:12" x14ac:dyDescent="0.2">
      <c r="A859" s="36" t="s">
        <v>1895</v>
      </c>
      <c r="B859" s="36">
        <v>880031</v>
      </c>
      <c r="C859" s="36">
        <v>108003</v>
      </c>
      <c r="D859" s="36" t="s">
        <v>1896</v>
      </c>
      <c r="E859" s="36" t="e">
        <v>#N/A</v>
      </c>
      <c r="F859" s="36">
        <v>3</v>
      </c>
      <c r="G859" s="36">
        <v>120</v>
      </c>
      <c r="H859" s="36">
        <v>4</v>
      </c>
      <c r="I859" s="36">
        <v>0</v>
      </c>
      <c r="J859" s="36" t="e">
        <v>#N/A</v>
      </c>
      <c r="K859" s="36">
        <v>114048</v>
      </c>
      <c r="L859" s="36" t="s">
        <v>684</v>
      </c>
    </row>
    <row r="860" spans="1:12" x14ac:dyDescent="0.2">
      <c r="A860" s="36" t="s">
        <v>1897</v>
      </c>
      <c r="B860" s="36">
        <v>880032</v>
      </c>
      <c r="C860" s="36">
        <v>100956</v>
      </c>
      <c r="D860" s="36" t="s">
        <v>1898</v>
      </c>
      <c r="E860" s="36" t="e">
        <v>#N/A</v>
      </c>
      <c r="F860" s="36">
        <v>3</v>
      </c>
      <c r="G860" s="36">
        <v>120</v>
      </c>
      <c r="H860" s="36">
        <v>4</v>
      </c>
      <c r="I860" s="36">
        <v>0</v>
      </c>
      <c r="J860" s="36" t="e">
        <v>#N/A</v>
      </c>
      <c r="K860" s="36">
        <v>114048</v>
      </c>
      <c r="L860" s="36" t="s">
        <v>684</v>
      </c>
    </row>
    <row r="861" spans="1:12" x14ac:dyDescent="0.2">
      <c r="A861" s="36" t="s">
        <v>1899</v>
      </c>
      <c r="B861" s="36">
        <v>880033</v>
      </c>
      <c r="C861" s="36">
        <v>108004</v>
      </c>
      <c r="D861" s="36" t="s">
        <v>1900</v>
      </c>
      <c r="E861" s="36" t="e">
        <v>#N/A</v>
      </c>
      <c r="F861" s="36">
        <v>3</v>
      </c>
      <c r="G861" s="36">
        <v>120</v>
      </c>
      <c r="H861" s="36">
        <v>4</v>
      </c>
      <c r="I861" s="36">
        <v>0</v>
      </c>
      <c r="J861" s="36" t="e">
        <v>#N/A</v>
      </c>
      <c r="K861" s="36">
        <v>114048</v>
      </c>
      <c r="L861" s="36" t="s">
        <v>684</v>
      </c>
    </row>
    <row r="862" spans="1:12" x14ac:dyDescent="0.2">
      <c r="A862" s="36" t="s">
        <v>1901</v>
      </c>
      <c r="B862" s="36">
        <v>880034</v>
      </c>
      <c r="C862" s="36">
        <v>100957</v>
      </c>
      <c r="D862" s="36" t="s">
        <v>1902</v>
      </c>
      <c r="E862" s="36" t="e">
        <v>#N/A</v>
      </c>
      <c r="F862" s="36">
        <v>3</v>
      </c>
      <c r="G862" s="36">
        <v>120</v>
      </c>
      <c r="H862" s="36">
        <v>4</v>
      </c>
      <c r="I862" s="36">
        <v>0</v>
      </c>
      <c r="J862" s="36" t="e">
        <v>#N/A</v>
      </c>
      <c r="K862" s="36">
        <v>114048</v>
      </c>
      <c r="L862" s="36" t="s">
        <v>684</v>
      </c>
    </row>
    <row r="863" spans="1:12" x14ac:dyDescent="0.2">
      <c r="A863" s="36" t="s">
        <v>1903</v>
      </c>
      <c r="B863" s="36">
        <v>880035</v>
      </c>
      <c r="C863" s="36">
        <v>108005</v>
      </c>
      <c r="D863" s="36" t="s">
        <v>1904</v>
      </c>
      <c r="E863" s="36" t="e">
        <v>#N/A</v>
      </c>
      <c r="F863" s="36">
        <v>3</v>
      </c>
      <c r="G863" s="36">
        <v>120</v>
      </c>
      <c r="H863" s="36">
        <v>4</v>
      </c>
      <c r="I863" s="36">
        <v>0</v>
      </c>
      <c r="J863" s="36" t="e">
        <v>#N/A</v>
      </c>
      <c r="K863" s="36">
        <v>114048</v>
      </c>
      <c r="L863" s="36" t="s">
        <v>684</v>
      </c>
    </row>
    <row r="864" spans="1:12" x14ac:dyDescent="0.2">
      <c r="A864" s="36" t="s">
        <v>2390</v>
      </c>
      <c r="B864" s="36">
        <v>880036</v>
      </c>
      <c r="C864" s="36">
        <v>100958</v>
      </c>
      <c r="D864" s="36" t="s">
        <v>1905</v>
      </c>
      <c r="E864" s="36" t="e">
        <v>#N/A</v>
      </c>
      <c r="F864" s="36">
        <v>3</v>
      </c>
      <c r="G864" s="36">
        <v>120</v>
      </c>
      <c r="H864" s="36">
        <v>4</v>
      </c>
      <c r="I864" s="36">
        <v>0</v>
      </c>
      <c r="J864" s="36" t="e">
        <v>#N/A</v>
      </c>
      <c r="K864" s="36">
        <v>114048</v>
      </c>
      <c r="L864" s="36" t="s">
        <v>684</v>
      </c>
    </row>
    <row r="865" spans="1:12" x14ac:dyDescent="0.2">
      <c r="A865" s="36" t="s">
        <v>1906</v>
      </c>
      <c r="B865" s="36">
        <v>880037</v>
      </c>
      <c r="C865" s="36">
        <v>108006</v>
      </c>
      <c r="D865" s="36" t="s">
        <v>1907</v>
      </c>
      <c r="E865" s="36" t="e">
        <v>#N/A</v>
      </c>
      <c r="F865" s="36">
        <v>3</v>
      </c>
      <c r="G865" s="36">
        <v>120</v>
      </c>
      <c r="H865" s="36">
        <v>4</v>
      </c>
      <c r="I865" s="36">
        <v>0</v>
      </c>
      <c r="J865" s="36" t="e">
        <v>#N/A</v>
      </c>
      <c r="K865" s="36">
        <v>114048</v>
      </c>
      <c r="L865" s="36" t="s">
        <v>684</v>
      </c>
    </row>
    <row r="866" spans="1:12" x14ac:dyDescent="0.2">
      <c r="A866" s="36" t="s">
        <v>1908</v>
      </c>
      <c r="B866" s="36">
        <v>880038</v>
      </c>
      <c r="C866" s="36">
        <v>100959</v>
      </c>
      <c r="D866" s="36" t="s">
        <v>1909</v>
      </c>
      <c r="E866" s="36" t="e">
        <v>#N/A</v>
      </c>
      <c r="F866" s="36">
        <v>3</v>
      </c>
      <c r="G866" s="36">
        <v>120</v>
      </c>
      <c r="H866" s="36">
        <v>4</v>
      </c>
      <c r="I866" s="36">
        <v>0</v>
      </c>
      <c r="J866" s="36" t="e">
        <v>#N/A</v>
      </c>
      <c r="K866" s="36">
        <v>114048</v>
      </c>
      <c r="L866" s="36" t="s">
        <v>684</v>
      </c>
    </row>
    <row r="867" spans="1:12" x14ac:dyDescent="0.2">
      <c r="A867" s="36" t="s">
        <v>2391</v>
      </c>
      <c r="B867" s="36">
        <v>880039</v>
      </c>
      <c r="C867" s="36">
        <v>108007</v>
      </c>
      <c r="D867" s="36" t="s">
        <v>1910</v>
      </c>
      <c r="E867" s="36" t="e">
        <v>#N/A</v>
      </c>
      <c r="F867" s="36">
        <v>3</v>
      </c>
      <c r="G867" s="36">
        <v>120</v>
      </c>
      <c r="H867" s="36">
        <v>4</v>
      </c>
      <c r="I867" s="36">
        <v>0</v>
      </c>
      <c r="J867" s="36" t="e">
        <v>#N/A</v>
      </c>
      <c r="K867" s="36">
        <v>114048</v>
      </c>
      <c r="L867" s="36" t="s">
        <v>684</v>
      </c>
    </row>
    <row r="868" spans="1:12" x14ac:dyDescent="0.2">
      <c r="A868" s="36" t="s">
        <v>2392</v>
      </c>
      <c r="B868" s="36">
        <v>880040</v>
      </c>
      <c r="C868" s="36">
        <v>100960</v>
      </c>
      <c r="D868" s="36" t="s">
        <v>1911</v>
      </c>
      <c r="E868" s="36" t="e">
        <v>#N/A</v>
      </c>
      <c r="F868" s="36">
        <v>3</v>
      </c>
      <c r="G868" s="36">
        <v>120</v>
      </c>
      <c r="H868" s="36">
        <v>4</v>
      </c>
      <c r="I868" s="36">
        <v>0</v>
      </c>
      <c r="J868" s="36" t="e">
        <v>#N/A</v>
      </c>
      <c r="K868" s="36">
        <v>114048</v>
      </c>
      <c r="L868" s="36" t="s">
        <v>684</v>
      </c>
    </row>
    <row r="869" spans="1:12" x14ac:dyDescent="0.2">
      <c r="A869" s="36" t="s">
        <v>1912</v>
      </c>
      <c r="B869" s="36">
        <v>880041</v>
      </c>
      <c r="C869" s="36">
        <v>108008</v>
      </c>
      <c r="D869" s="36" t="s">
        <v>1913</v>
      </c>
      <c r="E869" s="36" t="e">
        <v>#N/A</v>
      </c>
      <c r="F869" s="36">
        <v>3</v>
      </c>
      <c r="G869" s="36">
        <v>120</v>
      </c>
      <c r="H869" s="36">
        <v>4</v>
      </c>
      <c r="I869" s="36">
        <v>0</v>
      </c>
      <c r="J869" s="36" t="e">
        <v>#N/A</v>
      </c>
      <c r="K869" s="36">
        <v>114048</v>
      </c>
      <c r="L869" s="36" t="s">
        <v>684</v>
      </c>
    </row>
    <row r="870" spans="1:12" x14ac:dyDescent="0.2">
      <c r="A870" s="36" t="s">
        <v>1914</v>
      </c>
      <c r="B870" s="36">
        <v>880042</v>
      </c>
      <c r="C870" s="36">
        <v>100961</v>
      </c>
      <c r="D870" s="36" t="s">
        <v>1915</v>
      </c>
      <c r="E870" s="36" t="e">
        <v>#N/A</v>
      </c>
      <c r="F870" s="36">
        <v>3</v>
      </c>
      <c r="G870" s="36">
        <v>120</v>
      </c>
      <c r="H870" s="36">
        <v>4</v>
      </c>
      <c r="I870" s="36">
        <v>0</v>
      </c>
      <c r="J870" s="36" t="e">
        <v>#N/A</v>
      </c>
      <c r="K870" s="36">
        <v>114048</v>
      </c>
      <c r="L870" s="36" t="s">
        <v>684</v>
      </c>
    </row>
    <row r="871" spans="1:12" x14ac:dyDescent="0.2">
      <c r="A871" s="36" t="s">
        <v>1916</v>
      </c>
      <c r="B871" s="36">
        <v>880043</v>
      </c>
      <c r="C871" s="36">
        <v>108009</v>
      </c>
      <c r="D871" s="36" t="s">
        <v>1917</v>
      </c>
      <c r="E871" s="36" t="e">
        <v>#N/A</v>
      </c>
      <c r="F871" s="36">
        <v>3</v>
      </c>
      <c r="G871" s="36">
        <v>120</v>
      </c>
      <c r="H871" s="36">
        <v>4</v>
      </c>
      <c r="I871" s="36">
        <v>0</v>
      </c>
      <c r="J871" s="36" t="e">
        <v>#N/A</v>
      </c>
      <c r="K871" s="36">
        <v>114048</v>
      </c>
      <c r="L871" s="36" t="s">
        <v>684</v>
      </c>
    </row>
    <row r="872" spans="1:12" x14ac:dyDescent="0.2">
      <c r="A872" s="36" t="s">
        <v>1918</v>
      </c>
      <c r="B872" s="36">
        <v>880044</v>
      </c>
      <c r="C872" s="36">
        <v>100962</v>
      </c>
      <c r="D872" s="36" t="s">
        <v>1919</v>
      </c>
      <c r="E872" s="36" t="e">
        <v>#N/A</v>
      </c>
      <c r="F872" s="36">
        <v>3</v>
      </c>
      <c r="G872" s="36">
        <v>120</v>
      </c>
      <c r="H872" s="36">
        <v>4</v>
      </c>
      <c r="I872" s="36">
        <v>0</v>
      </c>
      <c r="J872" s="36" t="e">
        <v>#N/A</v>
      </c>
      <c r="K872" s="36">
        <v>114048</v>
      </c>
      <c r="L872" s="36" t="s">
        <v>684</v>
      </c>
    </row>
    <row r="873" spans="1:12" x14ac:dyDescent="0.2">
      <c r="A873" s="36" t="s">
        <v>1920</v>
      </c>
      <c r="B873" s="36">
        <v>880045</v>
      </c>
      <c r="C873" s="36">
        <v>108010</v>
      </c>
      <c r="D873" s="36" t="s">
        <v>1921</v>
      </c>
      <c r="E873" s="36" t="e">
        <v>#N/A</v>
      </c>
      <c r="F873" s="36">
        <v>3</v>
      </c>
      <c r="G873" s="36">
        <v>120</v>
      </c>
      <c r="H873" s="36">
        <v>4</v>
      </c>
      <c r="I873" s="36">
        <v>0</v>
      </c>
      <c r="J873" s="36" t="e">
        <v>#N/A</v>
      </c>
      <c r="K873" s="36">
        <v>114048</v>
      </c>
      <c r="L873" s="36" t="s">
        <v>684</v>
      </c>
    </row>
    <row r="874" spans="1:12" x14ac:dyDescent="0.2">
      <c r="A874" s="36" t="s">
        <v>1922</v>
      </c>
      <c r="B874" s="36">
        <v>880046</v>
      </c>
      <c r="C874" s="36">
        <v>100963</v>
      </c>
      <c r="D874" s="36" t="s">
        <v>1923</v>
      </c>
      <c r="E874" s="36" t="e">
        <v>#N/A</v>
      </c>
      <c r="F874" s="36">
        <v>3</v>
      </c>
      <c r="G874" s="36">
        <v>120</v>
      </c>
      <c r="H874" s="36">
        <v>4</v>
      </c>
      <c r="I874" s="36">
        <v>0</v>
      </c>
      <c r="J874" s="36" t="e">
        <v>#N/A</v>
      </c>
      <c r="K874" s="36">
        <v>114048</v>
      </c>
      <c r="L874" s="36" t="s">
        <v>684</v>
      </c>
    </row>
    <row r="875" spans="1:12" x14ac:dyDescent="0.2">
      <c r="A875" s="36" t="s">
        <v>1924</v>
      </c>
      <c r="B875" s="36">
        <v>880047</v>
      </c>
      <c r="C875" s="36">
        <v>108011</v>
      </c>
      <c r="D875" s="36" t="s">
        <v>1925</v>
      </c>
      <c r="E875" s="36" t="e">
        <v>#N/A</v>
      </c>
      <c r="F875" s="36">
        <v>3</v>
      </c>
      <c r="G875" s="36">
        <v>120</v>
      </c>
      <c r="H875" s="36">
        <v>4</v>
      </c>
      <c r="I875" s="36">
        <v>0</v>
      </c>
      <c r="J875" s="36" t="e">
        <v>#N/A</v>
      </c>
      <c r="K875" s="36">
        <v>114048</v>
      </c>
      <c r="L875" s="36" t="s">
        <v>684</v>
      </c>
    </row>
    <row r="876" spans="1:12" x14ac:dyDescent="0.2">
      <c r="A876" s="36" t="s">
        <v>1926</v>
      </c>
      <c r="B876" s="36">
        <v>880048</v>
      </c>
      <c r="C876" s="36">
        <v>100964</v>
      </c>
      <c r="D876" s="36" t="s">
        <v>1927</v>
      </c>
      <c r="E876" s="36" t="e">
        <v>#N/A</v>
      </c>
      <c r="F876" s="36">
        <v>3</v>
      </c>
      <c r="G876" s="36">
        <v>120</v>
      </c>
      <c r="H876" s="36">
        <v>4</v>
      </c>
      <c r="I876" s="36">
        <v>0</v>
      </c>
      <c r="J876" s="36" t="e">
        <v>#N/A</v>
      </c>
      <c r="K876" s="36">
        <v>114048</v>
      </c>
      <c r="L876" s="36" t="s">
        <v>684</v>
      </c>
    </row>
    <row r="877" spans="1:12" x14ac:dyDescent="0.2">
      <c r="A877" s="36" t="s">
        <v>1928</v>
      </c>
      <c r="B877" s="36">
        <v>880049</v>
      </c>
      <c r="C877" s="36">
        <v>108012</v>
      </c>
      <c r="D877" s="36" t="s">
        <v>1929</v>
      </c>
      <c r="E877" s="36" t="e">
        <v>#N/A</v>
      </c>
      <c r="F877" s="36">
        <v>3</v>
      </c>
      <c r="G877" s="36">
        <v>120</v>
      </c>
      <c r="H877" s="36">
        <v>4</v>
      </c>
      <c r="I877" s="36">
        <v>0</v>
      </c>
      <c r="J877" s="36" t="e">
        <v>#N/A</v>
      </c>
      <c r="K877" s="36">
        <v>114048</v>
      </c>
      <c r="L877" s="36" t="s">
        <v>684</v>
      </c>
    </row>
    <row r="878" spans="1:12" x14ac:dyDescent="0.2">
      <c r="A878" s="36" t="s">
        <v>1930</v>
      </c>
      <c r="B878" s="36">
        <v>880050</v>
      </c>
      <c r="C878" s="36">
        <v>100998</v>
      </c>
      <c r="D878" s="36" t="s">
        <v>1930</v>
      </c>
      <c r="E878" s="36" t="e">
        <v>#N/A</v>
      </c>
      <c r="F878" s="36">
        <v>3</v>
      </c>
      <c r="G878" s="36">
        <v>120</v>
      </c>
      <c r="H878" s="36">
        <v>4</v>
      </c>
      <c r="I878" s="36">
        <v>0</v>
      </c>
      <c r="J878" s="36" t="e">
        <v>#N/A</v>
      </c>
      <c r="K878" s="36">
        <v>114048</v>
      </c>
      <c r="L878" s="36" t="s">
        <v>684</v>
      </c>
    </row>
    <row r="879" spans="1:12" x14ac:dyDescent="0.2">
      <c r="A879" s="36" t="s">
        <v>1931</v>
      </c>
      <c r="B879" s="36">
        <v>880051</v>
      </c>
      <c r="C879" s="36">
        <v>100999</v>
      </c>
      <c r="D879" s="36" t="s">
        <v>1931</v>
      </c>
      <c r="E879" s="36" t="e">
        <v>#N/A</v>
      </c>
      <c r="F879" s="36">
        <v>3</v>
      </c>
      <c r="G879" s="36">
        <v>120</v>
      </c>
      <c r="H879" s="36">
        <v>4</v>
      </c>
      <c r="I879" s="36">
        <v>0</v>
      </c>
      <c r="J879" s="36" t="e">
        <v>#N/A</v>
      </c>
      <c r="K879" s="36">
        <v>114048</v>
      </c>
      <c r="L879" s="36" t="s">
        <v>684</v>
      </c>
    </row>
    <row r="880" spans="1:12" x14ac:dyDescent="0.2">
      <c r="A880" s="36" t="s">
        <v>1932</v>
      </c>
      <c r="B880" s="36">
        <v>880052</v>
      </c>
      <c r="C880" s="36">
        <v>101000</v>
      </c>
      <c r="D880" s="36" t="s">
        <v>1932</v>
      </c>
      <c r="E880" s="36" t="e">
        <v>#N/A</v>
      </c>
      <c r="F880" s="36">
        <v>3</v>
      </c>
      <c r="G880" s="36">
        <v>120</v>
      </c>
      <c r="H880" s="36">
        <v>4</v>
      </c>
      <c r="I880" s="36">
        <v>0</v>
      </c>
      <c r="J880" s="36" t="e">
        <v>#N/A</v>
      </c>
      <c r="K880" s="36">
        <v>114048</v>
      </c>
      <c r="L880" s="36" t="s">
        <v>684</v>
      </c>
    </row>
    <row r="881" spans="1:12" x14ac:dyDescent="0.2">
      <c r="A881" s="36" t="s">
        <v>1933</v>
      </c>
      <c r="B881" s="36">
        <v>880053</v>
      </c>
      <c r="C881" s="36">
        <v>102910</v>
      </c>
      <c r="D881" s="36" t="s">
        <v>1933</v>
      </c>
      <c r="E881" s="36" t="e">
        <v>#N/A</v>
      </c>
      <c r="F881" s="36">
        <v>3</v>
      </c>
      <c r="G881" s="36">
        <v>120</v>
      </c>
      <c r="H881" s="36">
        <v>4</v>
      </c>
      <c r="I881" s="36">
        <v>0</v>
      </c>
      <c r="J881" s="36" t="e">
        <v>#N/A</v>
      </c>
      <c r="K881" s="36">
        <v>114048</v>
      </c>
      <c r="L881" s="36" t="s">
        <v>684</v>
      </c>
    </row>
    <row r="882" spans="1:12" x14ac:dyDescent="0.2">
      <c r="A882" s="36" t="s">
        <v>1934</v>
      </c>
      <c r="B882" s="36">
        <v>880054</v>
      </c>
      <c r="C882" s="36">
        <v>102911</v>
      </c>
      <c r="D882" s="36" t="s">
        <v>1934</v>
      </c>
      <c r="E882" s="36" t="e">
        <v>#N/A</v>
      </c>
      <c r="F882" s="36">
        <v>3</v>
      </c>
      <c r="G882" s="36">
        <v>120</v>
      </c>
      <c r="H882" s="36">
        <v>4</v>
      </c>
      <c r="I882" s="36">
        <v>0</v>
      </c>
      <c r="J882" s="36" t="e">
        <v>#N/A</v>
      </c>
      <c r="K882" s="36">
        <v>114048</v>
      </c>
      <c r="L882" s="36" t="s">
        <v>684</v>
      </c>
    </row>
    <row r="883" spans="1:12" x14ac:dyDescent="0.2">
      <c r="A883" s="36" t="s">
        <v>1935</v>
      </c>
      <c r="B883" s="36">
        <v>880055</v>
      </c>
      <c r="C883" s="36">
        <v>102912</v>
      </c>
      <c r="D883" s="36" t="s">
        <v>1935</v>
      </c>
      <c r="E883" s="36" t="e">
        <v>#N/A</v>
      </c>
      <c r="F883" s="36">
        <v>3</v>
      </c>
      <c r="G883" s="36">
        <v>120</v>
      </c>
      <c r="H883" s="36">
        <v>4</v>
      </c>
      <c r="I883" s="36">
        <v>0</v>
      </c>
      <c r="J883" s="36" t="e">
        <v>#N/A</v>
      </c>
      <c r="K883" s="36">
        <v>114048</v>
      </c>
      <c r="L883" s="36" t="s">
        <v>684</v>
      </c>
    </row>
    <row r="884" spans="1:12" x14ac:dyDescent="0.2">
      <c r="A884" s="36" t="s">
        <v>1936</v>
      </c>
      <c r="B884" s="36">
        <v>880056</v>
      </c>
      <c r="C884" s="36">
        <v>102913</v>
      </c>
      <c r="D884" s="36" t="s">
        <v>1936</v>
      </c>
      <c r="E884" s="36" t="e">
        <v>#N/A</v>
      </c>
      <c r="F884" s="36">
        <v>3</v>
      </c>
      <c r="G884" s="36">
        <v>120</v>
      </c>
      <c r="H884" s="36">
        <v>4</v>
      </c>
      <c r="I884" s="36">
        <v>0</v>
      </c>
      <c r="J884" s="36" t="e">
        <v>#N/A</v>
      </c>
      <c r="K884" s="36">
        <v>114048</v>
      </c>
      <c r="L884" s="36" t="s">
        <v>684</v>
      </c>
    </row>
    <row r="885" spans="1:12" x14ac:dyDescent="0.2">
      <c r="A885" s="36" t="s">
        <v>1937</v>
      </c>
      <c r="B885" s="36">
        <v>880057</v>
      </c>
      <c r="C885" s="36">
        <v>102914</v>
      </c>
      <c r="D885" s="36" t="s">
        <v>1937</v>
      </c>
      <c r="E885" s="36" t="e">
        <v>#N/A</v>
      </c>
      <c r="F885" s="36">
        <v>3</v>
      </c>
      <c r="G885" s="36">
        <v>120</v>
      </c>
      <c r="H885" s="36">
        <v>4</v>
      </c>
      <c r="I885" s="36">
        <v>0</v>
      </c>
      <c r="J885" s="36" t="e">
        <v>#N/A</v>
      </c>
      <c r="K885" s="36">
        <v>114048</v>
      </c>
      <c r="L885" s="36" t="s">
        <v>684</v>
      </c>
    </row>
    <row r="886" spans="1:12" x14ac:dyDescent="0.2">
      <c r="A886" s="36" t="s">
        <v>1938</v>
      </c>
      <c r="B886" s="36">
        <v>880058</v>
      </c>
      <c r="C886" s="36">
        <v>102915</v>
      </c>
      <c r="D886" s="36" t="s">
        <v>1938</v>
      </c>
      <c r="E886" s="36" t="e">
        <v>#N/A</v>
      </c>
      <c r="F886" s="36">
        <v>3</v>
      </c>
      <c r="G886" s="36">
        <v>120</v>
      </c>
      <c r="H886" s="36">
        <v>4</v>
      </c>
      <c r="I886" s="36">
        <v>0</v>
      </c>
      <c r="J886" s="36" t="e">
        <v>#N/A</v>
      </c>
      <c r="K886" s="36">
        <v>114048</v>
      </c>
      <c r="L886" s="36" t="s">
        <v>684</v>
      </c>
    </row>
    <row r="887" spans="1:12" x14ac:dyDescent="0.2">
      <c r="A887" s="36" t="s">
        <v>1939</v>
      </c>
      <c r="B887" s="36">
        <v>880059</v>
      </c>
      <c r="C887" s="36">
        <v>102916</v>
      </c>
      <c r="D887" s="36" t="s">
        <v>1939</v>
      </c>
      <c r="E887" s="36" t="e">
        <v>#N/A</v>
      </c>
      <c r="F887" s="36">
        <v>3</v>
      </c>
      <c r="G887" s="36">
        <v>120</v>
      </c>
      <c r="H887" s="36">
        <v>4</v>
      </c>
      <c r="I887" s="36">
        <v>0</v>
      </c>
      <c r="J887" s="36" t="e">
        <v>#N/A</v>
      </c>
      <c r="K887" s="36">
        <v>114048</v>
      </c>
      <c r="L887" s="36" t="s">
        <v>684</v>
      </c>
    </row>
    <row r="888" spans="1:12" x14ac:dyDescent="0.2">
      <c r="A888" s="36" t="s">
        <v>1940</v>
      </c>
      <c r="B888" s="36">
        <v>880060</v>
      </c>
      <c r="C888" s="36">
        <v>102917</v>
      </c>
      <c r="D888" s="36" t="s">
        <v>1940</v>
      </c>
      <c r="E888" s="36" t="e">
        <v>#N/A</v>
      </c>
      <c r="F888" s="36">
        <v>3</v>
      </c>
      <c r="G888" s="36">
        <v>120</v>
      </c>
      <c r="H888" s="36">
        <v>4</v>
      </c>
      <c r="I888" s="36">
        <v>0</v>
      </c>
      <c r="J888" s="36" t="e">
        <v>#N/A</v>
      </c>
      <c r="K888" s="36">
        <v>114048</v>
      </c>
      <c r="L888" s="36" t="s">
        <v>684</v>
      </c>
    </row>
    <row r="889" spans="1:12" x14ac:dyDescent="0.2">
      <c r="A889" s="36" t="s">
        <v>1941</v>
      </c>
      <c r="B889" s="36">
        <v>880061</v>
      </c>
      <c r="C889" s="36">
        <v>102918</v>
      </c>
      <c r="D889" s="36" t="s">
        <v>1941</v>
      </c>
      <c r="E889" s="36" t="e">
        <v>#N/A</v>
      </c>
      <c r="F889" s="36">
        <v>3</v>
      </c>
      <c r="G889" s="36">
        <v>120</v>
      </c>
      <c r="H889" s="36">
        <v>4</v>
      </c>
      <c r="I889" s="36">
        <v>0</v>
      </c>
      <c r="J889" s="36" t="e">
        <v>#N/A</v>
      </c>
      <c r="K889" s="36">
        <v>114048</v>
      </c>
      <c r="L889" s="36" t="s">
        <v>684</v>
      </c>
    </row>
    <row r="890" spans="1:12" x14ac:dyDescent="0.2">
      <c r="A890" s="36" t="s">
        <v>1942</v>
      </c>
      <c r="B890" s="36">
        <v>880062</v>
      </c>
      <c r="C890" s="36">
        <v>102919</v>
      </c>
      <c r="D890" s="36" t="s">
        <v>1942</v>
      </c>
      <c r="E890" s="36" t="e">
        <v>#N/A</v>
      </c>
      <c r="F890" s="36">
        <v>3</v>
      </c>
      <c r="G890" s="36">
        <v>120</v>
      </c>
      <c r="H890" s="36">
        <v>4</v>
      </c>
      <c r="I890" s="36">
        <v>0</v>
      </c>
      <c r="J890" s="36" t="e">
        <v>#N/A</v>
      </c>
      <c r="K890" s="36">
        <v>114048</v>
      </c>
      <c r="L890" s="36" t="s">
        <v>684</v>
      </c>
    </row>
    <row r="891" spans="1:12" x14ac:dyDescent="0.2">
      <c r="A891" s="36" t="s">
        <v>1943</v>
      </c>
      <c r="B891" s="36">
        <v>880063</v>
      </c>
      <c r="C891" s="36">
        <v>102920</v>
      </c>
      <c r="D891" s="36" t="s">
        <v>1943</v>
      </c>
      <c r="E891" s="36" t="e">
        <v>#N/A</v>
      </c>
      <c r="F891" s="36">
        <v>3</v>
      </c>
      <c r="G891" s="36">
        <v>120</v>
      </c>
      <c r="H891" s="36">
        <v>4</v>
      </c>
      <c r="I891" s="36">
        <v>0</v>
      </c>
      <c r="J891" s="36" t="e">
        <v>#N/A</v>
      </c>
      <c r="K891" s="36">
        <v>114048</v>
      </c>
      <c r="L891" s="36" t="s">
        <v>684</v>
      </c>
    </row>
    <row r="892" spans="1:12" x14ac:dyDescent="0.2">
      <c r="A892" s="36" t="s">
        <v>2187</v>
      </c>
      <c r="B892" s="36">
        <v>880064</v>
      </c>
      <c r="C892" s="36">
        <v>615008</v>
      </c>
      <c r="D892" s="36" t="s">
        <v>2187</v>
      </c>
      <c r="E892" s="36" t="e">
        <v>#N/A</v>
      </c>
      <c r="F892" s="36">
        <v>3</v>
      </c>
      <c r="G892" s="36">
        <v>120</v>
      </c>
      <c r="H892" s="36">
        <v>2</v>
      </c>
      <c r="I892" s="36">
        <v>615013</v>
      </c>
      <c r="J892" s="36" t="s">
        <v>2188</v>
      </c>
      <c r="K892" s="36">
        <v>615018</v>
      </c>
      <c r="L892" s="36" t="s">
        <v>2189</v>
      </c>
    </row>
    <row r="893" spans="1:12" x14ac:dyDescent="0.2">
      <c r="A893" s="36" t="s">
        <v>2190</v>
      </c>
      <c r="B893" s="36">
        <v>880065</v>
      </c>
      <c r="C893" s="36">
        <v>615009</v>
      </c>
      <c r="D893" s="36" t="s">
        <v>2190</v>
      </c>
      <c r="E893" s="36" t="e">
        <v>#N/A</v>
      </c>
      <c r="F893" s="36">
        <v>3</v>
      </c>
      <c r="G893" s="36">
        <v>120</v>
      </c>
      <c r="H893" s="36">
        <v>3</v>
      </c>
      <c r="I893" s="36">
        <v>615014</v>
      </c>
      <c r="J893" s="36" t="s">
        <v>2191</v>
      </c>
      <c r="K893" s="36">
        <v>615018</v>
      </c>
      <c r="L893" s="36" t="s">
        <v>2189</v>
      </c>
    </row>
    <row r="894" spans="1:12" x14ac:dyDescent="0.2">
      <c r="A894" s="36" t="s">
        <v>2192</v>
      </c>
      <c r="B894" s="36">
        <v>880066</v>
      </c>
      <c r="C894" s="36">
        <v>615010</v>
      </c>
      <c r="D894" s="36" t="s">
        <v>2192</v>
      </c>
      <c r="E894" s="36" t="e">
        <v>#N/A</v>
      </c>
      <c r="F894" s="36">
        <v>3</v>
      </c>
      <c r="G894" s="36">
        <v>120</v>
      </c>
      <c r="H894" s="36">
        <v>4</v>
      </c>
      <c r="I894" s="36">
        <v>615015</v>
      </c>
      <c r="J894" s="36" t="s">
        <v>2193</v>
      </c>
      <c r="K894" s="36">
        <v>615018</v>
      </c>
      <c r="L894" s="36" t="s">
        <v>2189</v>
      </c>
    </row>
    <row r="895" spans="1:12" x14ac:dyDescent="0.2">
      <c r="A895" s="36" t="s">
        <v>2194</v>
      </c>
      <c r="B895" s="36">
        <v>880067</v>
      </c>
      <c r="C895" s="36">
        <v>615011</v>
      </c>
      <c r="D895" s="36" t="s">
        <v>2194</v>
      </c>
      <c r="E895" s="36" t="e">
        <v>#N/A</v>
      </c>
      <c r="F895" s="36">
        <v>3</v>
      </c>
      <c r="G895" s="36">
        <v>120</v>
      </c>
      <c r="H895" s="36">
        <v>5</v>
      </c>
      <c r="I895" s="36">
        <v>615016</v>
      </c>
      <c r="J895" s="36" t="s">
        <v>2195</v>
      </c>
      <c r="K895" s="36">
        <v>615018</v>
      </c>
      <c r="L895" s="36" t="s">
        <v>2189</v>
      </c>
    </row>
    <row r="896" spans="1:12" x14ac:dyDescent="0.2">
      <c r="A896" s="36" t="s">
        <v>2196</v>
      </c>
      <c r="B896" s="36">
        <v>880068</v>
      </c>
      <c r="C896" s="36">
        <v>615012</v>
      </c>
      <c r="D896" s="36" t="s">
        <v>2196</v>
      </c>
      <c r="E896" s="36" t="e">
        <v>#N/A</v>
      </c>
      <c r="F896" s="36">
        <v>3</v>
      </c>
      <c r="G896" s="36">
        <v>120</v>
      </c>
      <c r="H896" s="36">
        <v>6</v>
      </c>
      <c r="I896" s="36">
        <v>615017</v>
      </c>
      <c r="J896" s="36" t="s">
        <v>2197</v>
      </c>
      <c r="K896" s="36">
        <v>615018</v>
      </c>
      <c r="L896" s="36" t="s">
        <v>2189</v>
      </c>
    </row>
    <row r="897" spans="1:12" x14ac:dyDescent="0.2">
      <c r="A897" s="36" t="s">
        <v>2393</v>
      </c>
      <c r="B897" s="36">
        <v>880069</v>
      </c>
      <c r="C897" s="36">
        <v>615020</v>
      </c>
      <c r="D897" s="36" t="s">
        <v>2198</v>
      </c>
      <c r="E897" s="36" t="e">
        <v>#N/A</v>
      </c>
      <c r="F897" s="36">
        <v>3</v>
      </c>
      <c r="G897" s="36">
        <v>120</v>
      </c>
      <c r="H897" s="36">
        <v>4</v>
      </c>
      <c r="I897" s="36">
        <v>615017</v>
      </c>
      <c r="J897" s="36" t="s">
        <v>2197</v>
      </c>
      <c r="K897" s="36">
        <v>895028</v>
      </c>
      <c r="L897" s="36" t="s">
        <v>1850</v>
      </c>
    </row>
    <row r="898" spans="1:12" x14ac:dyDescent="0.2">
      <c r="A898" s="36" t="s">
        <v>1944</v>
      </c>
      <c r="B898" s="36">
        <v>890002</v>
      </c>
      <c r="C898" s="36">
        <v>615101</v>
      </c>
      <c r="D898" s="36" t="s">
        <v>1944</v>
      </c>
      <c r="E898" s="36" t="e">
        <v>#N/A</v>
      </c>
      <c r="F898" s="36">
        <v>83</v>
      </c>
      <c r="G898" s="36">
        <v>0</v>
      </c>
      <c r="H898" s="36">
        <v>2</v>
      </c>
      <c r="I898" s="36">
        <v>618002</v>
      </c>
      <c r="J898" s="36" t="s">
        <v>1945</v>
      </c>
      <c r="K898" s="36">
        <v>618000</v>
      </c>
      <c r="L898" s="36" t="s">
        <v>2199</v>
      </c>
    </row>
    <row r="899" spans="1:12" x14ac:dyDescent="0.2">
      <c r="A899" s="36" t="s">
        <v>1946</v>
      </c>
      <c r="B899" s="36">
        <v>890003</v>
      </c>
      <c r="C899" s="36">
        <v>615102</v>
      </c>
      <c r="D899" s="36" t="s">
        <v>1946</v>
      </c>
      <c r="E899" s="36" t="e">
        <v>#N/A</v>
      </c>
      <c r="F899" s="36">
        <v>83</v>
      </c>
      <c r="G899" s="36">
        <v>0</v>
      </c>
      <c r="H899" s="36">
        <v>2</v>
      </c>
      <c r="I899" s="36">
        <v>618003</v>
      </c>
      <c r="J899" s="36" t="s">
        <v>1947</v>
      </c>
      <c r="K899" s="36">
        <v>618000</v>
      </c>
      <c r="L899" s="36" t="s">
        <v>2199</v>
      </c>
    </row>
    <row r="900" spans="1:12" x14ac:dyDescent="0.2">
      <c r="A900" s="36" t="s">
        <v>1948</v>
      </c>
      <c r="B900" s="36">
        <v>890004</v>
      </c>
      <c r="C900" s="36">
        <v>615103</v>
      </c>
      <c r="D900" s="36" t="s">
        <v>1948</v>
      </c>
      <c r="E900" s="36" t="e">
        <v>#N/A</v>
      </c>
      <c r="F900" s="36">
        <v>83</v>
      </c>
      <c r="G900" s="36">
        <v>0</v>
      </c>
      <c r="H900" s="36">
        <v>2</v>
      </c>
      <c r="I900" s="36">
        <v>618004</v>
      </c>
      <c r="J900" s="36" t="s">
        <v>1949</v>
      </c>
      <c r="K900" s="36">
        <v>618000</v>
      </c>
      <c r="L900" s="36" t="s">
        <v>2199</v>
      </c>
    </row>
    <row r="901" spans="1:12" x14ac:dyDescent="0.2">
      <c r="A901" s="36" t="s">
        <v>1950</v>
      </c>
      <c r="B901" s="36">
        <v>890005</v>
      </c>
      <c r="C901" s="36">
        <v>615104</v>
      </c>
      <c r="D901" s="36" t="s">
        <v>1950</v>
      </c>
      <c r="E901" s="36" t="e">
        <v>#N/A</v>
      </c>
      <c r="F901" s="36">
        <v>83</v>
      </c>
      <c r="G901" s="36">
        <v>0</v>
      </c>
      <c r="H901" s="36">
        <v>2</v>
      </c>
      <c r="I901" s="36">
        <v>618005</v>
      </c>
      <c r="J901" s="36" t="s">
        <v>1951</v>
      </c>
      <c r="K901" s="36">
        <v>618000</v>
      </c>
      <c r="L901" s="36" t="s">
        <v>2199</v>
      </c>
    </row>
    <row r="902" spans="1:12" x14ac:dyDescent="0.2">
      <c r="A902" s="36" t="s">
        <v>1952</v>
      </c>
      <c r="B902" s="36">
        <v>890006</v>
      </c>
      <c r="C902" s="36">
        <v>615105</v>
      </c>
      <c r="D902" s="36" t="s">
        <v>1952</v>
      </c>
      <c r="E902" s="36" t="e">
        <v>#N/A</v>
      </c>
      <c r="F902" s="36">
        <v>83</v>
      </c>
      <c r="G902" s="36">
        <v>0</v>
      </c>
      <c r="H902" s="36">
        <v>2</v>
      </c>
      <c r="I902" s="36">
        <v>618006</v>
      </c>
      <c r="J902" s="36" t="s">
        <v>1953</v>
      </c>
      <c r="K902" s="36">
        <v>618000</v>
      </c>
      <c r="L902" s="36" t="s">
        <v>2199</v>
      </c>
    </row>
    <row r="903" spans="1:12" x14ac:dyDescent="0.2">
      <c r="A903" s="36" t="s">
        <v>375</v>
      </c>
      <c r="B903" s="36">
        <v>890007</v>
      </c>
      <c r="C903" s="36">
        <v>615106</v>
      </c>
      <c r="D903" s="36" t="s">
        <v>375</v>
      </c>
      <c r="E903" s="36" t="e">
        <v>#N/A</v>
      </c>
      <c r="F903" s="36">
        <v>83</v>
      </c>
      <c r="G903" s="36">
        <v>0</v>
      </c>
      <c r="H903" s="36">
        <v>2</v>
      </c>
      <c r="I903" s="36">
        <v>618007</v>
      </c>
      <c r="J903" s="36" t="s">
        <v>1954</v>
      </c>
      <c r="K903" s="36">
        <v>618000</v>
      </c>
      <c r="L903" s="36" t="s">
        <v>2199</v>
      </c>
    </row>
    <row r="904" spans="1:12" x14ac:dyDescent="0.2">
      <c r="A904" s="36" t="s">
        <v>1955</v>
      </c>
      <c r="B904" s="36">
        <v>890008</v>
      </c>
      <c r="C904" s="36">
        <v>615107</v>
      </c>
      <c r="D904" s="36" t="s">
        <v>1955</v>
      </c>
      <c r="E904" s="36" t="e">
        <v>#N/A</v>
      </c>
      <c r="F904" s="36">
        <v>83</v>
      </c>
      <c r="G904" s="36">
        <v>0</v>
      </c>
      <c r="H904" s="36">
        <v>2</v>
      </c>
      <c r="I904" s="36">
        <v>618008</v>
      </c>
      <c r="J904" s="36" t="s">
        <v>1956</v>
      </c>
      <c r="K904" s="36">
        <v>618000</v>
      </c>
      <c r="L904" s="36" t="s">
        <v>2199</v>
      </c>
    </row>
    <row r="905" spans="1:12" x14ac:dyDescent="0.2">
      <c r="A905" s="36" t="s">
        <v>1957</v>
      </c>
      <c r="B905" s="36">
        <v>890009</v>
      </c>
      <c r="C905" s="36">
        <v>615108</v>
      </c>
      <c r="D905" s="36" t="s">
        <v>1957</v>
      </c>
      <c r="E905" s="36" t="e">
        <v>#N/A</v>
      </c>
      <c r="F905" s="36">
        <v>83</v>
      </c>
      <c r="G905" s="36">
        <v>0</v>
      </c>
      <c r="H905" s="36">
        <v>2</v>
      </c>
      <c r="I905" s="36">
        <v>618009</v>
      </c>
      <c r="J905" s="36" t="s">
        <v>1958</v>
      </c>
      <c r="K905" s="36">
        <v>618000</v>
      </c>
      <c r="L905" s="36" t="s">
        <v>2199</v>
      </c>
    </row>
    <row r="906" spans="1:12" x14ac:dyDescent="0.2">
      <c r="A906" s="36" t="s">
        <v>1959</v>
      </c>
      <c r="B906" s="36">
        <v>890010</v>
      </c>
      <c r="C906" s="36">
        <v>615109</v>
      </c>
      <c r="D906" s="36" t="s">
        <v>1959</v>
      </c>
      <c r="E906" s="36" t="e">
        <v>#N/A</v>
      </c>
      <c r="F906" s="36">
        <v>83</v>
      </c>
      <c r="G906" s="36">
        <v>0</v>
      </c>
      <c r="H906" s="36">
        <v>2</v>
      </c>
      <c r="I906" s="36">
        <v>618010</v>
      </c>
      <c r="J906" s="36" t="s">
        <v>1960</v>
      </c>
      <c r="K906" s="36">
        <v>618000</v>
      </c>
      <c r="L906" s="36" t="s">
        <v>2199</v>
      </c>
    </row>
    <row r="907" spans="1:12" x14ac:dyDescent="0.2">
      <c r="A907" s="36" t="s">
        <v>1961</v>
      </c>
      <c r="B907" s="36">
        <v>890011</v>
      </c>
      <c r="C907" s="36">
        <v>615110</v>
      </c>
      <c r="D907" s="36" t="s">
        <v>1961</v>
      </c>
      <c r="E907" s="36" t="e">
        <v>#N/A</v>
      </c>
      <c r="F907" s="36">
        <v>83</v>
      </c>
      <c r="G907" s="36">
        <v>0</v>
      </c>
      <c r="H907" s="36">
        <v>2</v>
      </c>
      <c r="I907" s="36">
        <v>618011</v>
      </c>
      <c r="J907" s="36" t="s">
        <v>1962</v>
      </c>
      <c r="K907" s="36">
        <v>618000</v>
      </c>
      <c r="L907" s="36" t="s">
        <v>2199</v>
      </c>
    </row>
    <row r="908" spans="1:12" x14ac:dyDescent="0.2">
      <c r="A908" s="36" t="s">
        <v>1963</v>
      </c>
      <c r="B908" s="36">
        <v>890012</v>
      </c>
      <c r="C908" s="36">
        <v>615111</v>
      </c>
      <c r="D908" s="36" t="s">
        <v>1963</v>
      </c>
      <c r="E908" s="36" t="e">
        <v>#N/A</v>
      </c>
      <c r="F908" s="36">
        <v>83</v>
      </c>
      <c r="G908" s="36">
        <v>0</v>
      </c>
      <c r="H908" s="36">
        <v>2</v>
      </c>
      <c r="I908" s="36">
        <v>618012</v>
      </c>
      <c r="J908" s="36" t="s">
        <v>1964</v>
      </c>
      <c r="K908" s="36">
        <v>618000</v>
      </c>
      <c r="L908" s="36" t="s">
        <v>2199</v>
      </c>
    </row>
    <row r="909" spans="1:12" x14ac:dyDescent="0.2">
      <c r="A909" s="36" t="s">
        <v>1965</v>
      </c>
      <c r="B909" s="36">
        <v>890015</v>
      </c>
      <c r="C909" s="36">
        <v>615114</v>
      </c>
      <c r="D909" s="36" t="s">
        <v>1965</v>
      </c>
      <c r="E909" s="36" t="e">
        <v>#N/A</v>
      </c>
      <c r="F909" s="36">
        <v>83</v>
      </c>
      <c r="G909" s="36">
        <v>0</v>
      </c>
      <c r="H909" s="36">
        <v>3</v>
      </c>
      <c r="I909" s="36">
        <v>618013</v>
      </c>
      <c r="J909" s="36" t="s">
        <v>1966</v>
      </c>
      <c r="K909" s="36">
        <v>618000</v>
      </c>
      <c r="L909" s="36" t="s">
        <v>2199</v>
      </c>
    </row>
    <row r="910" spans="1:12" x14ac:dyDescent="0.2">
      <c r="A910" s="36" t="s">
        <v>1967</v>
      </c>
      <c r="B910" s="36">
        <v>890016</v>
      </c>
      <c r="C910" s="36">
        <v>615115</v>
      </c>
      <c r="D910" s="36" t="s">
        <v>1967</v>
      </c>
      <c r="E910" s="36" t="e">
        <v>#N/A</v>
      </c>
      <c r="F910" s="36">
        <v>83</v>
      </c>
      <c r="G910" s="36">
        <v>0</v>
      </c>
      <c r="H910" s="36">
        <v>3</v>
      </c>
      <c r="I910" s="36">
        <v>618014</v>
      </c>
      <c r="J910" s="36" t="s">
        <v>1968</v>
      </c>
      <c r="K910" s="36">
        <v>618000</v>
      </c>
      <c r="L910" s="36" t="s">
        <v>2199</v>
      </c>
    </row>
    <row r="911" spans="1:12" x14ac:dyDescent="0.2">
      <c r="A911" s="36" t="s">
        <v>1969</v>
      </c>
      <c r="B911" s="36">
        <v>890017</v>
      </c>
      <c r="C911" s="36">
        <v>615116</v>
      </c>
      <c r="D911" s="36" t="s">
        <v>1969</v>
      </c>
      <c r="E911" s="36" t="e">
        <v>#N/A</v>
      </c>
      <c r="F911" s="36">
        <v>83</v>
      </c>
      <c r="G911" s="36">
        <v>0</v>
      </c>
      <c r="H911" s="36">
        <v>3</v>
      </c>
      <c r="I911" s="36">
        <v>618015</v>
      </c>
      <c r="J911" s="36" t="s">
        <v>2200</v>
      </c>
      <c r="K911" s="36">
        <v>618000</v>
      </c>
      <c r="L911" s="36" t="s">
        <v>2199</v>
      </c>
    </row>
    <row r="912" spans="1:12" x14ac:dyDescent="0.2">
      <c r="A912" s="36" t="s">
        <v>1970</v>
      </c>
      <c r="B912" s="36">
        <v>890018</v>
      </c>
      <c r="C912" s="36">
        <v>615117</v>
      </c>
      <c r="D912" s="36" t="s">
        <v>1970</v>
      </c>
      <c r="E912" s="36" t="e">
        <v>#N/A</v>
      </c>
      <c r="F912" s="36">
        <v>83</v>
      </c>
      <c r="G912" s="36">
        <v>0</v>
      </c>
      <c r="H912" s="36">
        <v>3</v>
      </c>
      <c r="I912" s="36">
        <v>618016</v>
      </c>
      <c r="J912" s="36" t="s">
        <v>1971</v>
      </c>
      <c r="K912" s="36">
        <v>618000</v>
      </c>
      <c r="L912" s="36" t="s">
        <v>2199</v>
      </c>
    </row>
    <row r="913" spans="1:12" x14ac:dyDescent="0.2">
      <c r="A913" s="36" t="s">
        <v>1972</v>
      </c>
      <c r="B913" s="36">
        <v>890019</v>
      </c>
      <c r="C913" s="36">
        <v>615118</v>
      </c>
      <c r="D913" s="36" t="s">
        <v>1972</v>
      </c>
      <c r="E913" s="36" t="e">
        <v>#N/A</v>
      </c>
      <c r="F913" s="36">
        <v>83</v>
      </c>
      <c r="G913" s="36">
        <v>0</v>
      </c>
      <c r="H913" s="36">
        <v>3</v>
      </c>
      <c r="I913" s="36">
        <v>618017</v>
      </c>
      <c r="J913" s="36" t="s">
        <v>1973</v>
      </c>
      <c r="K913" s="36">
        <v>618000</v>
      </c>
      <c r="L913" s="36" t="s">
        <v>2199</v>
      </c>
    </row>
    <row r="914" spans="1:12" x14ac:dyDescent="0.2">
      <c r="A914" s="36" t="s">
        <v>1974</v>
      </c>
      <c r="B914" s="36">
        <v>890020</v>
      </c>
      <c r="C914" s="36">
        <v>615119</v>
      </c>
      <c r="D914" s="36" t="s">
        <v>1974</v>
      </c>
      <c r="E914" s="36" t="e">
        <v>#N/A</v>
      </c>
      <c r="F914" s="36">
        <v>83</v>
      </c>
      <c r="G914" s="36">
        <v>0</v>
      </c>
      <c r="H914" s="36">
        <v>3</v>
      </c>
      <c r="I914" s="36">
        <v>618018</v>
      </c>
      <c r="J914" s="36" t="s">
        <v>1975</v>
      </c>
      <c r="K914" s="36">
        <v>618000</v>
      </c>
      <c r="L914" s="36" t="s">
        <v>2199</v>
      </c>
    </row>
    <row r="915" spans="1:12" x14ac:dyDescent="0.2">
      <c r="A915" s="36" t="s">
        <v>1976</v>
      </c>
      <c r="B915" s="36">
        <v>890021</v>
      </c>
      <c r="C915" s="36">
        <v>615120</v>
      </c>
      <c r="D915" s="36" t="s">
        <v>1976</v>
      </c>
      <c r="E915" s="36" t="e">
        <v>#N/A</v>
      </c>
      <c r="F915" s="36">
        <v>83</v>
      </c>
      <c r="G915" s="36">
        <v>0</v>
      </c>
      <c r="H915" s="36">
        <v>3</v>
      </c>
      <c r="I915" s="36">
        <v>618019</v>
      </c>
      <c r="J915" s="36" t="s">
        <v>1977</v>
      </c>
      <c r="K915" s="36">
        <v>618000</v>
      </c>
      <c r="L915" s="36" t="s">
        <v>2199</v>
      </c>
    </row>
    <row r="916" spans="1:12" x14ac:dyDescent="0.2">
      <c r="A916" s="36" t="s">
        <v>1978</v>
      </c>
      <c r="B916" s="36">
        <v>890022</v>
      </c>
      <c r="C916" s="36">
        <v>615121</v>
      </c>
      <c r="D916" s="36" t="s">
        <v>1978</v>
      </c>
      <c r="E916" s="36" t="e">
        <v>#N/A</v>
      </c>
      <c r="F916" s="36">
        <v>83</v>
      </c>
      <c r="G916" s="36">
        <v>0</v>
      </c>
      <c r="H916" s="36">
        <v>3</v>
      </c>
      <c r="I916" s="36">
        <v>618020</v>
      </c>
      <c r="J916" s="36" t="s">
        <v>1979</v>
      </c>
      <c r="K916" s="36">
        <v>618000</v>
      </c>
      <c r="L916" s="36" t="s">
        <v>2199</v>
      </c>
    </row>
    <row r="917" spans="1:12" x14ac:dyDescent="0.2">
      <c r="A917" s="36" t="s">
        <v>1980</v>
      </c>
      <c r="B917" s="36">
        <v>890023</v>
      </c>
      <c r="C917" s="36">
        <v>615122</v>
      </c>
      <c r="D917" s="36" t="s">
        <v>1980</v>
      </c>
      <c r="E917" s="36" t="e">
        <v>#N/A</v>
      </c>
      <c r="F917" s="36">
        <v>83</v>
      </c>
      <c r="G917" s="36">
        <v>0</v>
      </c>
      <c r="H917" s="36">
        <v>3</v>
      </c>
      <c r="I917" s="36">
        <v>618021</v>
      </c>
      <c r="J917" s="36" t="s">
        <v>1981</v>
      </c>
      <c r="K917" s="36">
        <v>618000</v>
      </c>
      <c r="L917" s="36" t="s">
        <v>2199</v>
      </c>
    </row>
    <row r="918" spans="1:12" x14ac:dyDescent="0.2">
      <c r="A918" s="36" t="s">
        <v>1982</v>
      </c>
      <c r="B918" s="36">
        <v>890024</v>
      </c>
      <c r="C918" s="36">
        <v>615123</v>
      </c>
      <c r="D918" s="36" t="s">
        <v>1982</v>
      </c>
      <c r="E918" s="36" t="e">
        <v>#N/A</v>
      </c>
      <c r="F918" s="36">
        <v>83</v>
      </c>
      <c r="G918" s="36">
        <v>0</v>
      </c>
      <c r="H918" s="36">
        <v>3</v>
      </c>
      <c r="I918" s="36">
        <v>618022</v>
      </c>
      <c r="J918" s="36" t="s">
        <v>1983</v>
      </c>
      <c r="K918" s="36">
        <v>618000</v>
      </c>
      <c r="L918" s="36" t="s">
        <v>2199</v>
      </c>
    </row>
    <row r="919" spans="1:12" x14ac:dyDescent="0.2">
      <c r="A919" s="36" t="s">
        <v>1984</v>
      </c>
      <c r="B919" s="36">
        <v>890025</v>
      </c>
      <c r="C919" s="36">
        <v>615124</v>
      </c>
      <c r="D919" s="36" t="s">
        <v>1984</v>
      </c>
      <c r="E919" s="36" t="e">
        <v>#N/A</v>
      </c>
      <c r="F919" s="36">
        <v>83</v>
      </c>
      <c r="G919" s="36">
        <v>0</v>
      </c>
      <c r="H919" s="36">
        <v>3</v>
      </c>
      <c r="I919" s="36">
        <v>618023</v>
      </c>
      <c r="J919" s="36" t="s">
        <v>1985</v>
      </c>
      <c r="K919" s="36">
        <v>618000</v>
      </c>
      <c r="L919" s="36" t="s">
        <v>2199</v>
      </c>
    </row>
    <row r="920" spans="1:12" x14ac:dyDescent="0.2">
      <c r="A920" s="36" t="s">
        <v>1986</v>
      </c>
      <c r="B920" s="36">
        <v>890026</v>
      </c>
      <c r="C920" s="36">
        <v>615125</v>
      </c>
      <c r="D920" s="36" t="s">
        <v>1986</v>
      </c>
      <c r="E920" s="36" t="e">
        <v>#N/A</v>
      </c>
      <c r="F920" s="36">
        <v>83</v>
      </c>
      <c r="G920" s="36">
        <v>0</v>
      </c>
      <c r="H920" s="36">
        <v>3</v>
      </c>
      <c r="I920" s="36">
        <v>618024</v>
      </c>
      <c r="J920" s="36" t="s">
        <v>1987</v>
      </c>
      <c r="K920" s="36">
        <v>618000</v>
      </c>
      <c r="L920" s="36" t="s">
        <v>2199</v>
      </c>
    </row>
    <row r="921" spans="1:12" x14ac:dyDescent="0.2">
      <c r="A921" s="36" t="s">
        <v>1988</v>
      </c>
      <c r="B921" s="36">
        <v>890027</v>
      </c>
      <c r="C921" s="36">
        <v>615126</v>
      </c>
      <c r="D921" s="36" t="s">
        <v>1988</v>
      </c>
      <c r="E921" s="36" t="e">
        <v>#N/A</v>
      </c>
      <c r="F921" s="36">
        <v>83</v>
      </c>
      <c r="G921" s="36">
        <v>0</v>
      </c>
      <c r="H921" s="36">
        <v>4</v>
      </c>
      <c r="I921" s="36">
        <v>618025</v>
      </c>
      <c r="J921" s="36" t="s">
        <v>1989</v>
      </c>
      <c r="K921" s="36">
        <v>618000</v>
      </c>
      <c r="L921" s="36" t="s">
        <v>2199</v>
      </c>
    </row>
    <row r="922" spans="1:12" x14ac:dyDescent="0.2">
      <c r="A922" s="36" t="s">
        <v>1990</v>
      </c>
      <c r="B922" s="36">
        <v>890028</v>
      </c>
      <c r="C922" s="36">
        <v>615127</v>
      </c>
      <c r="D922" s="36" t="s">
        <v>1990</v>
      </c>
      <c r="E922" s="36" t="e">
        <v>#N/A</v>
      </c>
      <c r="F922" s="36">
        <v>83</v>
      </c>
      <c r="G922" s="36">
        <v>0</v>
      </c>
      <c r="H922" s="36">
        <v>4</v>
      </c>
      <c r="I922" s="36">
        <v>618026</v>
      </c>
      <c r="J922" s="36" t="s">
        <v>1991</v>
      </c>
      <c r="K922" s="36">
        <v>618000</v>
      </c>
      <c r="L922" s="36" t="s">
        <v>2199</v>
      </c>
    </row>
    <row r="923" spans="1:12" x14ac:dyDescent="0.2">
      <c r="A923" s="36" t="s">
        <v>1992</v>
      </c>
      <c r="B923" s="36">
        <v>890029</v>
      </c>
      <c r="C923" s="36">
        <v>615128</v>
      </c>
      <c r="D923" s="36" t="s">
        <v>1992</v>
      </c>
      <c r="E923" s="36" t="e">
        <v>#N/A</v>
      </c>
      <c r="F923" s="36">
        <v>83</v>
      </c>
      <c r="G923" s="36">
        <v>0</v>
      </c>
      <c r="H923" s="36">
        <v>4</v>
      </c>
      <c r="I923" s="36">
        <v>618027</v>
      </c>
      <c r="J923" s="36" t="s">
        <v>1993</v>
      </c>
      <c r="K923" s="36">
        <v>618000</v>
      </c>
      <c r="L923" s="36" t="s">
        <v>2199</v>
      </c>
    </row>
    <row r="924" spans="1:12" x14ac:dyDescent="0.2">
      <c r="A924" s="36" t="s">
        <v>1994</v>
      </c>
      <c r="B924" s="36">
        <v>890030</v>
      </c>
      <c r="C924" s="36">
        <v>615129</v>
      </c>
      <c r="D924" s="36" t="s">
        <v>1994</v>
      </c>
      <c r="E924" s="36" t="e">
        <v>#N/A</v>
      </c>
      <c r="F924" s="36">
        <v>83</v>
      </c>
      <c r="G924" s="36">
        <v>0</v>
      </c>
      <c r="H924" s="36">
        <v>4</v>
      </c>
      <c r="I924" s="36">
        <v>618028</v>
      </c>
      <c r="J924" s="36" t="s">
        <v>1995</v>
      </c>
      <c r="K924" s="36">
        <v>618000</v>
      </c>
      <c r="L924" s="36" t="s">
        <v>2199</v>
      </c>
    </row>
    <row r="925" spans="1:12" x14ac:dyDescent="0.2">
      <c r="A925" s="36" t="s">
        <v>1996</v>
      </c>
      <c r="B925" s="36">
        <v>890031</v>
      </c>
      <c r="C925" s="36">
        <v>615130</v>
      </c>
      <c r="D925" s="36" t="s">
        <v>1996</v>
      </c>
      <c r="E925" s="36" t="e">
        <v>#N/A</v>
      </c>
      <c r="F925" s="36">
        <v>83</v>
      </c>
      <c r="G925" s="36">
        <v>0</v>
      </c>
      <c r="H925" s="36">
        <v>4</v>
      </c>
      <c r="I925" s="36">
        <v>618029</v>
      </c>
      <c r="J925" s="36" t="s">
        <v>1997</v>
      </c>
      <c r="K925" s="36">
        <v>618000</v>
      </c>
      <c r="L925" s="36" t="s">
        <v>2199</v>
      </c>
    </row>
    <row r="926" spans="1:12" x14ac:dyDescent="0.2">
      <c r="A926" s="36" t="s">
        <v>1998</v>
      </c>
      <c r="B926" s="36">
        <v>890032</v>
      </c>
      <c r="C926" s="36">
        <v>615131</v>
      </c>
      <c r="D926" s="36" t="s">
        <v>1998</v>
      </c>
      <c r="E926" s="36" t="e">
        <v>#N/A</v>
      </c>
      <c r="F926" s="36">
        <v>83</v>
      </c>
      <c r="G926" s="36">
        <v>0</v>
      </c>
      <c r="H926" s="36">
        <v>4</v>
      </c>
      <c r="I926" s="36">
        <v>618030</v>
      </c>
      <c r="J926" s="36" t="s">
        <v>2201</v>
      </c>
      <c r="K926" s="36">
        <v>618000</v>
      </c>
      <c r="L926" s="36" t="s">
        <v>2199</v>
      </c>
    </row>
    <row r="927" spans="1:12" x14ac:dyDescent="0.2">
      <c r="A927" s="36" t="s">
        <v>1999</v>
      </c>
      <c r="B927" s="36">
        <v>890033</v>
      </c>
      <c r="C927" s="36">
        <v>615132</v>
      </c>
      <c r="D927" s="36" t="s">
        <v>1999</v>
      </c>
      <c r="E927" s="36" t="e">
        <v>#N/A</v>
      </c>
      <c r="F927" s="36">
        <v>83</v>
      </c>
      <c r="G927" s="36">
        <v>0</v>
      </c>
      <c r="H927" s="36">
        <v>4</v>
      </c>
      <c r="I927" s="36">
        <v>618031</v>
      </c>
      <c r="J927" s="36" t="s">
        <v>2000</v>
      </c>
      <c r="K927" s="36">
        <v>618000</v>
      </c>
      <c r="L927" s="36" t="s">
        <v>2199</v>
      </c>
    </row>
    <row r="928" spans="1:12" x14ac:dyDescent="0.2">
      <c r="A928" s="36" t="s">
        <v>2001</v>
      </c>
      <c r="B928" s="36">
        <v>890034</v>
      </c>
      <c r="C928" s="36">
        <v>615133</v>
      </c>
      <c r="D928" s="36" t="s">
        <v>2001</v>
      </c>
      <c r="E928" s="36" t="e">
        <v>#N/A</v>
      </c>
      <c r="F928" s="36">
        <v>83</v>
      </c>
      <c r="G928" s="36">
        <v>0</v>
      </c>
      <c r="H928" s="36">
        <v>4</v>
      </c>
      <c r="I928" s="36">
        <v>618032</v>
      </c>
      <c r="J928" s="36" t="s">
        <v>2002</v>
      </c>
      <c r="K928" s="36">
        <v>618000</v>
      </c>
      <c r="L928" s="36" t="s">
        <v>2199</v>
      </c>
    </row>
    <row r="929" spans="1:12" x14ac:dyDescent="0.2">
      <c r="A929" s="36" t="s">
        <v>2003</v>
      </c>
      <c r="B929" s="36">
        <v>890035</v>
      </c>
      <c r="C929" s="36">
        <v>615134</v>
      </c>
      <c r="D929" s="36" t="s">
        <v>2003</v>
      </c>
      <c r="E929" s="36" t="e">
        <v>#N/A</v>
      </c>
      <c r="F929" s="36">
        <v>83</v>
      </c>
      <c r="G929" s="36">
        <v>0</v>
      </c>
      <c r="H929" s="36">
        <v>4</v>
      </c>
      <c r="I929" s="36">
        <v>618033</v>
      </c>
      <c r="J929" s="36" t="s">
        <v>2004</v>
      </c>
      <c r="K929" s="36">
        <v>618000</v>
      </c>
      <c r="L929" s="36" t="s">
        <v>2199</v>
      </c>
    </row>
    <row r="930" spans="1:12" x14ac:dyDescent="0.2">
      <c r="A930" s="36" t="s">
        <v>2005</v>
      </c>
      <c r="B930" s="36">
        <v>890036</v>
      </c>
      <c r="C930" s="36">
        <v>615135</v>
      </c>
      <c r="D930" s="36" t="s">
        <v>2005</v>
      </c>
      <c r="E930" s="36" t="e">
        <v>#N/A</v>
      </c>
      <c r="F930" s="36">
        <v>83</v>
      </c>
      <c r="G930" s="36">
        <v>0</v>
      </c>
      <c r="H930" s="36">
        <v>4</v>
      </c>
      <c r="I930" s="36">
        <v>618034</v>
      </c>
      <c r="J930" s="36" t="s">
        <v>2006</v>
      </c>
      <c r="K930" s="36">
        <v>618000</v>
      </c>
      <c r="L930" s="36" t="s">
        <v>2199</v>
      </c>
    </row>
    <row r="931" spans="1:12" x14ac:dyDescent="0.2">
      <c r="A931" s="36" t="s">
        <v>2394</v>
      </c>
      <c r="B931" s="36">
        <v>890037</v>
      </c>
      <c r="C931" s="36">
        <v>615136</v>
      </c>
      <c r="D931" s="36" t="s">
        <v>2007</v>
      </c>
      <c r="E931" s="36" t="e">
        <v>#N/A</v>
      </c>
      <c r="F931" s="36">
        <v>83</v>
      </c>
      <c r="G931" s="36">
        <v>0</v>
      </c>
      <c r="H931" s="36">
        <v>5</v>
      </c>
      <c r="I931" s="36">
        <v>618035</v>
      </c>
      <c r="J931" s="36" t="s">
        <v>2008</v>
      </c>
      <c r="K931" s="36">
        <v>618000</v>
      </c>
      <c r="L931" s="36" t="s">
        <v>2199</v>
      </c>
    </row>
    <row r="932" spans="1:12" x14ac:dyDescent="0.2">
      <c r="A932" s="36" t="s">
        <v>2009</v>
      </c>
      <c r="B932" s="36">
        <v>890038</v>
      </c>
      <c r="C932" s="36">
        <v>615137</v>
      </c>
      <c r="D932" s="36" t="s">
        <v>2009</v>
      </c>
      <c r="E932" s="36" t="e">
        <v>#N/A</v>
      </c>
      <c r="F932" s="36">
        <v>83</v>
      </c>
      <c r="G932" s="36">
        <v>0</v>
      </c>
      <c r="H932" s="36">
        <v>5</v>
      </c>
      <c r="I932" s="36">
        <v>618036</v>
      </c>
      <c r="J932" s="36" t="s">
        <v>2010</v>
      </c>
      <c r="K932" s="36">
        <v>618000</v>
      </c>
      <c r="L932" s="36" t="s">
        <v>2199</v>
      </c>
    </row>
    <row r="933" spans="1:12" x14ac:dyDescent="0.2">
      <c r="A933" s="36" t="s">
        <v>2011</v>
      </c>
      <c r="B933" s="36">
        <v>890039</v>
      </c>
      <c r="C933" s="36">
        <v>615138</v>
      </c>
      <c r="D933" s="36" t="s">
        <v>2011</v>
      </c>
      <c r="E933" s="36" t="e">
        <v>#N/A</v>
      </c>
      <c r="F933" s="36">
        <v>83</v>
      </c>
      <c r="G933" s="36">
        <v>0</v>
      </c>
      <c r="H933" s="36">
        <v>5</v>
      </c>
      <c r="I933" s="36">
        <v>618037</v>
      </c>
      <c r="J933" s="36" t="s">
        <v>2012</v>
      </c>
      <c r="K933" s="36">
        <v>618000</v>
      </c>
      <c r="L933" s="36" t="s">
        <v>2199</v>
      </c>
    </row>
    <row r="934" spans="1:12" x14ac:dyDescent="0.2">
      <c r="A934" s="36" t="s">
        <v>2013</v>
      </c>
      <c r="B934" s="36">
        <v>890040</v>
      </c>
      <c r="C934" s="36">
        <v>615139</v>
      </c>
      <c r="D934" s="36" t="s">
        <v>2013</v>
      </c>
      <c r="E934" s="36" t="e">
        <v>#N/A</v>
      </c>
      <c r="F934" s="36">
        <v>83</v>
      </c>
      <c r="G934" s="36">
        <v>0</v>
      </c>
      <c r="H934" s="36">
        <v>5</v>
      </c>
      <c r="I934" s="36">
        <v>618038</v>
      </c>
      <c r="J934" s="36" t="s">
        <v>2014</v>
      </c>
      <c r="K934" s="36">
        <v>618000</v>
      </c>
      <c r="L934" s="36" t="s">
        <v>2199</v>
      </c>
    </row>
    <row r="935" spans="1:12" x14ac:dyDescent="0.2">
      <c r="A935" s="36" t="s">
        <v>2015</v>
      </c>
      <c r="B935" s="36">
        <v>890041</v>
      </c>
      <c r="C935" s="36">
        <v>615140</v>
      </c>
      <c r="D935" s="36" t="s">
        <v>2015</v>
      </c>
      <c r="E935" s="36" t="e">
        <v>#N/A</v>
      </c>
      <c r="F935" s="36">
        <v>83</v>
      </c>
      <c r="G935" s="36">
        <v>0</v>
      </c>
      <c r="H935" s="36">
        <v>5</v>
      </c>
      <c r="I935" s="36">
        <v>618039</v>
      </c>
      <c r="J935" s="36" t="s">
        <v>2016</v>
      </c>
      <c r="K935" s="36">
        <v>618000</v>
      </c>
      <c r="L935" s="36" t="s">
        <v>2199</v>
      </c>
    </row>
    <row r="936" spans="1:12" x14ac:dyDescent="0.2">
      <c r="A936" s="36" t="s">
        <v>2017</v>
      </c>
      <c r="B936" s="36">
        <v>890042</v>
      </c>
      <c r="C936" s="36">
        <v>615141</v>
      </c>
      <c r="D936" s="36" t="s">
        <v>2017</v>
      </c>
      <c r="E936" s="36" t="e">
        <v>#N/A</v>
      </c>
      <c r="F936" s="36">
        <v>83</v>
      </c>
      <c r="G936" s="36">
        <v>0</v>
      </c>
      <c r="H936" s="36">
        <v>5</v>
      </c>
      <c r="I936" s="36">
        <v>618040</v>
      </c>
      <c r="J936" s="36" t="s">
        <v>2018</v>
      </c>
      <c r="K936" s="36">
        <v>618000</v>
      </c>
      <c r="L936" s="36" t="s">
        <v>2199</v>
      </c>
    </row>
    <row r="937" spans="1:12" x14ac:dyDescent="0.2">
      <c r="A937" s="36" t="s">
        <v>2019</v>
      </c>
      <c r="B937" s="36">
        <v>890043</v>
      </c>
      <c r="C937" s="36">
        <v>615142</v>
      </c>
      <c r="D937" s="36" t="s">
        <v>2019</v>
      </c>
      <c r="E937" s="36" t="e">
        <v>#N/A</v>
      </c>
      <c r="F937" s="36">
        <v>83</v>
      </c>
      <c r="G937" s="36">
        <v>0</v>
      </c>
      <c r="H937" s="36">
        <v>5</v>
      </c>
      <c r="I937" s="36">
        <v>618041</v>
      </c>
      <c r="J937" s="36" t="s">
        <v>2020</v>
      </c>
      <c r="K937" s="36">
        <v>618000</v>
      </c>
      <c r="L937" s="36" t="s">
        <v>2199</v>
      </c>
    </row>
    <row r="938" spans="1:12" x14ac:dyDescent="0.2">
      <c r="A938" s="36" t="s">
        <v>2021</v>
      </c>
      <c r="B938" s="36">
        <v>890044</v>
      </c>
      <c r="C938" s="36">
        <v>615143</v>
      </c>
      <c r="D938" s="36" t="s">
        <v>2021</v>
      </c>
      <c r="E938" s="36" t="e">
        <v>#N/A</v>
      </c>
      <c r="F938" s="36">
        <v>83</v>
      </c>
      <c r="G938" s="36">
        <v>0</v>
      </c>
      <c r="H938" s="36">
        <v>5</v>
      </c>
      <c r="I938" s="36">
        <v>618042</v>
      </c>
      <c r="J938" s="36" t="s">
        <v>2022</v>
      </c>
      <c r="K938" s="36">
        <v>618000</v>
      </c>
      <c r="L938" s="36" t="s">
        <v>2199</v>
      </c>
    </row>
    <row r="939" spans="1:12" x14ac:dyDescent="0.2">
      <c r="A939" s="36" t="s">
        <v>2023</v>
      </c>
      <c r="B939" s="36">
        <v>890045</v>
      </c>
      <c r="C939" s="36">
        <v>615144</v>
      </c>
      <c r="D939" s="36" t="s">
        <v>2023</v>
      </c>
      <c r="E939" s="36" t="e">
        <v>#N/A</v>
      </c>
      <c r="F939" s="36">
        <v>83</v>
      </c>
      <c r="G939" s="36">
        <v>0</v>
      </c>
      <c r="H939" s="36">
        <v>5</v>
      </c>
      <c r="I939" s="36">
        <v>618043</v>
      </c>
      <c r="J939" s="36" t="s">
        <v>2202</v>
      </c>
      <c r="K939" s="36">
        <v>618000</v>
      </c>
      <c r="L939" s="36" t="s">
        <v>2199</v>
      </c>
    </row>
    <row r="940" spans="1:12" x14ac:dyDescent="0.2">
      <c r="A940" s="36" t="s">
        <v>2024</v>
      </c>
      <c r="B940" s="36">
        <v>890046</v>
      </c>
      <c r="C940" s="36">
        <v>615145</v>
      </c>
      <c r="D940" s="36" t="s">
        <v>2024</v>
      </c>
      <c r="E940" s="36" t="e">
        <v>#N/A</v>
      </c>
      <c r="F940" s="36">
        <v>83</v>
      </c>
      <c r="G940" s="36">
        <v>0</v>
      </c>
      <c r="H940" s="36">
        <v>6</v>
      </c>
      <c r="I940" s="36">
        <v>618044</v>
      </c>
      <c r="J940" s="36" t="s">
        <v>2025</v>
      </c>
      <c r="K940" s="36">
        <v>618000</v>
      </c>
      <c r="L940" s="36" t="s">
        <v>2199</v>
      </c>
    </row>
    <row r="941" spans="1:12" x14ac:dyDescent="0.2">
      <c r="A941" s="36" t="s">
        <v>2026</v>
      </c>
      <c r="B941" s="36">
        <v>890047</v>
      </c>
      <c r="C941" s="36">
        <v>615146</v>
      </c>
      <c r="D941" s="36" t="s">
        <v>2026</v>
      </c>
      <c r="E941" s="36" t="e">
        <v>#N/A</v>
      </c>
      <c r="F941" s="36">
        <v>83</v>
      </c>
      <c r="G941" s="36">
        <v>0</v>
      </c>
      <c r="H941" s="36">
        <v>6</v>
      </c>
      <c r="I941" s="36">
        <v>618045</v>
      </c>
      <c r="J941" s="36" t="s">
        <v>2027</v>
      </c>
      <c r="K941" s="36">
        <v>618000</v>
      </c>
      <c r="L941" s="36" t="s">
        <v>2199</v>
      </c>
    </row>
    <row r="942" spans="1:12" x14ac:dyDescent="0.2">
      <c r="A942" s="36" t="s">
        <v>2028</v>
      </c>
      <c r="B942" s="36">
        <v>890048</v>
      </c>
      <c r="C942" s="36">
        <v>615147</v>
      </c>
      <c r="D942" s="36" t="s">
        <v>2028</v>
      </c>
      <c r="E942" s="36" t="e">
        <v>#N/A</v>
      </c>
      <c r="F942" s="36">
        <v>83</v>
      </c>
      <c r="G942" s="36">
        <v>0</v>
      </c>
      <c r="H942" s="36">
        <v>6</v>
      </c>
      <c r="I942" s="36">
        <v>618046</v>
      </c>
      <c r="J942" s="36" t="s">
        <v>2029</v>
      </c>
      <c r="K942" s="36">
        <v>618000</v>
      </c>
      <c r="L942" s="36" t="s">
        <v>2199</v>
      </c>
    </row>
    <row r="943" spans="1:12" x14ac:dyDescent="0.2">
      <c r="A943" s="36" t="s">
        <v>2030</v>
      </c>
      <c r="B943" s="36">
        <v>890049</v>
      </c>
      <c r="C943" s="36">
        <v>615148</v>
      </c>
      <c r="D943" s="36" t="s">
        <v>2030</v>
      </c>
      <c r="E943" s="36" t="e">
        <v>#N/A</v>
      </c>
      <c r="F943" s="36">
        <v>83</v>
      </c>
      <c r="G943" s="36">
        <v>0</v>
      </c>
      <c r="H943" s="36">
        <v>6</v>
      </c>
      <c r="I943" s="36">
        <v>618047</v>
      </c>
      <c r="J943" s="36" t="s">
        <v>2031</v>
      </c>
      <c r="K943" s="36">
        <v>618000</v>
      </c>
      <c r="L943" s="36" t="s">
        <v>2199</v>
      </c>
    </row>
    <row r="944" spans="1:12" x14ac:dyDescent="0.2">
      <c r="A944" s="36" t="s">
        <v>2032</v>
      </c>
      <c r="B944" s="36">
        <v>890050</v>
      </c>
      <c r="C944" s="36">
        <v>615149</v>
      </c>
      <c r="D944" s="36" t="s">
        <v>2032</v>
      </c>
      <c r="E944" s="36" t="e">
        <v>#N/A</v>
      </c>
      <c r="F944" s="36">
        <v>83</v>
      </c>
      <c r="G944" s="36">
        <v>0</v>
      </c>
      <c r="H944" s="36">
        <v>6</v>
      </c>
      <c r="I944" s="36">
        <v>618048</v>
      </c>
      <c r="J944" s="36" t="s">
        <v>2033</v>
      </c>
      <c r="K944" s="36">
        <v>618000</v>
      </c>
      <c r="L944" s="36" t="s">
        <v>2199</v>
      </c>
    </row>
    <row r="945" spans="1:12" x14ac:dyDescent="0.2">
      <c r="A945" s="36" t="s">
        <v>2034</v>
      </c>
      <c r="B945" s="36">
        <v>890051</v>
      </c>
      <c r="C945" s="36">
        <v>615150</v>
      </c>
      <c r="D945" s="36" t="s">
        <v>2034</v>
      </c>
      <c r="E945" s="36" t="e">
        <v>#N/A</v>
      </c>
      <c r="F945" s="36">
        <v>83</v>
      </c>
      <c r="G945" s="36">
        <v>0</v>
      </c>
      <c r="H945" s="36">
        <v>6</v>
      </c>
      <c r="I945" s="36">
        <v>618049</v>
      </c>
      <c r="J945" s="36" t="s">
        <v>2035</v>
      </c>
      <c r="K945" s="36">
        <v>618000</v>
      </c>
      <c r="L945" s="36" t="s">
        <v>2199</v>
      </c>
    </row>
  </sheetData>
  <phoneticPr fontId="3" type="noConversion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5" sqref="T25"/>
    </sheetView>
  </sheetViews>
  <sheetFormatPr defaultRowHeight="14.25" x14ac:dyDescent="0.2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R59"/>
  <sheetViews>
    <sheetView topLeftCell="A31" workbookViewId="0">
      <selection activeCell="A22" sqref="A22:I27"/>
    </sheetView>
  </sheetViews>
  <sheetFormatPr defaultRowHeight="16.5" x14ac:dyDescent="0.35"/>
  <cols>
    <col min="1" max="1" width="9" style="21" bestFit="1" customWidth="1"/>
    <col min="2" max="2" width="13.875" style="21" customWidth="1"/>
    <col min="3" max="3" width="30.375" style="21" customWidth="1"/>
    <col min="4" max="4" width="17.25" style="21" bestFit="1" customWidth="1"/>
    <col min="5" max="5" width="15" style="21" bestFit="1" customWidth="1"/>
    <col min="6" max="6" width="5.75" style="21" bestFit="1" customWidth="1"/>
    <col min="7" max="7" width="9.625" style="21" bestFit="1" customWidth="1"/>
    <col min="8" max="8" width="6.5" style="21" bestFit="1" customWidth="1"/>
    <col min="9" max="9" width="12.25" style="21" bestFit="1" customWidth="1"/>
    <col min="10" max="10" width="6.5" style="21" bestFit="1" customWidth="1"/>
    <col min="11" max="11" width="10.625" style="21" bestFit="1" customWidth="1"/>
    <col min="12" max="12" width="6.5" style="21" bestFit="1" customWidth="1"/>
    <col min="13" max="13" width="9.625" style="21" bestFit="1" customWidth="1"/>
    <col min="14" max="14" width="6.5" style="21" bestFit="1" customWidth="1"/>
    <col min="15" max="15" width="8" style="25" bestFit="1" customWidth="1"/>
    <col min="16" max="16384" width="9" style="21"/>
  </cols>
  <sheetData>
    <row r="1" spans="1:18" x14ac:dyDescent="0.35">
      <c r="A1" s="18" t="s">
        <v>80</v>
      </c>
      <c r="B1" s="18" t="s">
        <v>110</v>
      </c>
      <c r="C1" s="18" t="s">
        <v>111</v>
      </c>
      <c r="D1" s="18" t="s">
        <v>112</v>
      </c>
      <c r="E1" s="19" t="s">
        <v>113</v>
      </c>
      <c r="F1" s="19" t="s">
        <v>114</v>
      </c>
      <c r="G1" s="19" t="s">
        <v>115</v>
      </c>
      <c r="H1" s="19" t="s">
        <v>116</v>
      </c>
      <c r="I1" s="19" t="s">
        <v>117</v>
      </c>
      <c r="J1" s="19" t="s">
        <v>118</v>
      </c>
      <c r="K1" s="19" t="s">
        <v>119</v>
      </c>
      <c r="L1" s="19" t="s">
        <v>120</v>
      </c>
      <c r="M1" s="19" t="s">
        <v>121</v>
      </c>
      <c r="N1" s="19" t="s">
        <v>122</v>
      </c>
      <c r="O1" s="20" t="s">
        <v>123</v>
      </c>
      <c r="P1" s="18" t="s">
        <v>124</v>
      </c>
    </row>
    <row r="2" spans="1:18" x14ac:dyDescent="0.35">
      <c r="A2" s="166" t="s">
        <v>306</v>
      </c>
      <c r="B2" s="166" t="s">
        <v>125</v>
      </c>
      <c r="C2" s="166" t="s">
        <v>126</v>
      </c>
      <c r="D2" s="1" t="s">
        <v>127</v>
      </c>
      <c r="E2" s="1" t="s">
        <v>128</v>
      </c>
      <c r="F2" s="1">
        <v>5</v>
      </c>
      <c r="G2" s="1" t="s">
        <v>129</v>
      </c>
      <c r="H2" s="1">
        <v>5</v>
      </c>
      <c r="I2" s="1" t="s">
        <v>130</v>
      </c>
      <c r="J2" s="1">
        <v>1</v>
      </c>
      <c r="K2" s="1" t="s">
        <v>131</v>
      </c>
      <c r="L2" s="1">
        <v>10000</v>
      </c>
      <c r="M2" s="1" t="s">
        <v>132</v>
      </c>
      <c r="N2" s="1">
        <v>500</v>
      </c>
      <c r="O2" s="22">
        <f>VLOOKUP($E2,'物品ID表8-29'!$D:$E,2,FALSE)*$F2+VLOOKUP($G2,'物品ID表8-29'!$D:$E,2,FALSE)*$H2+VLOOKUP($I2,'物品ID表8-29'!$D:$E,2,FALSE)*$J2+VLOOKUP($K2,'物品ID表8-29'!$D:$E,2,FALSE)*$L2+VLOOKUP($M2,'物品ID表8-29'!$D:$E,2,FALSE)*$N2</f>
        <v>170</v>
      </c>
      <c r="P2" s="1" t="s">
        <v>133</v>
      </c>
    </row>
    <row r="3" spans="1:18" x14ac:dyDescent="0.35">
      <c r="A3" s="166"/>
      <c r="B3" s="166"/>
      <c r="C3" s="166"/>
      <c r="D3" s="1" t="s">
        <v>134</v>
      </c>
      <c r="E3" s="1" t="s">
        <v>135</v>
      </c>
      <c r="F3" s="1">
        <v>10</v>
      </c>
      <c r="G3" s="1" t="s">
        <v>136</v>
      </c>
      <c r="H3" s="1">
        <v>4</v>
      </c>
      <c r="I3" s="1" t="s">
        <v>137</v>
      </c>
      <c r="J3" s="1">
        <v>1</v>
      </c>
      <c r="K3" s="1" t="s">
        <v>138</v>
      </c>
      <c r="L3" s="1">
        <v>15000</v>
      </c>
      <c r="M3" s="1" t="s">
        <v>139</v>
      </c>
      <c r="N3" s="1">
        <v>300</v>
      </c>
      <c r="O3" s="22">
        <f>VLOOKUP($E3,'物品ID表8-29'!$D:$E,2,FALSE)*$F3+VLOOKUP($G3,'物品ID表8-29'!$D:$E,2,FALSE)*$H3+VLOOKUP($I3,'物品ID表8-29'!$D:$E,2,FALSE)*$J3+VLOOKUP($K3,'物品ID表8-29'!$D:$E,2,FALSE)*$L3+VLOOKUP($M3,'物品ID表8-29'!$D:$E,2,FALSE)*$N3</f>
        <v>235</v>
      </c>
      <c r="P3" s="1"/>
    </row>
    <row r="4" spans="1:18" x14ac:dyDescent="0.35">
      <c r="A4" s="166"/>
      <c r="B4" s="166"/>
      <c r="C4" s="166"/>
      <c r="D4" s="1" t="s">
        <v>140</v>
      </c>
      <c r="E4" s="1" t="s">
        <v>135</v>
      </c>
      <c r="F4" s="1">
        <v>20</v>
      </c>
      <c r="G4" s="1" t="s">
        <v>141</v>
      </c>
      <c r="H4" s="1">
        <v>6</v>
      </c>
      <c r="I4" s="1" t="s">
        <v>142</v>
      </c>
      <c r="J4" s="1">
        <v>1</v>
      </c>
      <c r="K4" s="1" t="s">
        <v>138</v>
      </c>
      <c r="L4" s="1">
        <v>20000</v>
      </c>
      <c r="M4" s="1" t="s">
        <v>143</v>
      </c>
      <c r="N4" s="1">
        <v>1000</v>
      </c>
      <c r="O4" s="22">
        <f>VLOOKUP($E4,'物品ID表8-29'!$D:$E,2,FALSE)*$F4+VLOOKUP($G4,'物品ID表8-29'!$D:$E,2,FALSE)*$H4+VLOOKUP($I4,'物品ID表8-29'!$D:$E,2,FALSE)*$J4+VLOOKUP($K4,'物品ID表8-29'!$D:$E,2,FALSE)*$L4+VLOOKUP($M4,'物品ID表8-29'!$D:$E,2,FALSE)*$N4</f>
        <v>490</v>
      </c>
      <c r="P4" s="1"/>
    </row>
    <row r="5" spans="1:18" x14ac:dyDescent="0.35">
      <c r="A5" s="166"/>
      <c r="B5" s="166"/>
      <c r="C5" s="166"/>
      <c r="D5" s="1" t="s">
        <v>144</v>
      </c>
      <c r="E5" s="1" t="s">
        <v>135</v>
      </c>
      <c r="F5" s="1">
        <v>30</v>
      </c>
      <c r="G5" s="1" t="s">
        <v>145</v>
      </c>
      <c r="H5" s="1">
        <v>8</v>
      </c>
      <c r="I5" s="1" t="s">
        <v>146</v>
      </c>
      <c r="J5" s="1">
        <v>1</v>
      </c>
      <c r="K5" s="1" t="s">
        <v>147</v>
      </c>
      <c r="L5" s="1">
        <v>10</v>
      </c>
      <c r="M5" s="1" t="s">
        <v>139</v>
      </c>
      <c r="N5" s="1">
        <v>500</v>
      </c>
      <c r="O5" s="22">
        <f>VLOOKUP($E5,'物品ID表8-29'!$D:$E,2,FALSE)*$F5+VLOOKUP($G5,'物品ID表8-29'!$D:$E,2,FALSE)*$H5+VLOOKUP($I5,'物品ID表8-29'!$D:$E,2,FALSE)*$J5+VLOOKUP($K5,'物品ID表8-29'!$D:$E,2,FALSE)*$L5+VLOOKUP($M5,'物品ID表8-29'!$D:$E,2,FALSE)*$N5</f>
        <v>640</v>
      </c>
      <c r="P5" s="1"/>
      <c r="R5" s="21">
        <f>VLOOKUP(E5,'物品ID表8-29'!$D:$E,2,FALSE)</f>
        <v>10</v>
      </c>
    </row>
    <row r="6" spans="1:18" x14ac:dyDescent="0.35">
      <c r="A6" s="166"/>
      <c r="B6" s="166"/>
      <c r="C6" s="166"/>
      <c r="D6" s="1" t="s">
        <v>148</v>
      </c>
      <c r="E6" s="1" t="s">
        <v>135</v>
      </c>
      <c r="F6" s="1">
        <v>40</v>
      </c>
      <c r="G6" s="1" t="s">
        <v>149</v>
      </c>
      <c r="H6" s="1">
        <v>10</v>
      </c>
      <c r="I6" s="1" t="s">
        <v>150</v>
      </c>
      <c r="J6" s="1">
        <v>1</v>
      </c>
      <c r="K6" s="1" t="s">
        <v>147</v>
      </c>
      <c r="L6" s="1">
        <v>20</v>
      </c>
      <c r="M6" s="1" t="s">
        <v>143</v>
      </c>
      <c r="N6" s="1">
        <v>2000</v>
      </c>
      <c r="O6" s="22">
        <f>VLOOKUP($E6,'物品ID表8-29'!$D:$E,2,FALSE)*$F6+VLOOKUP($G6,'物品ID表8-29'!$D:$E,2,FALSE)*$H6+VLOOKUP($I6,'物品ID表8-29'!$D:$E,2,FALSE)*$J6+VLOOKUP($K6,'物品ID表8-29'!$D:$E,2,FALSE)*$L6+VLOOKUP($M6,'物品ID表8-29'!$D:$E,2,FALSE)*$N6</f>
        <v>1090</v>
      </c>
      <c r="P6" s="1"/>
    </row>
    <row r="7" spans="1:18" x14ac:dyDescent="0.35">
      <c r="A7" s="166"/>
      <c r="B7" s="166"/>
      <c r="C7" s="166"/>
      <c r="D7" s="1" t="s">
        <v>151</v>
      </c>
      <c r="E7" s="1" t="s">
        <v>135</v>
      </c>
      <c r="F7" s="1">
        <v>50</v>
      </c>
      <c r="G7" s="23" t="s">
        <v>152</v>
      </c>
      <c r="H7" s="1">
        <v>10</v>
      </c>
      <c r="I7" s="1" t="s">
        <v>153</v>
      </c>
      <c r="J7" s="1">
        <v>1</v>
      </c>
      <c r="K7" s="1" t="s">
        <v>147</v>
      </c>
      <c r="L7" s="1">
        <v>30</v>
      </c>
      <c r="M7" s="1" t="s">
        <v>139</v>
      </c>
      <c r="N7" s="1">
        <v>1000</v>
      </c>
      <c r="O7" s="22">
        <f>VLOOKUP($E7,'物品ID表8-29'!$D:$E,2,FALSE)*$F7+VLOOKUP($G7,'物品ID表8-29'!$D:$E,2,FALSE)*$H7+VLOOKUP($I7,'物品ID表8-29'!$D:$E,2,FALSE)*$J7+VLOOKUP($K7,'物品ID表8-29'!$D:$E,2,FALSE)*$L7+VLOOKUP($M7,'物品ID表8-29'!$D:$E,2,FALSE)*$N7</f>
        <v>1370</v>
      </c>
      <c r="P7" s="1"/>
    </row>
    <row r="8" spans="1:18" x14ac:dyDescent="0.35">
      <c r="A8" s="166" t="s">
        <v>305</v>
      </c>
      <c r="B8" s="166" t="s">
        <v>49</v>
      </c>
      <c r="C8" s="208" t="s">
        <v>154</v>
      </c>
      <c r="D8" s="1" t="s">
        <v>155</v>
      </c>
      <c r="E8" s="1" t="s">
        <v>156</v>
      </c>
      <c r="F8" s="1">
        <v>5</v>
      </c>
      <c r="G8" s="1" t="s">
        <v>157</v>
      </c>
      <c r="H8" s="1">
        <v>1</v>
      </c>
      <c r="I8" s="1" t="s">
        <v>158</v>
      </c>
      <c r="J8" s="1">
        <v>1</v>
      </c>
      <c r="K8" s="1" t="s">
        <v>159</v>
      </c>
      <c r="L8" s="1">
        <v>1</v>
      </c>
      <c r="M8" s="1" t="s">
        <v>138</v>
      </c>
      <c r="N8" s="1">
        <v>10000</v>
      </c>
      <c r="O8" s="22">
        <f>VLOOKUP($E8,'物品ID表8-29'!$D:$E,2,FALSE)*$F8+VLOOKUP($G8,'物品ID表8-29'!$D:$E,2,FALSE)*$H8+VLOOKUP($I8,'物品ID表8-29'!$D:$E,2,FALSE)*$J8+VLOOKUP($K8,'物品ID表8-29'!$D:$E,2,FALSE)*$L8+VLOOKUP($M8,'物品ID表8-29'!$D:$E,2,FALSE)*$N8</f>
        <v>295</v>
      </c>
      <c r="P8" s="1"/>
    </row>
    <row r="9" spans="1:18" x14ac:dyDescent="0.35">
      <c r="A9" s="166"/>
      <c r="B9" s="166"/>
      <c r="C9" s="208"/>
      <c r="D9" s="1" t="s">
        <v>160</v>
      </c>
      <c r="E9" s="1" t="s">
        <v>156</v>
      </c>
      <c r="F9" s="1">
        <v>10</v>
      </c>
      <c r="G9" s="1" t="s">
        <v>157</v>
      </c>
      <c r="H9" s="1">
        <v>2</v>
      </c>
      <c r="I9" s="1" t="s">
        <v>161</v>
      </c>
      <c r="J9" s="1">
        <v>1</v>
      </c>
      <c r="K9" s="1" t="s">
        <v>162</v>
      </c>
      <c r="L9" s="1">
        <v>1</v>
      </c>
      <c r="M9" s="1" t="s">
        <v>139</v>
      </c>
      <c r="N9" s="1">
        <v>300</v>
      </c>
      <c r="O9" s="22">
        <f>VLOOKUP($E9,'物品ID表8-29'!$D:$E,2,FALSE)*$F9+VLOOKUP($G9,'物品ID表8-29'!$D:$E,2,FALSE)*$H9+VLOOKUP($I9,'物品ID表8-29'!$D:$E,2,FALSE)*$J9+VLOOKUP($K9,'物品ID表8-29'!$D:$E,2,FALSE)*$L9+VLOOKUP($M9,'物品ID表8-29'!$D:$E,2,FALSE)*$N9</f>
        <v>480</v>
      </c>
      <c r="P9" s="1"/>
    </row>
    <row r="10" spans="1:18" x14ac:dyDescent="0.35">
      <c r="A10" s="166"/>
      <c r="B10" s="166"/>
      <c r="C10" s="208"/>
      <c r="D10" s="1" t="s">
        <v>163</v>
      </c>
      <c r="E10" s="1" t="s">
        <v>156</v>
      </c>
      <c r="F10" s="1">
        <v>15</v>
      </c>
      <c r="G10" s="1" t="s">
        <v>157</v>
      </c>
      <c r="H10" s="1">
        <v>3</v>
      </c>
      <c r="I10" s="1" t="s">
        <v>164</v>
      </c>
      <c r="J10" s="1">
        <v>1</v>
      </c>
      <c r="K10" s="1" t="s">
        <v>165</v>
      </c>
      <c r="L10" s="1">
        <v>1</v>
      </c>
      <c r="M10" s="1" t="s">
        <v>138</v>
      </c>
      <c r="N10" s="1">
        <v>20000</v>
      </c>
      <c r="O10" s="22">
        <f>VLOOKUP($E10,'物品ID表8-29'!$D:$E,2,FALSE)*$F10+VLOOKUP($G10,'物品ID表8-29'!$D:$E,2,FALSE)*$H10+VLOOKUP($I10,'物品ID表8-29'!$D:$E,2,FALSE)*$J10+VLOOKUP($K10,'物品ID表8-29'!$D:$E,2,FALSE)*$L10+VLOOKUP($M10,'物品ID表8-29'!$D:$E,2,FALSE)*$N10</f>
        <v>640</v>
      </c>
      <c r="P10" s="1"/>
    </row>
    <row r="11" spans="1:18" x14ac:dyDescent="0.35">
      <c r="A11" s="166"/>
      <c r="B11" s="166"/>
      <c r="C11" s="208"/>
      <c r="D11" s="1" t="s">
        <v>166</v>
      </c>
      <c r="E11" s="1" t="s">
        <v>156</v>
      </c>
      <c r="F11" s="1">
        <v>20</v>
      </c>
      <c r="G11" s="1" t="s">
        <v>157</v>
      </c>
      <c r="H11" s="1">
        <v>5</v>
      </c>
      <c r="I11" s="1" t="s">
        <v>164</v>
      </c>
      <c r="J11" s="1">
        <v>2</v>
      </c>
      <c r="K11" s="1" t="s">
        <v>159</v>
      </c>
      <c r="L11" s="1">
        <v>2</v>
      </c>
      <c r="M11" s="1" t="s">
        <v>139</v>
      </c>
      <c r="N11" s="1">
        <v>500</v>
      </c>
      <c r="O11" s="22">
        <f>VLOOKUP($E11,'物品ID表8-29'!$D:$E,2,FALSE)*$F11+VLOOKUP($G11,'物品ID表8-29'!$D:$E,2,FALSE)*$H11+VLOOKUP($I11,'物品ID表8-29'!$D:$E,2,FALSE)*$J11+VLOOKUP($K11,'物品ID表8-29'!$D:$E,2,FALSE)*$L11+VLOOKUP($M11,'物品ID表8-29'!$D:$E,2,FALSE)*$N11</f>
        <v>980</v>
      </c>
      <c r="P11" s="1"/>
    </row>
    <row r="12" spans="1:18" x14ac:dyDescent="0.35">
      <c r="A12" s="166"/>
      <c r="B12" s="166"/>
      <c r="C12" s="208"/>
      <c r="D12" s="1" t="s">
        <v>167</v>
      </c>
      <c r="E12" s="1" t="s">
        <v>156</v>
      </c>
      <c r="F12" s="1">
        <v>25</v>
      </c>
      <c r="G12" s="1" t="s">
        <v>157</v>
      </c>
      <c r="H12" s="1">
        <v>8</v>
      </c>
      <c r="I12" s="1" t="s">
        <v>168</v>
      </c>
      <c r="J12" s="1">
        <v>1</v>
      </c>
      <c r="K12" s="1" t="s">
        <v>162</v>
      </c>
      <c r="L12" s="1">
        <v>2</v>
      </c>
      <c r="M12" s="1" t="s">
        <v>138</v>
      </c>
      <c r="N12" s="1">
        <v>50000</v>
      </c>
      <c r="O12" s="22">
        <f>VLOOKUP($E12,'物品ID表8-29'!$D:$E,2,FALSE)*$F12+VLOOKUP($G12,'物品ID表8-29'!$D:$E,2,FALSE)*$H12+VLOOKUP($I12,'物品ID表8-29'!$D:$E,2,FALSE)*$J12+VLOOKUP($K12,'物品ID表8-29'!$D:$E,2,FALSE)*$L12+VLOOKUP($M12,'物品ID表8-29'!$D:$E,2,FALSE)*$N12</f>
        <v>1160</v>
      </c>
      <c r="P12" s="1"/>
    </row>
    <row r="13" spans="1:18" x14ac:dyDescent="0.35">
      <c r="A13" s="166"/>
      <c r="B13" s="166"/>
      <c r="C13" s="208"/>
      <c r="D13" s="1" t="s">
        <v>169</v>
      </c>
      <c r="E13" s="1" t="s">
        <v>156</v>
      </c>
      <c r="F13" s="1">
        <v>30</v>
      </c>
      <c r="G13" s="1" t="s">
        <v>157</v>
      </c>
      <c r="H13" s="1">
        <v>10</v>
      </c>
      <c r="I13" s="1" t="s">
        <v>168</v>
      </c>
      <c r="J13" s="1">
        <v>2</v>
      </c>
      <c r="K13" s="1" t="s">
        <v>165</v>
      </c>
      <c r="L13" s="1">
        <v>2</v>
      </c>
      <c r="M13" s="1" t="s">
        <v>139</v>
      </c>
      <c r="N13" s="1">
        <v>500</v>
      </c>
      <c r="O13" s="22">
        <f>VLOOKUP($E13,'物品ID表8-29'!$D:$E,2,FALSE)*$F13+VLOOKUP($G13,'物品ID表8-29'!$D:$E,2,FALSE)*$H13+VLOOKUP($I13,'物品ID表8-29'!$D:$E,2,FALSE)*$J13+VLOOKUP($K13,'物品ID表8-29'!$D:$E,2,FALSE)*$L13+VLOOKUP($M13,'物品ID表8-29'!$D:$E,2,FALSE)*$N13</f>
        <v>1370</v>
      </c>
      <c r="P13" s="1"/>
    </row>
    <row r="14" spans="1:18" x14ac:dyDescent="0.35">
      <c r="A14" s="166"/>
      <c r="B14" s="166"/>
      <c r="C14" s="208"/>
      <c r="D14" s="1" t="s">
        <v>170</v>
      </c>
      <c r="E14" s="1" t="s">
        <v>156</v>
      </c>
      <c r="F14" s="1">
        <v>40</v>
      </c>
      <c r="G14" s="1" t="s">
        <v>157</v>
      </c>
      <c r="H14" s="1">
        <v>20</v>
      </c>
      <c r="I14" s="1" t="s">
        <v>168</v>
      </c>
      <c r="J14" s="1">
        <v>3</v>
      </c>
      <c r="K14" s="1" t="s">
        <v>159</v>
      </c>
      <c r="L14" s="1">
        <v>5</v>
      </c>
      <c r="M14" s="1" t="s">
        <v>139</v>
      </c>
      <c r="N14" s="1">
        <v>1000</v>
      </c>
      <c r="O14" s="22">
        <f>VLOOKUP($E14,'物品ID表8-29'!$D:$E,2,FALSE)*$F14+VLOOKUP($G14,'物品ID表8-29'!$D:$E,2,FALSE)*$H14+VLOOKUP($I14,'物品ID表8-29'!$D:$E,2,FALSE)*$J14+VLOOKUP($K14,'物品ID表8-29'!$D:$E,2,FALSE)*$L14+VLOOKUP($M14,'物品ID表8-29'!$D:$E,2,FALSE)*$N14</f>
        <v>2220</v>
      </c>
      <c r="P14" s="1"/>
    </row>
    <row r="15" spans="1:18" x14ac:dyDescent="0.35">
      <c r="A15" s="208" t="s">
        <v>307</v>
      </c>
      <c r="B15" s="166" t="s">
        <v>49</v>
      </c>
      <c r="C15" s="208" t="s">
        <v>154</v>
      </c>
      <c r="D15" s="1" t="s">
        <v>163</v>
      </c>
      <c r="E15" s="1" t="s">
        <v>298</v>
      </c>
      <c r="F15" s="1">
        <v>5</v>
      </c>
      <c r="G15" s="1" t="s">
        <v>157</v>
      </c>
      <c r="H15" s="1">
        <v>1</v>
      </c>
      <c r="I15" s="1" t="s">
        <v>161</v>
      </c>
      <c r="J15" s="1">
        <v>2</v>
      </c>
      <c r="K15" s="1" t="s">
        <v>159</v>
      </c>
      <c r="L15" s="1">
        <v>1</v>
      </c>
      <c r="M15" s="1" t="s">
        <v>138</v>
      </c>
      <c r="N15" s="1">
        <v>10000</v>
      </c>
      <c r="O15" s="22">
        <f>VLOOKUP($E15,'物品ID表8-29'!$D:$E,2,FALSE)*$F15+VLOOKUP($G15,'物品ID表8-29'!$D:$E,2,FALSE)*$H15+VLOOKUP($I15,'物品ID表8-29'!$D:$E,2,FALSE)*$J15+VLOOKUP($K15,'物品ID表8-29'!$D:$E,2,FALSE)*$L15+VLOOKUP($M15,'物品ID表8-29'!$D:$E,2,FALSE)*$N15</f>
        <v>310</v>
      </c>
      <c r="P15" s="1"/>
    </row>
    <row r="16" spans="1:18" x14ac:dyDescent="0.35">
      <c r="A16" s="208"/>
      <c r="B16" s="166"/>
      <c r="C16" s="208"/>
      <c r="D16" s="1" t="s">
        <v>299</v>
      </c>
      <c r="E16" s="1" t="s">
        <v>298</v>
      </c>
      <c r="F16" s="1">
        <v>10</v>
      </c>
      <c r="G16" s="1" t="s">
        <v>157</v>
      </c>
      <c r="H16" s="1">
        <v>2</v>
      </c>
      <c r="I16" s="1" t="s">
        <v>161</v>
      </c>
      <c r="J16" s="1">
        <v>3</v>
      </c>
      <c r="K16" s="1" t="s">
        <v>162</v>
      </c>
      <c r="L16" s="1">
        <v>1</v>
      </c>
      <c r="M16" s="1" t="s">
        <v>139</v>
      </c>
      <c r="N16" s="1">
        <v>300</v>
      </c>
      <c r="O16" s="22">
        <f>VLOOKUP($E16,'物品ID表8-29'!$D:$E,2,FALSE)*$F16+VLOOKUP($G16,'物品ID表8-29'!$D:$E,2,FALSE)*$H16+VLOOKUP($I16,'物品ID表8-29'!$D:$E,2,FALSE)*$J16+VLOOKUP($K16,'物品ID表8-29'!$D:$E,2,FALSE)*$L16+VLOOKUP($M16,'物品ID表8-29'!$D:$E,2,FALSE)*$N16</f>
        <v>500</v>
      </c>
      <c r="P16" s="1"/>
    </row>
    <row r="17" spans="1:16" x14ac:dyDescent="0.35">
      <c r="A17" s="208"/>
      <c r="B17" s="166"/>
      <c r="C17" s="208"/>
      <c r="D17" s="1" t="s">
        <v>300</v>
      </c>
      <c r="E17" s="1" t="s">
        <v>298</v>
      </c>
      <c r="F17" s="1">
        <v>15</v>
      </c>
      <c r="G17" s="1" t="s">
        <v>157</v>
      </c>
      <c r="H17" s="1">
        <v>3</v>
      </c>
      <c r="I17" s="1" t="s">
        <v>164</v>
      </c>
      <c r="J17" s="1">
        <v>2</v>
      </c>
      <c r="K17" s="1" t="s">
        <v>165</v>
      </c>
      <c r="L17" s="1">
        <v>1</v>
      </c>
      <c r="M17" s="1" t="s">
        <v>138</v>
      </c>
      <c r="N17" s="1">
        <v>20000</v>
      </c>
      <c r="O17" s="22">
        <f>VLOOKUP($E17,'物品ID表8-29'!$D:$E,2,FALSE)*$F17+VLOOKUP($G17,'物品ID表8-29'!$D:$E,2,FALSE)*$H17+VLOOKUP($I17,'物品ID表8-29'!$D:$E,2,FALSE)*$J17+VLOOKUP($K17,'物品ID表8-29'!$D:$E,2,FALSE)*$L17+VLOOKUP($M17,'物品ID表8-29'!$D:$E,2,FALSE)*$N17</f>
        <v>660</v>
      </c>
      <c r="P17" s="1"/>
    </row>
    <row r="18" spans="1:16" x14ac:dyDescent="0.35">
      <c r="A18" s="208"/>
      <c r="B18" s="166"/>
      <c r="C18" s="208"/>
      <c r="D18" s="1" t="s">
        <v>301</v>
      </c>
      <c r="E18" s="1" t="s">
        <v>298</v>
      </c>
      <c r="F18" s="1">
        <v>20</v>
      </c>
      <c r="G18" s="1" t="s">
        <v>157</v>
      </c>
      <c r="H18" s="1">
        <v>5</v>
      </c>
      <c r="I18" s="1" t="s">
        <v>164</v>
      </c>
      <c r="J18" s="1">
        <v>3</v>
      </c>
      <c r="K18" s="1" t="s">
        <v>159</v>
      </c>
      <c r="L18" s="1">
        <v>2</v>
      </c>
      <c r="M18" s="1" t="s">
        <v>139</v>
      </c>
      <c r="N18" s="1">
        <v>500</v>
      </c>
      <c r="O18" s="22">
        <f>VLOOKUP($E18,'物品ID表8-29'!$D:$E,2,FALSE)*$F18+VLOOKUP($G18,'物品ID表8-29'!$D:$E,2,FALSE)*$H18+VLOOKUP($I18,'物品ID表8-29'!$D:$E,2,FALSE)*$J18+VLOOKUP($K18,'物品ID表8-29'!$D:$E,2,FALSE)*$L18+VLOOKUP($M18,'物品ID表8-29'!$D:$E,2,FALSE)*$N18</f>
        <v>1000</v>
      </c>
      <c r="P18" s="1"/>
    </row>
    <row r="19" spans="1:16" x14ac:dyDescent="0.35">
      <c r="A19" s="208"/>
      <c r="B19" s="166"/>
      <c r="C19" s="208"/>
      <c r="D19" s="1" t="s">
        <v>169</v>
      </c>
      <c r="E19" s="1" t="s">
        <v>298</v>
      </c>
      <c r="F19" s="1">
        <v>25</v>
      </c>
      <c r="G19" s="1" t="s">
        <v>157</v>
      </c>
      <c r="H19" s="1">
        <v>8</v>
      </c>
      <c r="I19" s="1" t="s">
        <v>302</v>
      </c>
      <c r="J19" s="1">
        <v>2</v>
      </c>
      <c r="K19" s="1" t="s">
        <v>162</v>
      </c>
      <c r="L19" s="1">
        <v>2</v>
      </c>
      <c r="M19" s="1" t="s">
        <v>138</v>
      </c>
      <c r="N19" s="1">
        <v>50000</v>
      </c>
      <c r="O19" s="22">
        <f>VLOOKUP($E19,'物品ID表8-29'!$D:$E,2,FALSE)*$F19+VLOOKUP($G19,'物品ID表8-29'!$D:$E,2,FALSE)*$H19+VLOOKUP($I19,'物品ID表8-29'!$D:$E,2,FALSE)*$J19+VLOOKUP($K19,'物品ID表8-29'!$D:$E,2,FALSE)*$L19+VLOOKUP($M19,'物品ID表8-29'!$D:$E,2,FALSE)*$N19</f>
        <v>1180</v>
      </c>
      <c r="P19" s="1"/>
    </row>
    <row r="20" spans="1:16" x14ac:dyDescent="0.35">
      <c r="A20" s="208"/>
      <c r="B20" s="166"/>
      <c r="C20" s="208"/>
      <c r="D20" s="1" t="s">
        <v>303</v>
      </c>
      <c r="E20" s="1" t="s">
        <v>298</v>
      </c>
      <c r="F20" s="1">
        <v>30</v>
      </c>
      <c r="G20" s="1" t="s">
        <v>157</v>
      </c>
      <c r="H20" s="1">
        <v>10</v>
      </c>
      <c r="I20" s="1" t="s">
        <v>302</v>
      </c>
      <c r="J20" s="1">
        <v>3</v>
      </c>
      <c r="K20" s="1" t="s">
        <v>165</v>
      </c>
      <c r="L20" s="1">
        <v>2</v>
      </c>
      <c r="M20" s="1" t="s">
        <v>139</v>
      </c>
      <c r="N20" s="1">
        <v>500</v>
      </c>
      <c r="O20" s="22">
        <f>VLOOKUP($E20,'物品ID表8-29'!$D:$E,2,FALSE)*$F20+VLOOKUP($G20,'物品ID表8-29'!$D:$E,2,FALSE)*$H20+VLOOKUP($I20,'物品ID表8-29'!$D:$E,2,FALSE)*$J20+VLOOKUP($K20,'物品ID表8-29'!$D:$E,2,FALSE)*$L20+VLOOKUP($M20,'物品ID表8-29'!$D:$E,2,FALSE)*$N20</f>
        <v>1380</v>
      </c>
      <c r="P20" s="1"/>
    </row>
    <row r="21" spans="1:16" x14ac:dyDescent="0.35">
      <c r="A21" s="208"/>
      <c r="B21" s="166"/>
      <c r="C21" s="208"/>
      <c r="D21" s="1" t="s">
        <v>304</v>
      </c>
      <c r="E21" s="1" t="s">
        <v>298</v>
      </c>
      <c r="F21" s="1">
        <v>40</v>
      </c>
      <c r="G21" s="1" t="s">
        <v>157</v>
      </c>
      <c r="H21" s="1">
        <v>20</v>
      </c>
      <c r="I21" s="1" t="s">
        <v>168</v>
      </c>
      <c r="J21" s="1">
        <v>2</v>
      </c>
      <c r="K21" s="1" t="s">
        <v>159</v>
      </c>
      <c r="L21" s="1">
        <v>3</v>
      </c>
      <c r="M21" s="1" t="s">
        <v>139</v>
      </c>
      <c r="N21" s="1">
        <v>1000</v>
      </c>
      <c r="O21" s="22">
        <f>VLOOKUP($E21,'物品ID表8-29'!$D:$E,2,FALSE)*$F21+VLOOKUP($G21,'物品ID表8-29'!$D:$E,2,FALSE)*$H21+VLOOKUP($I21,'物品ID表8-29'!$D:$E,2,FALSE)*$J21+VLOOKUP($K21,'物品ID表8-29'!$D:$E,2,FALSE)*$L21+VLOOKUP($M21,'物品ID表8-29'!$D:$E,2,FALSE)*$N21</f>
        <v>1940</v>
      </c>
      <c r="P21" s="1"/>
    </row>
    <row r="22" spans="1:16" x14ac:dyDescent="0.35">
      <c r="A22" s="166">
        <v>1</v>
      </c>
      <c r="B22" s="166" t="s">
        <v>2036</v>
      </c>
      <c r="C22" s="166" t="s">
        <v>2037</v>
      </c>
      <c r="D22" s="1" t="s">
        <v>2038</v>
      </c>
      <c r="E22" s="1" t="s">
        <v>158</v>
      </c>
      <c r="F22" s="1">
        <v>1</v>
      </c>
      <c r="G22" s="1" t="s">
        <v>1033</v>
      </c>
      <c r="H22" s="1">
        <v>5</v>
      </c>
      <c r="I22" s="1" t="s">
        <v>133</v>
      </c>
      <c r="J22" s="1"/>
      <c r="K22" s="1" t="s">
        <v>133</v>
      </c>
      <c r="L22" s="1"/>
      <c r="M22" s="1" t="s">
        <v>133</v>
      </c>
      <c r="N22" s="1"/>
      <c r="O22" s="22">
        <f>VLOOKUP($E22,'物品ID表8-29'!$D:$E,2,FALSE)*$F22+VLOOKUP($G22,'物品ID表8-29'!$D:$E,2,FALSE)*$H22+VLOOKUP($I22,'物品ID表8-29'!$D:$E,2,FALSE)*$J22+VLOOKUP($K22,'物品ID表8-29'!$D:$E,2,FALSE)*$L22+VLOOKUP($M22,'物品ID表8-29'!$D:$E,2,FALSE)*$N22</f>
        <v>155</v>
      </c>
      <c r="P22" s="1"/>
    </row>
    <row r="23" spans="1:16" x14ac:dyDescent="0.35">
      <c r="A23" s="166"/>
      <c r="B23" s="166"/>
      <c r="C23" s="166"/>
      <c r="D23" s="1" t="s">
        <v>2039</v>
      </c>
      <c r="E23" s="1" t="s">
        <v>161</v>
      </c>
      <c r="F23" s="1">
        <v>1</v>
      </c>
      <c r="G23" s="1" t="s">
        <v>1033</v>
      </c>
      <c r="H23" s="1">
        <v>10</v>
      </c>
      <c r="I23" s="1" t="s">
        <v>133</v>
      </c>
      <c r="J23" s="1"/>
      <c r="K23" s="1" t="s">
        <v>133</v>
      </c>
      <c r="L23" s="1"/>
      <c r="M23" s="1" t="s">
        <v>133</v>
      </c>
      <c r="N23" s="1"/>
      <c r="O23" s="22">
        <f>VLOOKUP($E23,'物品ID表8-29'!$D:$E,2,FALSE)*$F23+VLOOKUP($G23,'物品ID表8-29'!$D:$E,2,FALSE)*$H23+VLOOKUP($I23,'物品ID表8-29'!$D:$E,2,FALSE)*$J23+VLOOKUP($K23,'物品ID表8-29'!$D:$E,2,FALSE)*$L23+VLOOKUP($M23,'物品ID表8-29'!$D:$E,2,FALSE)*$N23</f>
        <v>310</v>
      </c>
      <c r="P23" s="1"/>
    </row>
    <row r="24" spans="1:16" x14ac:dyDescent="0.35">
      <c r="A24" s="166"/>
      <c r="B24" s="166"/>
      <c r="C24" s="166"/>
      <c r="D24" s="1" t="s">
        <v>2040</v>
      </c>
      <c r="E24" s="1" t="s">
        <v>161</v>
      </c>
      <c r="F24" s="1">
        <v>1</v>
      </c>
      <c r="G24" s="1" t="s">
        <v>1033</v>
      </c>
      <c r="H24" s="1">
        <v>15</v>
      </c>
      <c r="I24" s="1" t="s">
        <v>133</v>
      </c>
      <c r="J24" s="1"/>
      <c r="K24" s="1" t="s">
        <v>133</v>
      </c>
      <c r="L24" s="1"/>
      <c r="M24" s="1" t="s">
        <v>133</v>
      </c>
      <c r="N24" s="1"/>
      <c r="O24" s="22">
        <f>VLOOKUP($E24,'物品ID表8-29'!$D:$E,2,FALSE)*$F24+VLOOKUP($G24,'物品ID表8-29'!$D:$E,2,FALSE)*$H24+VLOOKUP($I24,'物品ID表8-29'!$D:$E,2,FALSE)*$J24+VLOOKUP($K24,'物品ID表8-29'!$D:$E,2,FALSE)*$L24+VLOOKUP($M24,'物品ID表8-29'!$D:$E,2,FALSE)*$N24</f>
        <v>460</v>
      </c>
      <c r="P24" s="1"/>
    </row>
    <row r="25" spans="1:16" x14ac:dyDescent="0.35">
      <c r="A25" s="166"/>
      <c r="B25" s="166"/>
      <c r="C25" s="166"/>
      <c r="D25" s="1" t="s">
        <v>2041</v>
      </c>
      <c r="E25" s="1" t="s">
        <v>159</v>
      </c>
      <c r="F25" s="1">
        <v>1</v>
      </c>
      <c r="G25" s="1" t="s">
        <v>238</v>
      </c>
      <c r="H25" s="1">
        <v>1</v>
      </c>
      <c r="I25" s="1" t="s">
        <v>133</v>
      </c>
      <c r="J25" s="1"/>
      <c r="K25" s="1" t="s">
        <v>133</v>
      </c>
      <c r="L25" s="1"/>
      <c r="M25" s="1" t="s">
        <v>133</v>
      </c>
      <c r="N25" s="1"/>
      <c r="O25" s="22">
        <f>VLOOKUP($E25,'物品ID表8-29'!$D:$E,2,FALSE)*$F25+VLOOKUP($G25,'物品ID表8-29'!$D:$E,2,FALSE)*$H25+VLOOKUP($I25,'物品ID表8-29'!$D:$E,2,FALSE)*$J25+VLOOKUP($K25,'物品ID表8-29'!$D:$E,2,FALSE)*$L25+VLOOKUP($M25,'物品ID表8-29'!$D:$E,2,FALSE)*$N25</f>
        <v>130</v>
      </c>
      <c r="P25" s="1"/>
    </row>
    <row r="26" spans="1:16" x14ac:dyDescent="0.35">
      <c r="A26" s="166"/>
      <c r="B26" s="166"/>
      <c r="C26" s="166"/>
      <c r="D26" s="1" t="s">
        <v>2042</v>
      </c>
      <c r="E26" s="1" t="s">
        <v>162</v>
      </c>
      <c r="F26" s="1">
        <v>1</v>
      </c>
      <c r="G26" s="1" t="s">
        <v>238</v>
      </c>
      <c r="H26" s="1">
        <v>2</v>
      </c>
      <c r="I26" s="1" t="s">
        <v>133</v>
      </c>
      <c r="J26" s="1"/>
      <c r="K26" s="1" t="s">
        <v>133</v>
      </c>
      <c r="L26" s="1"/>
      <c r="M26" s="1" t="s">
        <v>133</v>
      </c>
      <c r="N26" s="1"/>
      <c r="O26" s="22">
        <f>VLOOKUP($E26,'物品ID表8-29'!$D:$E,2,FALSE)*$F26+VLOOKUP($G26,'物品ID表8-29'!$D:$E,2,FALSE)*$H26+VLOOKUP($I26,'物品ID表8-29'!$D:$E,2,FALSE)*$J26+VLOOKUP($K26,'物品ID表8-29'!$D:$E,2,FALSE)*$L26+VLOOKUP($M26,'物品ID表8-29'!$D:$E,2,FALSE)*$N26</f>
        <v>140</v>
      </c>
      <c r="P26" s="1"/>
    </row>
    <row r="27" spans="1:16" x14ac:dyDescent="0.35">
      <c r="A27" s="166"/>
      <c r="B27" s="166"/>
      <c r="C27" s="166"/>
      <c r="D27" s="1" t="s">
        <v>2043</v>
      </c>
      <c r="E27" s="1" t="s">
        <v>165</v>
      </c>
      <c r="F27" s="1">
        <v>1</v>
      </c>
      <c r="G27" s="1" t="s">
        <v>133</v>
      </c>
      <c r="H27" s="1"/>
      <c r="I27" s="1" t="s">
        <v>133</v>
      </c>
      <c r="J27" s="1"/>
      <c r="K27" s="1" t="s">
        <v>133</v>
      </c>
      <c r="L27" s="1"/>
      <c r="M27" s="1" t="s">
        <v>133</v>
      </c>
      <c r="N27" s="1"/>
      <c r="O27" s="22">
        <f>VLOOKUP($E27,'物品ID表8-29'!$D:$E,2,FALSE)*$F27+VLOOKUP($G27,'物品ID表8-29'!$D:$E,2,FALSE)*$H27+VLOOKUP($I27,'物品ID表8-29'!$D:$E,2,FALSE)*$J27+VLOOKUP($K27,'物品ID表8-29'!$D:$E,2,FALSE)*$L27+VLOOKUP($M27,'物品ID表8-29'!$D:$E,2,FALSE)*$N27</f>
        <v>120</v>
      </c>
      <c r="P27" s="1"/>
    </row>
    <row r="28" spans="1:16" x14ac:dyDescent="0.35">
      <c r="A28" s="166">
        <v>2</v>
      </c>
      <c r="B28" s="166" t="s">
        <v>20</v>
      </c>
      <c r="C28" s="166" t="s">
        <v>239</v>
      </c>
      <c r="D28" s="1" t="s">
        <v>240</v>
      </c>
      <c r="E28" s="1" t="s">
        <v>158</v>
      </c>
      <c r="F28" s="1">
        <v>1</v>
      </c>
      <c r="G28" s="1" t="s">
        <v>241</v>
      </c>
      <c r="H28" s="1">
        <v>5</v>
      </c>
      <c r="I28" s="1" t="s">
        <v>133</v>
      </c>
      <c r="J28" s="1"/>
      <c r="K28" s="1" t="s">
        <v>133</v>
      </c>
      <c r="L28" s="1"/>
      <c r="M28" s="1" t="s">
        <v>133</v>
      </c>
      <c r="N28" s="1"/>
      <c r="O28" s="22">
        <f>VLOOKUP($E28,'物品ID表8-29'!$D:$E,2,FALSE)*$F28+VLOOKUP($G28,'物品ID表8-29'!$D:$E,2,FALSE)*$H28+VLOOKUP($I28,'物品ID表8-29'!$D:$E,2,FALSE)*$J28+VLOOKUP($K28,'物品ID表8-29'!$D:$E,2,FALSE)*$L28+VLOOKUP($M28,'物品ID表8-29'!$D:$E,2,FALSE)*$N28</f>
        <v>155</v>
      </c>
      <c r="P28" s="1" t="s">
        <v>133</v>
      </c>
    </row>
    <row r="29" spans="1:16" x14ac:dyDescent="0.35">
      <c r="A29" s="166"/>
      <c r="B29" s="166"/>
      <c r="C29" s="166"/>
      <c r="D29" s="1" t="s">
        <v>242</v>
      </c>
      <c r="E29" s="1" t="s">
        <v>161</v>
      </c>
      <c r="F29" s="1">
        <v>1</v>
      </c>
      <c r="G29" s="1" t="s">
        <v>241</v>
      </c>
      <c r="H29" s="1">
        <v>10</v>
      </c>
      <c r="I29" s="1" t="s">
        <v>133</v>
      </c>
      <c r="J29" s="1"/>
      <c r="K29" s="1" t="s">
        <v>133</v>
      </c>
      <c r="L29" s="1"/>
      <c r="M29" s="1" t="s">
        <v>133</v>
      </c>
      <c r="N29" s="1"/>
      <c r="O29" s="22">
        <f>VLOOKUP($E29,'物品ID表8-29'!$D:$E,2,FALSE)*$F29+VLOOKUP($G29,'物品ID表8-29'!$D:$E,2,FALSE)*$H29+VLOOKUP($I29,'物品ID表8-29'!$D:$E,2,FALSE)*$J29+VLOOKUP($K29,'物品ID表8-29'!$D:$E,2,FALSE)*$L29+VLOOKUP($M29,'物品ID表8-29'!$D:$E,2,FALSE)*$N29</f>
        <v>310</v>
      </c>
      <c r="P29" s="1" t="s">
        <v>133</v>
      </c>
    </row>
    <row r="30" spans="1:16" x14ac:dyDescent="0.35">
      <c r="A30" s="166"/>
      <c r="B30" s="166"/>
      <c r="C30" s="166"/>
      <c r="D30" s="1" t="s">
        <v>243</v>
      </c>
      <c r="E30" s="1" t="s">
        <v>161</v>
      </c>
      <c r="F30" s="1">
        <v>1</v>
      </c>
      <c r="G30" s="1" t="s">
        <v>241</v>
      </c>
      <c r="H30" s="1">
        <v>15</v>
      </c>
      <c r="I30" s="1" t="s">
        <v>133</v>
      </c>
      <c r="J30" s="1"/>
      <c r="K30" s="1" t="s">
        <v>133</v>
      </c>
      <c r="L30" s="1"/>
      <c r="M30" s="1" t="s">
        <v>133</v>
      </c>
      <c r="N30" s="1"/>
      <c r="O30" s="22">
        <f>VLOOKUP($E30,'物品ID表8-29'!$D:$E,2,FALSE)*$F30+VLOOKUP($G30,'物品ID表8-29'!$D:$E,2,FALSE)*$H30+VLOOKUP($I30,'物品ID表8-29'!$D:$E,2,FALSE)*$J30+VLOOKUP($K30,'物品ID表8-29'!$D:$E,2,FALSE)*$L30+VLOOKUP($M30,'物品ID表8-29'!$D:$E,2,FALSE)*$N30</f>
        <v>460</v>
      </c>
      <c r="P30" s="1" t="s">
        <v>133</v>
      </c>
    </row>
    <row r="31" spans="1:16" x14ac:dyDescent="0.35">
      <c r="A31" s="166"/>
      <c r="B31" s="166"/>
      <c r="C31" s="166"/>
      <c r="D31" s="1" t="s">
        <v>244</v>
      </c>
      <c r="E31" s="1" t="s">
        <v>159</v>
      </c>
      <c r="F31" s="1">
        <v>1</v>
      </c>
      <c r="G31" s="1" t="s">
        <v>238</v>
      </c>
      <c r="H31" s="1">
        <v>1</v>
      </c>
      <c r="I31" s="1" t="s">
        <v>133</v>
      </c>
      <c r="J31" s="1"/>
      <c r="K31" s="1" t="s">
        <v>133</v>
      </c>
      <c r="L31" s="1"/>
      <c r="M31" s="1" t="s">
        <v>133</v>
      </c>
      <c r="N31" s="1"/>
      <c r="O31" s="22">
        <f>VLOOKUP($E31,'物品ID表8-29'!$D:$E,2,FALSE)*$F31+VLOOKUP($G31,'物品ID表8-29'!$D:$E,2,FALSE)*$H31+VLOOKUP($I31,'物品ID表8-29'!$D:$E,2,FALSE)*$J31+VLOOKUP($K31,'物品ID表8-29'!$D:$E,2,FALSE)*$L31+VLOOKUP($M31,'物品ID表8-29'!$D:$E,2,FALSE)*$N31</f>
        <v>130</v>
      </c>
      <c r="P31" s="1"/>
    </row>
    <row r="32" spans="1:16" x14ac:dyDescent="0.35">
      <c r="A32" s="166"/>
      <c r="B32" s="166"/>
      <c r="C32" s="166"/>
      <c r="D32" s="1" t="s">
        <v>245</v>
      </c>
      <c r="E32" s="1" t="s">
        <v>162</v>
      </c>
      <c r="F32" s="1">
        <v>1</v>
      </c>
      <c r="G32" s="1" t="s">
        <v>238</v>
      </c>
      <c r="H32" s="1">
        <v>2</v>
      </c>
      <c r="I32" s="1" t="s">
        <v>133</v>
      </c>
      <c r="J32" s="1"/>
      <c r="K32" s="1" t="s">
        <v>133</v>
      </c>
      <c r="L32" s="1"/>
      <c r="M32" s="1" t="s">
        <v>133</v>
      </c>
      <c r="N32" s="1"/>
      <c r="O32" s="22">
        <f>VLOOKUP($E32,'物品ID表8-29'!$D:$E,2,FALSE)*$F32+VLOOKUP($G32,'物品ID表8-29'!$D:$E,2,FALSE)*$H32+VLOOKUP($I32,'物品ID表8-29'!$D:$E,2,FALSE)*$J32+VLOOKUP($K32,'物品ID表8-29'!$D:$E,2,FALSE)*$L32+VLOOKUP($M32,'物品ID表8-29'!$D:$E,2,FALSE)*$N32</f>
        <v>140</v>
      </c>
      <c r="P32" s="1" t="s">
        <v>133</v>
      </c>
    </row>
    <row r="33" spans="1:16" x14ac:dyDescent="0.35">
      <c r="A33" s="166"/>
      <c r="B33" s="166"/>
      <c r="C33" s="166"/>
      <c r="D33" s="1" t="s">
        <v>246</v>
      </c>
      <c r="E33" s="1" t="s">
        <v>165</v>
      </c>
      <c r="F33" s="1">
        <v>1</v>
      </c>
      <c r="G33" s="1" t="s">
        <v>133</v>
      </c>
      <c r="H33" s="1"/>
      <c r="I33" s="1" t="s">
        <v>133</v>
      </c>
      <c r="J33" s="1"/>
      <c r="K33" s="1" t="s">
        <v>133</v>
      </c>
      <c r="L33" s="1"/>
      <c r="M33" s="1" t="s">
        <v>133</v>
      </c>
      <c r="N33" s="1"/>
      <c r="O33" s="22">
        <f>VLOOKUP($E33,'物品ID表8-29'!$D:$E,2,FALSE)*$F33+VLOOKUP($G33,'物品ID表8-29'!$D:$E,2,FALSE)*$H33+VLOOKUP($I33,'物品ID表8-29'!$D:$E,2,FALSE)*$J33+VLOOKUP($K33,'物品ID表8-29'!$D:$E,2,FALSE)*$L33+VLOOKUP($M33,'物品ID表8-29'!$D:$E,2,FALSE)*$N33</f>
        <v>120</v>
      </c>
      <c r="P33" s="1" t="s">
        <v>133</v>
      </c>
    </row>
    <row r="34" spans="1:16" x14ac:dyDescent="0.35">
      <c r="A34" s="166">
        <v>3</v>
      </c>
      <c r="B34" s="166" t="s">
        <v>21</v>
      </c>
      <c r="C34" s="166" t="s">
        <v>247</v>
      </c>
      <c r="D34" s="1" t="s">
        <v>248</v>
      </c>
      <c r="E34" s="3" t="s">
        <v>2044</v>
      </c>
      <c r="F34" s="1">
        <v>1</v>
      </c>
      <c r="G34" s="1" t="s">
        <v>249</v>
      </c>
      <c r="H34" s="1">
        <v>50</v>
      </c>
      <c r="I34" s="1" t="s">
        <v>238</v>
      </c>
      <c r="J34" s="1">
        <v>5</v>
      </c>
      <c r="K34" s="1" t="s">
        <v>250</v>
      </c>
      <c r="L34" s="1">
        <v>3</v>
      </c>
      <c r="M34" s="1" t="s">
        <v>251</v>
      </c>
      <c r="N34" s="1">
        <v>50</v>
      </c>
      <c r="O34" s="22" t="e">
        <f>VLOOKUP($E34,'物品ID表8-29'!$D:$E,2,FALSE)*$F34+VLOOKUP($G34,'物品ID表8-29'!$D:$E,2,FALSE)*$H34+VLOOKUP($I34,'物品ID表8-29'!$D:$E,2,FALSE)*$J34+VLOOKUP($K34,'物品ID表8-29'!$D:$E,2,FALSE)*$L34+VLOOKUP($M34,'物品ID表8-29'!$D:$E,2,FALSE)*$N34</f>
        <v>#N/A</v>
      </c>
      <c r="P34" s="1" t="s">
        <v>133</v>
      </c>
    </row>
    <row r="35" spans="1:16" x14ac:dyDescent="0.35">
      <c r="A35" s="166"/>
      <c r="B35" s="166"/>
      <c r="C35" s="166"/>
      <c r="D35" s="1" t="s">
        <v>252</v>
      </c>
      <c r="E35" s="1" t="s">
        <v>251</v>
      </c>
      <c r="F35" s="1">
        <v>40</v>
      </c>
      <c r="G35" s="1" t="s">
        <v>249</v>
      </c>
      <c r="H35" s="1">
        <v>30</v>
      </c>
      <c r="I35" s="1" t="s">
        <v>238</v>
      </c>
      <c r="J35" s="1">
        <v>3</v>
      </c>
      <c r="K35" s="1" t="s">
        <v>250</v>
      </c>
      <c r="L35" s="1">
        <v>2</v>
      </c>
      <c r="M35" s="1" t="s">
        <v>133</v>
      </c>
      <c r="N35" s="1"/>
      <c r="O35" s="22">
        <f>VLOOKUP($E35,'物品ID表8-29'!$D:$E,2,FALSE)*$F35+VLOOKUP($G35,'物品ID表8-29'!$D:$E,2,FALSE)*$H35+VLOOKUP($I35,'物品ID表8-29'!$D:$E,2,FALSE)*$J35+VLOOKUP($K35,'物品ID表8-29'!$D:$E,2,FALSE)*$L35+VLOOKUP($M35,'物品ID表8-29'!$D:$E,2,FALSE)*$N35</f>
        <v>1964</v>
      </c>
      <c r="P35" s="1" t="s">
        <v>133</v>
      </c>
    </row>
    <row r="36" spans="1:16" x14ac:dyDescent="0.35">
      <c r="A36" s="166"/>
      <c r="B36" s="166"/>
      <c r="C36" s="166"/>
      <c r="D36" s="1" t="s">
        <v>253</v>
      </c>
      <c r="E36" s="1" t="s">
        <v>251</v>
      </c>
      <c r="F36" s="1">
        <v>30</v>
      </c>
      <c r="G36" s="1" t="s">
        <v>249</v>
      </c>
      <c r="H36" s="1">
        <v>20</v>
      </c>
      <c r="I36" s="1" t="s">
        <v>238</v>
      </c>
      <c r="J36" s="1">
        <v>2</v>
      </c>
      <c r="K36" s="1" t="s">
        <v>250</v>
      </c>
      <c r="L36" s="1">
        <v>1</v>
      </c>
      <c r="M36" s="1" t="s">
        <v>133</v>
      </c>
      <c r="N36" s="1"/>
      <c r="O36" s="22">
        <f>VLOOKUP($E36,'物品ID表8-29'!$D:$E,2,FALSE)*$F36+VLOOKUP($G36,'物品ID表8-29'!$D:$E,2,FALSE)*$H36+VLOOKUP($I36,'物品ID表8-29'!$D:$E,2,FALSE)*$J36+VLOOKUP($K36,'物品ID表8-29'!$D:$E,2,FALSE)*$L36+VLOOKUP($M36,'物品ID表8-29'!$D:$E,2,FALSE)*$N36</f>
        <v>1187</v>
      </c>
      <c r="P36" s="1" t="s">
        <v>133</v>
      </c>
    </row>
    <row r="37" spans="1:16" x14ac:dyDescent="0.35">
      <c r="A37" s="166"/>
      <c r="B37" s="166"/>
      <c r="C37" s="166"/>
      <c r="D37" s="1" t="s">
        <v>254</v>
      </c>
      <c r="E37" s="1" t="s">
        <v>251</v>
      </c>
      <c r="F37" s="1">
        <v>20</v>
      </c>
      <c r="G37" s="1" t="s">
        <v>249</v>
      </c>
      <c r="H37" s="1">
        <v>10</v>
      </c>
      <c r="I37" s="1" t="s">
        <v>238</v>
      </c>
      <c r="J37" s="1">
        <v>1</v>
      </c>
      <c r="K37" s="1" t="s">
        <v>250</v>
      </c>
      <c r="L37" s="1">
        <v>1</v>
      </c>
      <c r="M37" s="1" t="s">
        <v>133</v>
      </c>
      <c r="N37" s="1"/>
      <c r="O37" s="22">
        <f>VLOOKUP($E37,'物品ID表8-29'!$D:$E,2,FALSE)*$F37+VLOOKUP($G37,'物品ID表8-29'!$D:$E,2,FALSE)*$H37+VLOOKUP($I37,'物品ID表8-29'!$D:$E,2,FALSE)*$J37+VLOOKUP($K37,'物品ID表8-29'!$D:$E,2,FALSE)*$L37+VLOOKUP($M37,'物品ID表8-29'!$D:$E,2,FALSE)*$N37</f>
        <v>877</v>
      </c>
      <c r="P37" s="1" t="s">
        <v>133</v>
      </c>
    </row>
    <row r="38" spans="1:16" x14ac:dyDescent="0.35">
      <c r="A38" s="166"/>
      <c r="B38" s="166"/>
      <c r="C38" s="166"/>
      <c r="D38" s="1" t="s">
        <v>255</v>
      </c>
      <c r="E38" s="1" t="s">
        <v>251</v>
      </c>
      <c r="F38" s="1">
        <v>10</v>
      </c>
      <c r="G38" s="1" t="s">
        <v>249</v>
      </c>
      <c r="H38" s="1">
        <v>2</v>
      </c>
      <c r="I38" s="1" t="s">
        <v>238</v>
      </c>
      <c r="J38" s="1">
        <v>1</v>
      </c>
      <c r="K38" s="1" t="s">
        <v>133</v>
      </c>
      <c r="L38" s="1"/>
      <c r="M38" s="1" t="s">
        <v>133</v>
      </c>
      <c r="N38" s="1"/>
      <c r="O38" s="22">
        <f>VLOOKUP($E38,'物品ID表8-29'!$D:$E,2,FALSE)*$F38+VLOOKUP($G38,'物品ID表8-29'!$D:$E,2,FALSE)*$H38+VLOOKUP($I38,'物品ID表8-29'!$D:$E,2,FALSE)*$J38+VLOOKUP($K38,'物品ID表8-29'!$D:$E,2,FALSE)*$L38+VLOOKUP($M38,'物品ID表8-29'!$D:$E,2,FALSE)*$N38</f>
        <v>150</v>
      </c>
      <c r="P38" s="1" t="s">
        <v>133</v>
      </c>
    </row>
    <row r="39" spans="1:16" x14ac:dyDescent="0.35">
      <c r="A39" s="166">
        <v>4</v>
      </c>
      <c r="B39" s="166" t="s">
        <v>74</v>
      </c>
      <c r="C39" s="166" t="s">
        <v>256</v>
      </c>
      <c r="D39" s="1" t="s">
        <v>257</v>
      </c>
      <c r="E39" s="1" t="s">
        <v>135</v>
      </c>
      <c r="F39" s="1">
        <v>5</v>
      </c>
      <c r="G39" s="1" t="s">
        <v>159</v>
      </c>
      <c r="H39" s="1">
        <v>1</v>
      </c>
      <c r="I39" s="1" t="s">
        <v>162</v>
      </c>
      <c r="J39" s="1">
        <v>1</v>
      </c>
      <c r="K39" s="1" t="s">
        <v>165</v>
      </c>
      <c r="L39" s="1">
        <v>1</v>
      </c>
      <c r="M39" s="1" t="s">
        <v>133</v>
      </c>
      <c r="N39" s="1"/>
      <c r="O39" s="22">
        <f>VLOOKUP($G39,'物品ID表8-29'!$D:$E,2,FALSE)*$H39+VLOOKUP($E39,'物品ID表8-29'!$D:$E,2,FALSE)*$F39+VLOOKUP($I39,'物品ID表8-29'!$D:$E,2,FALSE)*$J39+VLOOKUP($K39,'物品ID表8-29'!$D:$E,2,FALSE)*$L39+VLOOKUP($M39,'物品ID表8-29'!$D:$E,2,FALSE)*$N39</f>
        <v>410</v>
      </c>
      <c r="P39" s="1" t="s">
        <v>133</v>
      </c>
    </row>
    <row r="40" spans="1:16" x14ac:dyDescent="0.35">
      <c r="A40" s="166"/>
      <c r="B40" s="166"/>
      <c r="C40" s="166"/>
      <c r="D40" s="1" t="s">
        <v>258</v>
      </c>
      <c r="E40" s="1" t="s">
        <v>135</v>
      </c>
      <c r="F40" s="1">
        <v>10</v>
      </c>
      <c r="G40" s="1" t="s">
        <v>159</v>
      </c>
      <c r="H40" s="1">
        <v>1</v>
      </c>
      <c r="I40" s="1" t="s">
        <v>162</v>
      </c>
      <c r="J40" s="1">
        <v>1</v>
      </c>
      <c r="K40" s="1" t="s">
        <v>165</v>
      </c>
      <c r="L40" s="1">
        <v>1</v>
      </c>
      <c r="M40" s="1" t="s">
        <v>133</v>
      </c>
      <c r="N40" s="1"/>
      <c r="O40" s="22">
        <f>VLOOKUP($G40,'物品ID表8-29'!$D:$E,2,FALSE)*$H40+VLOOKUP($E40,'物品ID表8-29'!$D:$E,2,FALSE)*$F40+VLOOKUP($I40,'物品ID表8-29'!$D:$E,2,FALSE)*$J40+VLOOKUP($K40,'物品ID表8-29'!$D:$E,2,FALSE)*$L40+VLOOKUP($M40,'物品ID表8-29'!$D:$E,2,FALSE)*$N40</f>
        <v>460</v>
      </c>
      <c r="P40" s="1" t="s">
        <v>133</v>
      </c>
    </row>
    <row r="41" spans="1:16" x14ac:dyDescent="0.35">
      <c r="A41" s="166"/>
      <c r="B41" s="166"/>
      <c r="C41" s="166"/>
      <c r="D41" s="1" t="s">
        <v>259</v>
      </c>
      <c r="E41" s="1" t="s">
        <v>135</v>
      </c>
      <c r="F41" s="1">
        <v>20</v>
      </c>
      <c r="G41" s="1" t="s">
        <v>159</v>
      </c>
      <c r="H41" s="1">
        <v>2</v>
      </c>
      <c r="I41" s="1" t="s">
        <v>162</v>
      </c>
      <c r="J41" s="1">
        <v>2</v>
      </c>
      <c r="K41" s="1" t="s">
        <v>165</v>
      </c>
      <c r="L41" s="1">
        <v>2</v>
      </c>
      <c r="M41" s="1" t="s">
        <v>133</v>
      </c>
      <c r="N41" s="1"/>
      <c r="O41" s="22">
        <f>VLOOKUP($G41,'物品ID表8-29'!$D:$E,2,FALSE)*$H41+VLOOKUP($E41,'物品ID表8-29'!$D:$E,2,FALSE)*$F41+VLOOKUP($I41,'物品ID表8-29'!$D:$E,2,FALSE)*$J41+VLOOKUP($K41,'物品ID表8-29'!$D:$E,2,FALSE)*$L41+VLOOKUP($M41,'物品ID表8-29'!$D:$E,2,FALSE)*$N41</f>
        <v>920</v>
      </c>
      <c r="P41" s="1" t="s">
        <v>133</v>
      </c>
    </row>
    <row r="42" spans="1:16" x14ac:dyDescent="0.35">
      <c r="A42" s="166"/>
      <c r="B42" s="166"/>
      <c r="C42" s="166"/>
      <c r="D42" s="1" t="s">
        <v>260</v>
      </c>
      <c r="E42" s="1" t="s">
        <v>135</v>
      </c>
      <c r="F42" s="1">
        <v>30</v>
      </c>
      <c r="G42" s="1" t="s">
        <v>159</v>
      </c>
      <c r="H42" s="1">
        <v>2</v>
      </c>
      <c r="I42" s="1" t="s">
        <v>162</v>
      </c>
      <c r="J42" s="1">
        <v>2</v>
      </c>
      <c r="K42" s="1" t="s">
        <v>165</v>
      </c>
      <c r="L42" s="1">
        <v>2</v>
      </c>
      <c r="M42" s="1" t="s">
        <v>133</v>
      </c>
      <c r="N42" s="1"/>
      <c r="O42" s="22">
        <f>VLOOKUP($G42,'物品ID表8-29'!$D:$E,2,FALSE)*$H42+VLOOKUP($E42,'物品ID表8-29'!$D:$E,2,FALSE)*$F42+VLOOKUP($I42,'物品ID表8-29'!$D:$E,2,FALSE)*$J42+VLOOKUP($K42,'物品ID表8-29'!$D:$E,2,FALSE)*$L42+VLOOKUP($M42,'物品ID表8-29'!$D:$E,2,FALSE)*$N42</f>
        <v>1020</v>
      </c>
      <c r="P42" s="1" t="s">
        <v>133</v>
      </c>
    </row>
    <row r="43" spans="1:16" x14ac:dyDescent="0.35">
      <c r="A43" s="166"/>
      <c r="B43" s="166"/>
      <c r="C43" s="166"/>
      <c r="D43" s="1" t="s">
        <v>261</v>
      </c>
      <c r="E43" s="1" t="s">
        <v>135</v>
      </c>
      <c r="F43" s="1">
        <v>50</v>
      </c>
      <c r="G43" s="1" t="s">
        <v>159</v>
      </c>
      <c r="H43" s="1">
        <v>3</v>
      </c>
      <c r="I43" s="1" t="s">
        <v>162</v>
      </c>
      <c r="J43" s="1">
        <v>3</v>
      </c>
      <c r="K43" s="1" t="s">
        <v>165</v>
      </c>
      <c r="L43" s="1">
        <v>3</v>
      </c>
      <c r="M43" s="1" t="s">
        <v>133</v>
      </c>
      <c r="N43" s="1"/>
      <c r="O43" s="22">
        <f>VLOOKUP($G43,'物品ID表8-29'!$D:$E,2,FALSE)*$H43+VLOOKUP($E43,'物品ID表8-29'!$D:$E,2,FALSE)*$F43+VLOOKUP($I43,'物品ID表8-29'!$D:$E,2,FALSE)*$J43+VLOOKUP($K43,'物品ID表8-29'!$D:$E,2,FALSE)*$L43+VLOOKUP($M43,'物品ID表8-29'!$D:$E,2,FALSE)*$N43</f>
        <v>1580</v>
      </c>
      <c r="P43" s="1" t="s">
        <v>133</v>
      </c>
    </row>
    <row r="44" spans="1:16" x14ac:dyDescent="0.35">
      <c r="A44" s="166">
        <v>5</v>
      </c>
      <c r="B44" s="166" t="s">
        <v>23</v>
      </c>
      <c r="C44" s="166" t="s">
        <v>262</v>
      </c>
      <c r="D44" s="1" t="s">
        <v>263</v>
      </c>
      <c r="E44" s="1" t="s">
        <v>264</v>
      </c>
      <c r="F44" s="1">
        <v>1</v>
      </c>
      <c r="G44" s="1" t="s">
        <v>265</v>
      </c>
      <c r="H44" s="1">
        <v>50</v>
      </c>
      <c r="I44" s="1" t="s">
        <v>238</v>
      </c>
      <c r="J44" s="1">
        <v>5</v>
      </c>
      <c r="K44" s="1" t="s">
        <v>266</v>
      </c>
      <c r="L44" s="1">
        <v>3</v>
      </c>
      <c r="M44" s="1" t="s">
        <v>147</v>
      </c>
      <c r="N44" s="1">
        <v>50</v>
      </c>
      <c r="O44" s="22">
        <f>VLOOKUP($E44,'物品ID表8-29'!$D:$E,2,FALSE)*$F44+VLOOKUP($G44,'物品ID表8-29'!$D:$E,2,FALSE)*$H44+VLOOKUP($I44,'物品ID表8-29'!$D:$E,2,FALSE)*$J44+VLOOKUP($K44,'物品ID表8-29'!$D:$E,2,FALSE)*$L44+VLOOKUP($M44,'物品ID表8-29'!$D:$E,2,FALSE)*$N44</f>
        <v>5513</v>
      </c>
      <c r="P44" s="1" t="s">
        <v>133</v>
      </c>
    </row>
    <row r="45" spans="1:16" x14ac:dyDescent="0.35">
      <c r="A45" s="166"/>
      <c r="B45" s="166"/>
      <c r="C45" s="166"/>
      <c r="D45" s="1" t="s">
        <v>267</v>
      </c>
      <c r="E45" s="1" t="s">
        <v>147</v>
      </c>
      <c r="F45" s="1">
        <v>40</v>
      </c>
      <c r="G45" s="1" t="s">
        <v>265</v>
      </c>
      <c r="H45" s="1">
        <v>30</v>
      </c>
      <c r="I45" s="1" t="s">
        <v>238</v>
      </c>
      <c r="J45" s="1">
        <v>3</v>
      </c>
      <c r="K45" s="1" t="s">
        <v>266</v>
      </c>
      <c r="L45" s="1">
        <v>2</v>
      </c>
      <c r="M45" s="1" t="s">
        <v>133</v>
      </c>
      <c r="N45" s="1"/>
      <c r="O45" s="22">
        <f>VLOOKUP($E45,'物品ID表8-29'!$D:$E,2,FALSE)*$F45+VLOOKUP($G45,'物品ID表8-29'!$D:$E,2,FALSE)*$H45+VLOOKUP($I45,'物品ID表8-29'!$D:$E,2,FALSE)*$J45+VLOOKUP($K45,'物品ID表8-29'!$D:$E,2,FALSE)*$L45+VLOOKUP($M45,'物品ID表8-29'!$D:$E,2,FALSE)*$N45</f>
        <v>1964</v>
      </c>
      <c r="P45" s="1" t="s">
        <v>133</v>
      </c>
    </row>
    <row r="46" spans="1:16" x14ac:dyDescent="0.35">
      <c r="A46" s="166"/>
      <c r="B46" s="166"/>
      <c r="C46" s="166"/>
      <c r="D46" s="1" t="s">
        <v>268</v>
      </c>
      <c r="E46" s="1" t="s">
        <v>147</v>
      </c>
      <c r="F46" s="1">
        <v>30</v>
      </c>
      <c r="G46" s="1" t="s">
        <v>265</v>
      </c>
      <c r="H46" s="1">
        <v>20</v>
      </c>
      <c r="I46" s="1" t="s">
        <v>238</v>
      </c>
      <c r="J46" s="1">
        <v>2</v>
      </c>
      <c r="K46" s="1" t="s">
        <v>266</v>
      </c>
      <c r="L46" s="1">
        <v>1</v>
      </c>
      <c r="M46" s="1" t="s">
        <v>133</v>
      </c>
      <c r="N46" s="1"/>
      <c r="O46" s="22">
        <f>VLOOKUP($E46,'物品ID表8-29'!$D:$E,2,FALSE)*$F46+VLOOKUP($G46,'物品ID表8-29'!$D:$E,2,FALSE)*$H46+VLOOKUP($I46,'物品ID表8-29'!$D:$E,2,FALSE)*$J46+VLOOKUP($K46,'物品ID表8-29'!$D:$E,2,FALSE)*$L46+VLOOKUP($M46,'物品ID表8-29'!$D:$E,2,FALSE)*$N46</f>
        <v>1187</v>
      </c>
      <c r="P46" s="1" t="s">
        <v>133</v>
      </c>
    </row>
    <row r="47" spans="1:16" x14ac:dyDescent="0.35">
      <c r="A47" s="166"/>
      <c r="B47" s="166"/>
      <c r="C47" s="166"/>
      <c r="D47" s="1" t="s">
        <v>269</v>
      </c>
      <c r="E47" s="1" t="s">
        <v>147</v>
      </c>
      <c r="F47" s="1">
        <v>20</v>
      </c>
      <c r="G47" s="1" t="s">
        <v>265</v>
      </c>
      <c r="H47" s="1">
        <v>10</v>
      </c>
      <c r="I47" s="1" t="s">
        <v>238</v>
      </c>
      <c r="J47" s="1">
        <v>1</v>
      </c>
      <c r="K47" s="1" t="s">
        <v>266</v>
      </c>
      <c r="L47" s="1">
        <v>1</v>
      </c>
      <c r="M47" s="1" t="s">
        <v>133</v>
      </c>
      <c r="N47" s="1"/>
      <c r="O47" s="22">
        <f>VLOOKUP($E47,'物品ID表8-29'!$D:$E,2,FALSE)*$F47+VLOOKUP($G47,'物品ID表8-29'!$D:$E,2,FALSE)*$H47+VLOOKUP($I47,'物品ID表8-29'!$D:$E,2,FALSE)*$J47+VLOOKUP($K47,'物品ID表8-29'!$D:$E,2,FALSE)*$L47+VLOOKUP($M47,'物品ID表8-29'!$D:$E,2,FALSE)*$N47</f>
        <v>877</v>
      </c>
      <c r="P47" s="1" t="s">
        <v>133</v>
      </c>
    </row>
    <row r="48" spans="1:16" x14ac:dyDescent="0.35">
      <c r="A48" s="166"/>
      <c r="B48" s="166"/>
      <c r="C48" s="166"/>
      <c r="D48" s="1" t="s">
        <v>270</v>
      </c>
      <c r="E48" s="1" t="s">
        <v>147</v>
      </c>
      <c r="F48" s="1">
        <v>10</v>
      </c>
      <c r="G48" s="1" t="s">
        <v>265</v>
      </c>
      <c r="H48" s="1">
        <v>2</v>
      </c>
      <c r="I48" s="1" t="s">
        <v>238</v>
      </c>
      <c r="J48" s="1">
        <v>1</v>
      </c>
      <c r="K48" s="1" t="s">
        <v>133</v>
      </c>
      <c r="L48" s="1"/>
      <c r="M48" s="1" t="s">
        <v>133</v>
      </c>
      <c r="N48" s="1"/>
      <c r="O48" s="22">
        <f>VLOOKUP($E48,'物品ID表8-29'!$D:$E,2,FALSE)*$F48+VLOOKUP($G48,'物品ID表8-29'!$D:$E,2,FALSE)*$H48+VLOOKUP($I48,'物品ID表8-29'!$D:$E,2,FALSE)*$J48+VLOOKUP($K48,'物品ID表8-29'!$D:$E,2,FALSE)*$L48+VLOOKUP($M48,'物品ID表8-29'!$D:$E,2,FALSE)*$N48</f>
        <v>150</v>
      </c>
      <c r="P48" s="1" t="s">
        <v>133</v>
      </c>
    </row>
    <row r="49" spans="1:16" x14ac:dyDescent="0.35">
      <c r="A49" s="166">
        <v>6</v>
      </c>
      <c r="B49" s="166" t="s">
        <v>271</v>
      </c>
      <c r="C49" s="166" t="s">
        <v>272</v>
      </c>
      <c r="D49" s="1" t="s">
        <v>273</v>
      </c>
      <c r="E49" s="1" t="s">
        <v>158</v>
      </c>
      <c r="F49" s="1">
        <v>1</v>
      </c>
      <c r="G49" s="1" t="s">
        <v>274</v>
      </c>
      <c r="H49" s="1">
        <v>5</v>
      </c>
      <c r="I49" s="1" t="s">
        <v>133</v>
      </c>
      <c r="J49" s="1"/>
      <c r="K49" s="1" t="s">
        <v>133</v>
      </c>
      <c r="L49" s="1"/>
      <c r="M49" s="1" t="s">
        <v>133</v>
      </c>
      <c r="N49" s="1"/>
      <c r="O49" s="22">
        <f>VLOOKUP($E49,'物品ID表8-29'!$D:$E,2,FALSE)*$F49+VLOOKUP($G49,'物品ID表8-29'!$D:$E,2,FALSE)*$H49+VLOOKUP($I49,'物品ID表8-29'!$D:$E,2,FALSE)*$J49+VLOOKUP($K49,'物品ID表8-29'!$D:$E,2,FALSE)*$L49+VLOOKUP($M49,'物品ID表8-29'!$D:$E,2,FALSE)*$N49</f>
        <v>155</v>
      </c>
      <c r="P49" s="1" t="s">
        <v>133</v>
      </c>
    </row>
    <row r="50" spans="1:16" x14ac:dyDescent="0.35">
      <c r="A50" s="166"/>
      <c r="B50" s="166"/>
      <c r="C50" s="166"/>
      <c r="D50" s="1" t="s">
        <v>275</v>
      </c>
      <c r="E50" s="1" t="s">
        <v>161</v>
      </c>
      <c r="F50" s="1">
        <v>1</v>
      </c>
      <c r="G50" s="1" t="s">
        <v>274</v>
      </c>
      <c r="H50" s="1">
        <v>10</v>
      </c>
      <c r="I50" s="1" t="s">
        <v>133</v>
      </c>
      <c r="J50" s="1"/>
      <c r="K50" s="1" t="s">
        <v>133</v>
      </c>
      <c r="L50" s="1"/>
      <c r="M50" s="1" t="s">
        <v>133</v>
      </c>
      <c r="N50" s="1"/>
      <c r="O50" s="22">
        <f>VLOOKUP($E50,'物品ID表8-29'!$D:$E,2,FALSE)*$F50+VLOOKUP($G50,'物品ID表8-29'!$D:$E,2,FALSE)*$H50+VLOOKUP($I50,'物品ID表8-29'!$D:$E,2,FALSE)*$J50+VLOOKUP($K50,'物品ID表8-29'!$D:$E,2,FALSE)*$L50+VLOOKUP($M50,'物品ID表8-29'!$D:$E,2,FALSE)*$N50</f>
        <v>310</v>
      </c>
      <c r="P50" s="1" t="s">
        <v>133</v>
      </c>
    </row>
    <row r="51" spans="1:16" x14ac:dyDescent="0.35">
      <c r="A51" s="166"/>
      <c r="B51" s="166"/>
      <c r="C51" s="166"/>
      <c r="D51" s="1" t="s">
        <v>276</v>
      </c>
      <c r="E51" s="1" t="s">
        <v>161</v>
      </c>
      <c r="F51" s="1">
        <v>1</v>
      </c>
      <c r="G51" s="1" t="s">
        <v>274</v>
      </c>
      <c r="H51" s="1">
        <v>15</v>
      </c>
      <c r="I51" s="1" t="s">
        <v>133</v>
      </c>
      <c r="J51" s="1"/>
      <c r="K51" s="1" t="s">
        <v>133</v>
      </c>
      <c r="L51" s="1"/>
      <c r="M51" s="1" t="s">
        <v>133</v>
      </c>
      <c r="N51" s="1"/>
      <c r="O51" s="22">
        <f>VLOOKUP($E51,'物品ID表8-29'!$D:$E,2,FALSE)*$F51+VLOOKUP($G51,'物品ID表8-29'!$D:$E,2,FALSE)*$H51+VLOOKUP($I51,'物品ID表8-29'!$D:$E,2,FALSE)*$J51+VLOOKUP($K51,'物品ID表8-29'!$D:$E,2,FALSE)*$L51+VLOOKUP($M51,'物品ID表8-29'!$D:$E,2,FALSE)*$N51</f>
        <v>460</v>
      </c>
      <c r="P51" s="1" t="s">
        <v>133</v>
      </c>
    </row>
    <row r="52" spans="1:16" x14ac:dyDescent="0.35">
      <c r="A52" s="166"/>
      <c r="B52" s="166"/>
      <c r="C52" s="166"/>
      <c r="D52" s="1" t="s">
        <v>277</v>
      </c>
      <c r="E52" s="1" t="s">
        <v>159</v>
      </c>
      <c r="F52" s="1">
        <v>1</v>
      </c>
      <c r="G52" s="1" t="s">
        <v>238</v>
      </c>
      <c r="H52" s="1">
        <v>1</v>
      </c>
      <c r="I52" s="1" t="s">
        <v>133</v>
      </c>
      <c r="J52" s="1"/>
      <c r="K52" s="1" t="s">
        <v>133</v>
      </c>
      <c r="L52" s="1"/>
      <c r="M52" s="1" t="s">
        <v>133</v>
      </c>
      <c r="N52" s="1"/>
      <c r="O52" s="22">
        <f>VLOOKUP($E52,'物品ID表8-29'!$D:$E,2,FALSE)*$F52+VLOOKUP($G52,'物品ID表8-29'!$D:$E,2,FALSE)*$H52+VLOOKUP($I52,'物品ID表8-29'!$D:$E,2,FALSE)*$J52+VLOOKUP($K52,'物品ID表8-29'!$D:$E,2,FALSE)*$L52+VLOOKUP($M52,'物品ID表8-29'!$D:$E,2,FALSE)*$N52</f>
        <v>130</v>
      </c>
      <c r="P52" s="1"/>
    </row>
    <row r="53" spans="1:16" x14ac:dyDescent="0.35">
      <c r="A53" s="166"/>
      <c r="B53" s="166"/>
      <c r="C53" s="166"/>
      <c r="D53" s="1" t="s">
        <v>278</v>
      </c>
      <c r="E53" s="1" t="s">
        <v>162</v>
      </c>
      <c r="F53" s="1">
        <v>1</v>
      </c>
      <c r="G53" s="1" t="s">
        <v>238</v>
      </c>
      <c r="H53" s="1">
        <v>2</v>
      </c>
      <c r="I53" s="1" t="s">
        <v>133</v>
      </c>
      <c r="J53" s="1"/>
      <c r="K53" s="1" t="s">
        <v>133</v>
      </c>
      <c r="L53" s="1"/>
      <c r="M53" s="1" t="s">
        <v>133</v>
      </c>
      <c r="N53" s="1"/>
      <c r="O53" s="22">
        <f>VLOOKUP($E53,'物品ID表8-29'!$D:$E,2,FALSE)*$F53+VLOOKUP($G53,'物品ID表8-29'!$D:$E,2,FALSE)*$H53+VLOOKUP($I53,'物品ID表8-29'!$D:$E,2,FALSE)*$J53+VLOOKUP($K53,'物品ID表8-29'!$D:$E,2,FALSE)*$L53+VLOOKUP($M53,'物品ID表8-29'!$D:$E,2,FALSE)*$N53</f>
        <v>140</v>
      </c>
      <c r="P53" s="1" t="s">
        <v>133</v>
      </c>
    </row>
    <row r="54" spans="1:16" x14ac:dyDescent="0.35">
      <c r="A54" s="166"/>
      <c r="B54" s="166"/>
      <c r="C54" s="166"/>
      <c r="D54" s="1" t="s">
        <v>279</v>
      </c>
      <c r="E54" s="1" t="s">
        <v>165</v>
      </c>
      <c r="F54" s="1">
        <v>1</v>
      </c>
      <c r="G54" s="1" t="s">
        <v>133</v>
      </c>
      <c r="H54" s="1"/>
      <c r="I54" s="1" t="s">
        <v>133</v>
      </c>
      <c r="J54" s="1"/>
      <c r="K54" s="1" t="s">
        <v>133</v>
      </c>
      <c r="L54" s="1"/>
      <c r="M54" s="1" t="s">
        <v>133</v>
      </c>
      <c r="N54" s="1"/>
      <c r="O54" s="22">
        <f>VLOOKUP($E54,'物品ID表8-29'!$D:$E,2,FALSE)*$F54+VLOOKUP($G54,'物品ID表8-29'!$D:$E,2,FALSE)*$H54+VLOOKUP($I54,'物品ID表8-29'!$D:$E,2,FALSE)*$J54+VLOOKUP($K54,'物品ID表8-29'!$D:$E,2,FALSE)*$L54+VLOOKUP($M54,'物品ID表8-29'!$D:$E,2,FALSE)*$N54</f>
        <v>120</v>
      </c>
      <c r="P54" s="1" t="s">
        <v>133</v>
      </c>
    </row>
    <row r="55" spans="1:16" x14ac:dyDescent="0.35">
      <c r="A55" s="166">
        <v>7</v>
      </c>
      <c r="B55" s="166" t="s">
        <v>25</v>
      </c>
      <c r="C55" s="166" t="s">
        <v>280</v>
      </c>
      <c r="D55" s="1" t="s">
        <v>281</v>
      </c>
      <c r="E55" s="3" t="s">
        <v>282</v>
      </c>
      <c r="F55" s="1">
        <v>1</v>
      </c>
      <c r="G55" s="1" t="s">
        <v>283</v>
      </c>
      <c r="H55" s="1">
        <v>1</v>
      </c>
      <c r="I55" s="1" t="s">
        <v>284</v>
      </c>
      <c r="J55" s="1">
        <v>1</v>
      </c>
      <c r="K55" s="1" t="s">
        <v>285</v>
      </c>
      <c r="L55" s="1">
        <v>1</v>
      </c>
      <c r="M55" s="1" t="s">
        <v>286</v>
      </c>
      <c r="N55" s="1">
        <v>1</v>
      </c>
      <c r="O55" s="22" t="e">
        <f>VLOOKUP($E55,'物品ID表8-29'!$D:$E,2,FALSE)*$F55+VLOOKUP($G55,'物品ID表8-29'!$D:$E,2,FALSE)*$H55+VLOOKUP($I55,'物品ID表8-29'!$D:$E,2,FALSE)*$J55+VLOOKUP($K55,'物品ID表8-29'!$D:$E,2,FALSE)*$L55+VLOOKUP($M55,'物品ID表8-29'!$D:$E,2,FALSE)*$N55</f>
        <v>#N/A</v>
      </c>
      <c r="P55" s="1" t="s">
        <v>133</v>
      </c>
    </row>
    <row r="56" spans="1:16" x14ac:dyDescent="0.35">
      <c r="A56" s="166"/>
      <c r="B56" s="166"/>
      <c r="C56" s="166"/>
      <c r="D56" s="1" t="s">
        <v>287</v>
      </c>
      <c r="E56" s="1" t="s">
        <v>285</v>
      </c>
      <c r="F56" s="1">
        <v>1</v>
      </c>
      <c r="G56" s="1" t="s">
        <v>286</v>
      </c>
      <c r="H56" s="1">
        <v>1</v>
      </c>
      <c r="I56" s="1" t="s">
        <v>288</v>
      </c>
      <c r="J56" s="1">
        <v>1</v>
      </c>
      <c r="K56" s="1" t="s">
        <v>289</v>
      </c>
      <c r="L56" s="1">
        <v>1</v>
      </c>
      <c r="M56" s="1" t="s">
        <v>133</v>
      </c>
      <c r="N56" s="1"/>
      <c r="O56" s="22">
        <f>VLOOKUP($E56,'物品ID表8-29'!$D:$E,2,FALSE)*$F56+VLOOKUP($G56,'物品ID表8-29'!$D:$E,2,FALSE)*$H56+VLOOKUP($I56,'物品ID表8-29'!$D:$E,2,FALSE)*$J56+VLOOKUP($K56,'物品ID表8-29'!$D:$E,2,FALSE)*$L56+VLOOKUP($M56,'物品ID表8-29'!$D:$E,2,FALSE)*$N56</f>
        <v>2160</v>
      </c>
      <c r="P56" s="1" t="s">
        <v>133</v>
      </c>
    </row>
    <row r="57" spans="1:16" x14ac:dyDescent="0.35">
      <c r="A57" s="166"/>
      <c r="B57" s="166"/>
      <c r="C57" s="166"/>
      <c r="D57" s="1" t="s">
        <v>290</v>
      </c>
      <c r="E57" s="1" t="s">
        <v>153</v>
      </c>
      <c r="F57" s="1">
        <v>1</v>
      </c>
      <c r="G57" s="1" t="s">
        <v>291</v>
      </c>
      <c r="H57" s="1">
        <v>1</v>
      </c>
      <c r="I57" s="1" t="s">
        <v>288</v>
      </c>
      <c r="J57" s="1">
        <v>1</v>
      </c>
      <c r="K57" s="1" t="s">
        <v>289</v>
      </c>
      <c r="L57" s="1">
        <v>1</v>
      </c>
      <c r="M57" s="1" t="s">
        <v>133</v>
      </c>
      <c r="N57" s="1"/>
      <c r="O57" s="22">
        <f>VLOOKUP($E57,'物品ID表8-29'!$D:$E,2,FALSE)*$F57+VLOOKUP($G57,'物品ID表8-29'!$D:$E,2,FALSE)*$H57+VLOOKUP($I57,'物品ID表8-29'!$D:$E,2,FALSE)*$J57+VLOOKUP($K57,'物品ID表8-29'!$D:$E,2,FALSE)*$L57+VLOOKUP($M57,'物品ID表8-29'!$D:$E,2,FALSE)*$N57</f>
        <v>1080</v>
      </c>
      <c r="P57" s="1" t="s">
        <v>133</v>
      </c>
    </row>
    <row r="58" spans="1:16" x14ac:dyDescent="0.35">
      <c r="A58" s="166"/>
      <c r="B58" s="166"/>
      <c r="C58" s="166"/>
      <c r="D58" s="1" t="s">
        <v>292</v>
      </c>
      <c r="E58" s="1" t="s">
        <v>153</v>
      </c>
      <c r="F58" s="1">
        <v>1</v>
      </c>
      <c r="G58" s="1" t="s">
        <v>291</v>
      </c>
      <c r="H58" s="1">
        <v>1</v>
      </c>
      <c r="I58" s="1" t="s">
        <v>293</v>
      </c>
      <c r="J58" s="1">
        <v>1</v>
      </c>
      <c r="K58" s="1" t="s">
        <v>294</v>
      </c>
      <c r="L58" s="1">
        <v>1</v>
      </c>
      <c r="M58" s="1" t="s">
        <v>133</v>
      </c>
      <c r="N58" s="1"/>
      <c r="O58" s="22">
        <f>VLOOKUP($E58,'物品ID表8-29'!$D:$E,2,FALSE)*$F58+VLOOKUP($G58,'物品ID表8-29'!$D:$E,2,FALSE)*$H58+VLOOKUP($I58,'物品ID表8-29'!$D:$E,2,FALSE)*$J58+VLOOKUP($K58,'物品ID表8-29'!$D:$E,2,FALSE)*$L58+VLOOKUP($M58,'物品ID表8-29'!$D:$E,2,FALSE)*$N58</f>
        <v>720</v>
      </c>
      <c r="P58" s="1" t="s">
        <v>133</v>
      </c>
    </row>
    <row r="59" spans="1:16" x14ac:dyDescent="0.35">
      <c r="A59" s="166"/>
      <c r="B59" s="166"/>
      <c r="C59" s="166"/>
      <c r="D59" s="1" t="s">
        <v>295</v>
      </c>
      <c r="E59" s="1" t="s">
        <v>150</v>
      </c>
      <c r="F59" s="1">
        <v>1</v>
      </c>
      <c r="G59" s="1" t="s">
        <v>296</v>
      </c>
      <c r="H59" s="1">
        <v>1</v>
      </c>
      <c r="I59" s="1" t="s">
        <v>297</v>
      </c>
      <c r="J59" s="1">
        <v>1</v>
      </c>
      <c r="K59" s="1" t="s">
        <v>133</v>
      </c>
      <c r="L59" s="1"/>
      <c r="M59" s="1" t="s">
        <v>133</v>
      </c>
      <c r="N59" s="1"/>
      <c r="O59" s="22">
        <f>VLOOKUP($E59,'物品ID表8-29'!$D:$E,2,FALSE)*$F59+VLOOKUP($G59,'物品ID表8-29'!$D:$E,2,FALSE)*$H59+VLOOKUP($I59,'物品ID表8-29'!$D:$E,2,FALSE)*$J59+VLOOKUP($K59,'物品ID表8-29'!$D:$E,2,FALSE)*$L59+VLOOKUP($M59,'物品ID表8-29'!$D:$E,2,FALSE)*$N59</f>
        <v>210</v>
      </c>
      <c r="P59" s="1" t="s">
        <v>133</v>
      </c>
    </row>
  </sheetData>
  <mergeCells count="30">
    <mergeCell ref="A2:A7"/>
    <mergeCell ref="B2:B7"/>
    <mergeCell ref="C2:C7"/>
    <mergeCell ref="A8:A14"/>
    <mergeCell ref="B8:B14"/>
    <mergeCell ref="C8:C14"/>
    <mergeCell ref="A55:A59"/>
    <mergeCell ref="B55:B59"/>
    <mergeCell ref="C55:C59"/>
    <mergeCell ref="A39:A43"/>
    <mergeCell ref="B39:B43"/>
    <mergeCell ref="C39:C43"/>
    <mergeCell ref="A44:A48"/>
    <mergeCell ref="B44:B48"/>
    <mergeCell ref="C44:C48"/>
    <mergeCell ref="A15:A21"/>
    <mergeCell ref="B15:B21"/>
    <mergeCell ref="C15:C21"/>
    <mergeCell ref="A49:A54"/>
    <mergeCell ref="B49:B54"/>
    <mergeCell ref="C49:C54"/>
    <mergeCell ref="A28:A33"/>
    <mergeCell ref="B28:B33"/>
    <mergeCell ref="C28:C33"/>
    <mergeCell ref="A34:A38"/>
    <mergeCell ref="B34:B38"/>
    <mergeCell ref="C34:C38"/>
    <mergeCell ref="A22:A27"/>
    <mergeCell ref="B22:B27"/>
    <mergeCell ref="C22:C27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5"/>
  <sheetViews>
    <sheetView topLeftCell="A208" workbookViewId="0">
      <selection activeCell="D219" sqref="D219"/>
    </sheetView>
  </sheetViews>
  <sheetFormatPr defaultRowHeight="14.25" x14ac:dyDescent="0.2"/>
  <cols>
    <col min="1" max="1" width="6.375" bestFit="1" customWidth="1"/>
    <col min="2" max="2" width="14.25" bestFit="1" customWidth="1"/>
    <col min="3" max="3" width="24" bestFit="1" customWidth="1"/>
    <col min="4" max="4" width="12.5" bestFit="1" customWidth="1"/>
    <col min="5" max="5" width="8" bestFit="1" customWidth="1"/>
    <col min="6" max="6" width="5.5" bestFit="1" customWidth="1"/>
    <col min="7" max="7" width="9.625" bestFit="1" customWidth="1"/>
    <col min="8" max="8" width="2.5" bestFit="1" customWidth="1"/>
    <col min="9" max="9" width="6.375" bestFit="1" customWidth="1"/>
    <col min="10" max="10" width="2.5" bestFit="1" customWidth="1"/>
    <col min="11" max="11" width="8" bestFit="1" customWidth="1"/>
    <col min="12" max="12" width="2.5" bestFit="1" customWidth="1"/>
    <col min="13" max="13" width="2.25" bestFit="1" customWidth="1"/>
    <col min="15" max="15" width="7" bestFit="1" customWidth="1"/>
    <col min="16" max="16" width="5.25" bestFit="1" customWidth="1"/>
  </cols>
  <sheetData>
    <row r="1" spans="1:21" s="28" customFormat="1" x14ac:dyDescent="0.2">
      <c r="A1" s="27" t="s">
        <v>80</v>
      </c>
      <c r="B1" s="27" t="s">
        <v>308</v>
      </c>
      <c r="C1" s="27" t="s">
        <v>309</v>
      </c>
      <c r="D1" s="27" t="s">
        <v>308</v>
      </c>
      <c r="E1" s="209" t="s">
        <v>310</v>
      </c>
      <c r="F1" s="209"/>
      <c r="G1" s="209"/>
      <c r="H1" s="209"/>
      <c r="I1" s="209"/>
      <c r="J1" s="209"/>
      <c r="K1" s="209"/>
      <c r="L1" s="209"/>
      <c r="M1" s="209"/>
      <c r="N1" s="209"/>
      <c r="O1" s="27" t="s">
        <v>311</v>
      </c>
      <c r="P1" s="27" t="s">
        <v>312</v>
      </c>
    </row>
    <row r="2" spans="1:21" s="21" customFormat="1" ht="16.5" x14ac:dyDescent="0.35">
      <c r="A2" s="166" t="s">
        <v>0</v>
      </c>
      <c r="B2" s="166" t="s">
        <v>50</v>
      </c>
      <c r="C2" s="166" t="s">
        <v>171</v>
      </c>
      <c r="D2" s="1" t="s">
        <v>172</v>
      </c>
      <c r="E2" s="1" t="s">
        <v>136</v>
      </c>
      <c r="F2" s="1">
        <v>7</v>
      </c>
      <c r="G2" s="1" t="s">
        <v>173</v>
      </c>
      <c r="H2" s="1">
        <v>1</v>
      </c>
      <c r="I2" s="1" t="s">
        <v>133</v>
      </c>
      <c r="J2" s="1"/>
      <c r="K2" s="1" t="s">
        <v>133</v>
      </c>
      <c r="L2" s="1"/>
      <c r="M2" s="1" t="s">
        <v>133</v>
      </c>
      <c r="N2" s="1"/>
      <c r="O2" s="22">
        <f>VLOOKUP($E2,'物品ID表8-29'!$D:$E,2,FALSE)*$F2+VLOOKUP($G2,'物品ID表8-29'!$D:$E,2,FALSE)*$H2+VLOOKUP($I2,'物品ID表8-29'!$D:$E,2,FALSE)*$J2+VLOOKUP($K2,'物品ID表8-29'!$D:$E,2,FALSE)*$L2+VLOOKUP($M2,'物品ID表8-29'!$D:$E,2,FALSE)*$N2</f>
        <v>170</v>
      </c>
      <c r="P2" s="1" t="s">
        <v>133</v>
      </c>
    </row>
    <row r="3" spans="1:21" s="21" customFormat="1" ht="16.5" x14ac:dyDescent="0.35">
      <c r="A3" s="166"/>
      <c r="B3" s="166"/>
      <c r="C3" s="166"/>
      <c r="D3" s="1" t="s">
        <v>174</v>
      </c>
      <c r="E3" s="1" t="s">
        <v>136</v>
      </c>
      <c r="F3" s="1">
        <v>25</v>
      </c>
      <c r="G3" s="1" t="s">
        <v>173</v>
      </c>
      <c r="H3" s="1">
        <v>1</v>
      </c>
      <c r="I3" s="1" t="s">
        <v>133</v>
      </c>
      <c r="J3" s="1"/>
      <c r="K3" s="1" t="s">
        <v>133</v>
      </c>
      <c r="L3" s="1"/>
      <c r="M3" s="1" t="s">
        <v>133</v>
      </c>
      <c r="N3" s="1"/>
      <c r="O3" s="22">
        <f>VLOOKUP($E3,'物品ID表8-29'!$D:$E,2,FALSE)*$F3+VLOOKUP($G3,'物品ID表8-29'!$D:$E,2,FALSE)*$H3+VLOOKUP($I3,'物品ID表8-29'!$D:$E,2,FALSE)*$J3+VLOOKUP($K3,'物品ID表8-29'!$D:$E,2,FALSE)*$L3+VLOOKUP($M3,'物品ID表8-29'!$D:$E,2,FALSE)*$N3</f>
        <v>530</v>
      </c>
      <c r="P3" s="1" t="s">
        <v>133</v>
      </c>
    </row>
    <row r="4" spans="1:21" s="21" customFormat="1" ht="16.5" x14ac:dyDescent="0.35">
      <c r="A4" s="166"/>
      <c r="B4" s="166"/>
      <c r="C4" s="166"/>
      <c r="D4" s="1" t="s">
        <v>175</v>
      </c>
      <c r="E4" s="1" t="s">
        <v>136</v>
      </c>
      <c r="F4" s="1">
        <v>48</v>
      </c>
      <c r="G4" s="1" t="s">
        <v>173</v>
      </c>
      <c r="H4" s="1">
        <v>1</v>
      </c>
      <c r="I4" s="24" t="s">
        <v>176</v>
      </c>
      <c r="J4" s="1">
        <v>1</v>
      </c>
      <c r="K4" s="1" t="s">
        <v>133</v>
      </c>
      <c r="L4" s="1"/>
      <c r="M4" s="1" t="s">
        <v>133</v>
      </c>
      <c r="N4" s="1"/>
      <c r="O4" s="22">
        <f>VLOOKUP($E4,'物品ID表8-29'!$D:$E,2,FALSE)*$F4+VLOOKUP($G4,'物品ID表8-29'!$D:$E,2,FALSE)*$H4+VLOOKUP($I4,'物品ID表8-29'!$D:$E,2,FALSE)*$J4+VLOOKUP($K4,'物品ID表8-29'!$D:$E,2,FALSE)*$L4+VLOOKUP($M4,'物品ID表8-29'!$D:$E,2,FALSE)*$N4</f>
        <v>1457</v>
      </c>
      <c r="P4" s="1" t="s">
        <v>133</v>
      </c>
    </row>
    <row r="5" spans="1:21" s="21" customFormat="1" ht="16.5" x14ac:dyDescent="0.35">
      <c r="A5" s="166"/>
      <c r="B5" s="166"/>
      <c r="C5" s="166"/>
      <c r="D5" s="1" t="s">
        <v>177</v>
      </c>
      <c r="E5" s="1" t="s">
        <v>136</v>
      </c>
      <c r="F5" s="1">
        <v>72</v>
      </c>
      <c r="G5" s="1" t="s">
        <v>173</v>
      </c>
      <c r="H5" s="1">
        <v>2</v>
      </c>
      <c r="I5" s="1" t="s">
        <v>133</v>
      </c>
      <c r="J5" s="1"/>
      <c r="K5" s="1" t="s">
        <v>133</v>
      </c>
      <c r="L5" s="1"/>
      <c r="M5" s="1" t="s">
        <v>133</v>
      </c>
      <c r="N5" s="1"/>
      <c r="O5" s="22">
        <f>VLOOKUP($E5,'物品ID表8-29'!$D:$E,2,FALSE)*$F5+VLOOKUP($G5,'物品ID表8-29'!$D:$E,2,FALSE)*$H5+VLOOKUP($I5,'物品ID表8-29'!$D:$E,2,FALSE)*$J5+VLOOKUP($K5,'物品ID表8-29'!$D:$E,2,FALSE)*$L5+VLOOKUP($M5,'物品ID表8-29'!$D:$E,2,FALSE)*$N5</f>
        <v>1500</v>
      </c>
      <c r="P5" s="1" t="s">
        <v>133</v>
      </c>
      <c r="U5" s="26"/>
    </row>
    <row r="6" spans="1:21" s="21" customFormat="1" ht="16.5" x14ac:dyDescent="0.35">
      <c r="A6" s="166"/>
      <c r="B6" s="166"/>
      <c r="C6" s="166"/>
      <c r="D6" s="1" t="s">
        <v>178</v>
      </c>
      <c r="E6" s="3" t="s">
        <v>133</v>
      </c>
      <c r="F6" s="3"/>
      <c r="G6" s="1" t="s">
        <v>173</v>
      </c>
      <c r="H6" s="1">
        <v>3</v>
      </c>
      <c r="I6" s="24" t="s">
        <v>176</v>
      </c>
      <c r="J6" s="1">
        <v>1</v>
      </c>
      <c r="K6" s="24" t="s">
        <v>179</v>
      </c>
      <c r="L6" s="1">
        <v>1</v>
      </c>
      <c r="M6" s="1" t="s">
        <v>133</v>
      </c>
      <c r="N6" s="1"/>
      <c r="O6" s="22">
        <f>VLOOKUP($E6,'物品ID表8-29'!$D:$E,2,FALSE)*$F6+VLOOKUP($G6,'物品ID表8-29'!$D:$E,2,FALSE)*$H6+VLOOKUP($I6,'物品ID表8-29'!$D:$E,2,FALSE)*$J6+VLOOKUP($K6,'物品ID表8-29'!$D:$E,2,FALSE)*$L6+VLOOKUP($M6,'物品ID表8-29'!$D:$E,2,FALSE)*$N6</f>
        <v>3119</v>
      </c>
      <c r="P6" s="116" t="s">
        <v>133</v>
      </c>
    </row>
    <row r="7" spans="1:21" s="21" customFormat="1" ht="16.5" x14ac:dyDescent="0.35">
      <c r="A7" s="166" t="s">
        <v>90</v>
      </c>
      <c r="B7" s="166" t="s">
        <v>51</v>
      </c>
      <c r="C7" s="166" t="s">
        <v>180</v>
      </c>
      <c r="D7" s="1" t="s">
        <v>181</v>
      </c>
      <c r="E7" s="1" t="s">
        <v>141</v>
      </c>
      <c r="F7" s="1">
        <v>7</v>
      </c>
      <c r="G7" s="1" t="s">
        <v>182</v>
      </c>
      <c r="H7" s="1">
        <v>1</v>
      </c>
      <c r="I7" s="1" t="s">
        <v>133</v>
      </c>
      <c r="J7" s="1"/>
      <c r="K7" s="1" t="s">
        <v>133</v>
      </c>
      <c r="L7" s="1"/>
      <c r="M7" s="1" t="s">
        <v>133</v>
      </c>
      <c r="N7" s="1"/>
      <c r="O7" s="22">
        <f>VLOOKUP($E7,'物品ID表8-29'!$D:$E,2,FALSE)*$F7+VLOOKUP($G7,'物品ID表8-29'!$D:$E,2,FALSE)*$H7+VLOOKUP($I7,'物品ID表8-29'!$D:$E,2,FALSE)*$J7+VLOOKUP($K7,'物品ID表8-29'!$D:$E,2,FALSE)*$L7+VLOOKUP($M7,'物品ID表8-29'!$D:$E,2,FALSE)*$N7</f>
        <v>170</v>
      </c>
      <c r="P7" s="116" t="s">
        <v>133</v>
      </c>
    </row>
    <row r="8" spans="1:21" s="21" customFormat="1" ht="16.5" x14ac:dyDescent="0.35">
      <c r="A8" s="166"/>
      <c r="B8" s="166"/>
      <c r="C8" s="166"/>
      <c r="D8" s="1" t="s">
        <v>183</v>
      </c>
      <c r="E8" s="1" t="s">
        <v>141</v>
      </c>
      <c r="F8" s="1">
        <v>25</v>
      </c>
      <c r="G8" s="1" t="s">
        <v>182</v>
      </c>
      <c r="H8" s="1">
        <v>1</v>
      </c>
      <c r="I8" s="1" t="s">
        <v>133</v>
      </c>
      <c r="J8" s="1"/>
      <c r="K8" s="1" t="s">
        <v>133</v>
      </c>
      <c r="L8" s="1"/>
      <c r="M8" s="1" t="s">
        <v>133</v>
      </c>
      <c r="N8" s="1"/>
      <c r="O8" s="22">
        <f>VLOOKUP($E8,'物品ID表8-29'!$D:$E,2,FALSE)*$F8+VLOOKUP($G8,'物品ID表8-29'!$D:$E,2,FALSE)*$H8+VLOOKUP($I8,'物品ID表8-29'!$D:$E,2,FALSE)*$J8+VLOOKUP($K8,'物品ID表8-29'!$D:$E,2,FALSE)*$L8+VLOOKUP($M8,'物品ID表8-29'!$D:$E,2,FALSE)*$N8</f>
        <v>530</v>
      </c>
      <c r="P8" s="116" t="s">
        <v>133</v>
      </c>
    </row>
    <row r="9" spans="1:21" s="21" customFormat="1" ht="16.5" x14ac:dyDescent="0.35">
      <c r="A9" s="166"/>
      <c r="B9" s="166"/>
      <c r="C9" s="166"/>
      <c r="D9" s="1" t="s">
        <v>184</v>
      </c>
      <c r="E9" s="1" t="s">
        <v>141</v>
      </c>
      <c r="F9" s="1">
        <v>48</v>
      </c>
      <c r="G9" s="1" t="s">
        <v>182</v>
      </c>
      <c r="H9" s="1">
        <v>1</v>
      </c>
      <c r="I9" s="1" t="s">
        <v>185</v>
      </c>
      <c r="J9" s="1">
        <v>1</v>
      </c>
      <c r="K9" s="1" t="s">
        <v>133</v>
      </c>
      <c r="L9" s="1"/>
      <c r="M9" s="1" t="s">
        <v>133</v>
      </c>
      <c r="N9" s="1"/>
      <c r="O9" s="22">
        <f>VLOOKUP($E9,'物品ID表8-29'!$D:$E,2,FALSE)*$F9+VLOOKUP($G9,'物品ID表8-29'!$D:$E,2,FALSE)*$H9+VLOOKUP($I9,'物品ID表8-29'!$D:$E,2,FALSE)*$J9+VLOOKUP($K9,'物品ID表8-29'!$D:$E,2,FALSE)*$L9+VLOOKUP($M9,'物品ID表8-29'!$D:$E,2,FALSE)*$N9</f>
        <v>1457</v>
      </c>
      <c r="P9" s="116" t="s">
        <v>133</v>
      </c>
    </row>
    <row r="10" spans="1:21" s="21" customFormat="1" ht="16.5" x14ac:dyDescent="0.35">
      <c r="A10" s="166"/>
      <c r="B10" s="166"/>
      <c r="C10" s="166"/>
      <c r="D10" s="1" t="s">
        <v>186</v>
      </c>
      <c r="E10" s="1" t="s">
        <v>141</v>
      </c>
      <c r="F10" s="1">
        <v>72</v>
      </c>
      <c r="G10" s="1" t="s">
        <v>182</v>
      </c>
      <c r="H10" s="1">
        <v>2</v>
      </c>
      <c r="I10" s="1" t="s">
        <v>133</v>
      </c>
      <c r="J10" s="1"/>
      <c r="K10" s="1" t="s">
        <v>133</v>
      </c>
      <c r="L10" s="1"/>
      <c r="M10" s="1" t="s">
        <v>133</v>
      </c>
      <c r="N10" s="1"/>
      <c r="O10" s="22">
        <f>VLOOKUP($E10,'物品ID表8-29'!$D:$E,2,FALSE)*$F10+VLOOKUP($G10,'物品ID表8-29'!$D:$E,2,FALSE)*$H10+VLOOKUP($I10,'物品ID表8-29'!$D:$E,2,FALSE)*$J10+VLOOKUP($K10,'物品ID表8-29'!$D:$E,2,FALSE)*$L10+VLOOKUP($M10,'物品ID表8-29'!$D:$E,2,FALSE)*$N10</f>
        <v>1500</v>
      </c>
      <c r="P10" s="116" t="s">
        <v>133</v>
      </c>
    </row>
    <row r="11" spans="1:21" s="21" customFormat="1" ht="16.5" x14ac:dyDescent="0.35">
      <c r="A11" s="166"/>
      <c r="B11" s="166"/>
      <c r="C11" s="166"/>
      <c r="D11" s="1" t="s">
        <v>187</v>
      </c>
      <c r="E11" s="3" t="s">
        <v>133</v>
      </c>
      <c r="F11" s="3"/>
      <c r="G11" s="1" t="s">
        <v>182</v>
      </c>
      <c r="H11" s="1">
        <v>3</v>
      </c>
      <c r="I11" s="1" t="s">
        <v>185</v>
      </c>
      <c r="J11" s="1">
        <v>1</v>
      </c>
      <c r="K11" s="1" t="s">
        <v>188</v>
      </c>
      <c r="L11" s="1">
        <v>1</v>
      </c>
      <c r="M11" s="1" t="s">
        <v>133</v>
      </c>
      <c r="N11" s="1"/>
      <c r="O11" s="22">
        <f>VLOOKUP($E11,'物品ID表8-29'!$D:$E,2,FALSE)*$F11+VLOOKUP($G11,'物品ID表8-29'!$D:$E,2,FALSE)*$H11+VLOOKUP($I11,'物品ID表8-29'!$D:$E,2,FALSE)*$J11+VLOOKUP($K11,'物品ID表8-29'!$D:$E,2,FALSE)*$L11+VLOOKUP($M11,'物品ID表8-29'!$D:$E,2,FALSE)*$N11</f>
        <v>3119</v>
      </c>
      <c r="P11" s="116" t="s">
        <v>133</v>
      </c>
    </row>
    <row r="12" spans="1:21" s="21" customFormat="1" ht="16.5" x14ac:dyDescent="0.35">
      <c r="A12" s="166" t="s">
        <v>2</v>
      </c>
      <c r="B12" s="166" t="s">
        <v>52</v>
      </c>
      <c r="C12" s="166" t="s">
        <v>189</v>
      </c>
      <c r="D12" s="1" t="s">
        <v>190</v>
      </c>
      <c r="E12" s="23" t="s">
        <v>145</v>
      </c>
      <c r="F12" s="1">
        <v>7</v>
      </c>
      <c r="G12" s="1" t="s">
        <v>191</v>
      </c>
      <c r="H12" s="1">
        <v>1</v>
      </c>
      <c r="I12" s="1" t="s">
        <v>133</v>
      </c>
      <c r="J12" s="1"/>
      <c r="K12" s="1" t="s">
        <v>133</v>
      </c>
      <c r="L12" s="1"/>
      <c r="M12" s="1" t="s">
        <v>133</v>
      </c>
      <c r="N12" s="1"/>
      <c r="O12" s="22">
        <f>VLOOKUP($E12,'物品ID表8-29'!$D:$E,2,FALSE)*$F12+VLOOKUP($G12,'物品ID表8-29'!$D:$E,2,FALSE)*$H12+VLOOKUP($I12,'物品ID表8-29'!$D:$E,2,FALSE)*$J12+VLOOKUP($K12,'物品ID表8-29'!$D:$E,2,FALSE)*$L12+VLOOKUP($M12,'物品ID表8-29'!$D:$E,2,FALSE)*$N12</f>
        <v>170</v>
      </c>
      <c r="P12" s="116" t="s">
        <v>133</v>
      </c>
    </row>
    <row r="13" spans="1:21" s="21" customFormat="1" ht="16.5" x14ac:dyDescent="0.35">
      <c r="A13" s="166"/>
      <c r="B13" s="166"/>
      <c r="C13" s="166"/>
      <c r="D13" s="1" t="s">
        <v>192</v>
      </c>
      <c r="E13" s="23" t="s">
        <v>145</v>
      </c>
      <c r="F13" s="1">
        <v>25</v>
      </c>
      <c r="G13" s="1" t="s">
        <v>191</v>
      </c>
      <c r="H13" s="1">
        <v>1</v>
      </c>
      <c r="I13" s="1" t="s">
        <v>133</v>
      </c>
      <c r="J13" s="1"/>
      <c r="K13" s="1" t="s">
        <v>133</v>
      </c>
      <c r="L13" s="1"/>
      <c r="M13" s="1" t="s">
        <v>133</v>
      </c>
      <c r="N13" s="1"/>
      <c r="O13" s="22">
        <f>VLOOKUP($E13,'物品ID表8-29'!$D:$E,2,FALSE)*$F13+VLOOKUP($G13,'物品ID表8-29'!$D:$E,2,FALSE)*$H13+VLOOKUP($I13,'物品ID表8-29'!$D:$E,2,FALSE)*$J13+VLOOKUP($K13,'物品ID表8-29'!$D:$E,2,FALSE)*$L13+VLOOKUP($M13,'物品ID表8-29'!$D:$E,2,FALSE)*$N13</f>
        <v>530</v>
      </c>
      <c r="P13" s="116" t="s">
        <v>133</v>
      </c>
    </row>
    <row r="14" spans="1:21" s="21" customFormat="1" ht="16.5" x14ac:dyDescent="0.35">
      <c r="A14" s="166"/>
      <c r="B14" s="166"/>
      <c r="C14" s="166"/>
      <c r="D14" s="1" t="s">
        <v>193</v>
      </c>
      <c r="E14" s="23" t="s">
        <v>145</v>
      </c>
      <c r="F14" s="1">
        <v>48</v>
      </c>
      <c r="G14" s="1" t="s">
        <v>191</v>
      </c>
      <c r="H14" s="1">
        <v>1</v>
      </c>
      <c r="I14" s="23" t="s">
        <v>194</v>
      </c>
      <c r="J14" s="1">
        <v>1</v>
      </c>
      <c r="K14" s="1" t="s">
        <v>133</v>
      </c>
      <c r="L14" s="1"/>
      <c r="M14" s="1" t="s">
        <v>133</v>
      </c>
      <c r="N14" s="1"/>
      <c r="O14" s="22">
        <f>VLOOKUP($E14,'物品ID表8-29'!$D:$E,2,FALSE)*$F14+VLOOKUP($G14,'物品ID表8-29'!$D:$E,2,FALSE)*$H14+VLOOKUP($I14,'物品ID表8-29'!$D:$E,2,FALSE)*$J14+VLOOKUP($K14,'物品ID表8-29'!$D:$E,2,FALSE)*$L14+VLOOKUP($M14,'物品ID表8-29'!$D:$E,2,FALSE)*$N14</f>
        <v>1457</v>
      </c>
      <c r="P14" s="116" t="s">
        <v>133</v>
      </c>
    </row>
    <row r="15" spans="1:21" s="21" customFormat="1" ht="16.5" x14ac:dyDescent="0.35">
      <c r="A15" s="166"/>
      <c r="B15" s="166"/>
      <c r="C15" s="166"/>
      <c r="D15" s="1" t="s">
        <v>195</v>
      </c>
      <c r="E15" s="23" t="s">
        <v>145</v>
      </c>
      <c r="F15" s="1">
        <v>72</v>
      </c>
      <c r="G15" s="1" t="s">
        <v>191</v>
      </c>
      <c r="H15" s="1">
        <v>2</v>
      </c>
      <c r="I15" s="1" t="s">
        <v>133</v>
      </c>
      <c r="J15" s="1"/>
      <c r="K15" s="1" t="s">
        <v>133</v>
      </c>
      <c r="L15" s="1"/>
      <c r="M15" s="1" t="s">
        <v>133</v>
      </c>
      <c r="N15" s="1"/>
      <c r="O15" s="22">
        <f>VLOOKUP($E15,'物品ID表8-29'!$D:$E,2,FALSE)*$F15+VLOOKUP($G15,'物品ID表8-29'!$D:$E,2,FALSE)*$H15+VLOOKUP($I15,'物品ID表8-29'!$D:$E,2,FALSE)*$J15+VLOOKUP($K15,'物品ID表8-29'!$D:$E,2,FALSE)*$L15+VLOOKUP($M15,'物品ID表8-29'!$D:$E,2,FALSE)*$N15</f>
        <v>1500</v>
      </c>
      <c r="P15" s="116" t="s">
        <v>133</v>
      </c>
    </row>
    <row r="16" spans="1:21" s="21" customFormat="1" ht="16.5" x14ac:dyDescent="0.35">
      <c r="A16" s="166"/>
      <c r="B16" s="166"/>
      <c r="C16" s="166"/>
      <c r="D16" s="1" t="s">
        <v>196</v>
      </c>
      <c r="E16" s="3" t="s">
        <v>133</v>
      </c>
      <c r="F16" s="3"/>
      <c r="G16" s="1" t="s">
        <v>191</v>
      </c>
      <c r="H16" s="1">
        <v>3</v>
      </c>
      <c r="I16" s="23" t="s">
        <v>194</v>
      </c>
      <c r="J16" s="1">
        <v>1</v>
      </c>
      <c r="K16" s="23" t="s">
        <v>197</v>
      </c>
      <c r="L16" s="1">
        <v>1</v>
      </c>
      <c r="M16" s="1" t="s">
        <v>133</v>
      </c>
      <c r="N16" s="1"/>
      <c r="O16" s="22">
        <f>VLOOKUP($E16,'物品ID表8-29'!$D:$E,2,FALSE)*$F16+VLOOKUP($G16,'物品ID表8-29'!$D:$E,2,FALSE)*$H16+VLOOKUP($I16,'物品ID表8-29'!$D:$E,2,FALSE)*$J16+VLOOKUP($K16,'物品ID表8-29'!$D:$E,2,FALSE)*$L16+VLOOKUP($M16,'物品ID表8-29'!$D:$E,2,FALSE)*$N16</f>
        <v>3119</v>
      </c>
      <c r="P16" s="116" t="s">
        <v>133</v>
      </c>
    </row>
    <row r="17" spans="1:16" s="21" customFormat="1" ht="16.5" x14ac:dyDescent="0.35">
      <c r="A17" s="166" t="s">
        <v>3</v>
      </c>
      <c r="B17" s="166" t="s">
        <v>53</v>
      </c>
      <c r="C17" s="166" t="s">
        <v>198</v>
      </c>
      <c r="D17" s="1" t="s">
        <v>199</v>
      </c>
      <c r="E17" s="23" t="s">
        <v>200</v>
      </c>
      <c r="F17" s="1">
        <v>7</v>
      </c>
      <c r="G17" s="1" t="s">
        <v>201</v>
      </c>
      <c r="H17" s="1">
        <v>1</v>
      </c>
      <c r="I17" s="1" t="s">
        <v>133</v>
      </c>
      <c r="J17" s="1"/>
      <c r="K17" s="1" t="s">
        <v>133</v>
      </c>
      <c r="L17" s="1"/>
      <c r="M17" s="1" t="s">
        <v>133</v>
      </c>
      <c r="N17" s="1"/>
      <c r="O17" s="22">
        <f>VLOOKUP($E17,'物品ID表8-29'!$D:$E,2,FALSE)*$F17+VLOOKUP($G17,'物品ID表8-29'!$D:$E,2,FALSE)*$H17+VLOOKUP($I17,'物品ID表8-29'!$D:$E,2,FALSE)*$J17+VLOOKUP($K17,'物品ID表8-29'!$D:$E,2,FALSE)*$L17+VLOOKUP($M17,'物品ID表8-29'!$D:$E,2,FALSE)*$N17</f>
        <v>170</v>
      </c>
      <c r="P17" s="116" t="s">
        <v>133</v>
      </c>
    </row>
    <row r="18" spans="1:16" s="21" customFormat="1" ht="16.5" x14ac:dyDescent="0.35">
      <c r="A18" s="166"/>
      <c r="B18" s="166"/>
      <c r="C18" s="166"/>
      <c r="D18" s="1" t="s">
        <v>202</v>
      </c>
      <c r="E18" s="23" t="s">
        <v>200</v>
      </c>
      <c r="F18" s="1">
        <v>25</v>
      </c>
      <c r="G18" s="1" t="s">
        <v>201</v>
      </c>
      <c r="H18" s="1">
        <v>1</v>
      </c>
      <c r="I18" s="1" t="s">
        <v>133</v>
      </c>
      <c r="J18" s="1"/>
      <c r="K18" s="1" t="s">
        <v>133</v>
      </c>
      <c r="L18" s="1"/>
      <c r="M18" s="1" t="s">
        <v>133</v>
      </c>
      <c r="N18" s="1"/>
      <c r="O18" s="22">
        <f>VLOOKUP($E18,'物品ID表8-29'!$D:$E,2,FALSE)*$F18+VLOOKUP($G18,'物品ID表8-29'!$D:$E,2,FALSE)*$H18+VLOOKUP($I18,'物品ID表8-29'!$D:$E,2,FALSE)*$J18+VLOOKUP($K18,'物品ID表8-29'!$D:$E,2,FALSE)*$L18+VLOOKUP($M18,'物品ID表8-29'!$D:$E,2,FALSE)*$N18</f>
        <v>530</v>
      </c>
      <c r="P18" s="116" t="s">
        <v>133</v>
      </c>
    </row>
    <row r="19" spans="1:16" s="21" customFormat="1" ht="16.5" x14ac:dyDescent="0.35">
      <c r="A19" s="166"/>
      <c r="B19" s="166"/>
      <c r="C19" s="166"/>
      <c r="D19" s="1" t="s">
        <v>203</v>
      </c>
      <c r="E19" s="23" t="s">
        <v>200</v>
      </c>
      <c r="F19" s="1">
        <v>48</v>
      </c>
      <c r="G19" s="1" t="s">
        <v>201</v>
      </c>
      <c r="H19" s="1">
        <v>1</v>
      </c>
      <c r="I19" s="23" t="s">
        <v>204</v>
      </c>
      <c r="J19" s="1">
        <v>1</v>
      </c>
      <c r="K19" s="1" t="s">
        <v>133</v>
      </c>
      <c r="L19" s="1"/>
      <c r="M19" s="1" t="s">
        <v>133</v>
      </c>
      <c r="N19" s="1"/>
      <c r="O19" s="22">
        <f>VLOOKUP($E19,'物品ID表8-29'!$D:$E,2,FALSE)*$F19+VLOOKUP($G19,'物品ID表8-29'!$D:$E,2,FALSE)*$H19+VLOOKUP($I19,'物品ID表8-29'!$D:$E,2,FALSE)*$J19+VLOOKUP($K19,'物品ID表8-29'!$D:$E,2,FALSE)*$L19+VLOOKUP($M19,'物品ID表8-29'!$D:$E,2,FALSE)*$N19</f>
        <v>1457</v>
      </c>
      <c r="P19" s="116" t="s">
        <v>133</v>
      </c>
    </row>
    <row r="20" spans="1:16" s="21" customFormat="1" ht="16.5" x14ac:dyDescent="0.35">
      <c r="A20" s="166"/>
      <c r="B20" s="166"/>
      <c r="C20" s="166"/>
      <c r="D20" s="1" t="s">
        <v>205</v>
      </c>
      <c r="E20" s="23" t="s">
        <v>200</v>
      </c>
      <c r="F20" s="1">
        <v>72</v>
      </c>
      <c r="G20" s="1" t="s">
        <v>201</v>
      </c>
      <c r="H20" s="1">
        <v>2</v>
      </c>
      <c r="I20" s="1" t="s">
        <v>133</v>
      </c>
      <c r="J20" s="1"/>
      <c r="K20" s="1" t="s">
        <v>133</v>
      </c>
      <c r="L20" s="1"/>
      <c r="M20" s="1" t="s">
        <v>133</v>
      </c>
      <c r="N20" s="1"/>
      <c r="O20" s="22">
        <f>VLOOKUP($E20,'物品ID表8-29'!$D:$E,2,FALSE)*$F20+VLOOKUP($G20,'物品ID表8-29'!$D:$E,2,FALSE)*$H20+VLOOKUP($I20,'物品ID表8-29'!$D:$E,2,FALSE)*$J20+VLOOKUP($K20,'物品ID表8-29'!$D:$E,2,FALSE)*$L20+VLOOKUP($M20,'物品ID表8-29'!$D:$E,2,FALSE)*$N20</f>
        <v>1500</v>
      </c>
      <c r="P20" s="116" t="s">
        <v>133</v>
      </c>
    </row>
    <row r="21" spans="1:16" s="21" customFormat="1" ht="16.5" x14ac:dyDescent="0.35">
      <c r="A21" s="166"/>
      <c r="B21" s="166"/>
      <c r="C21" s="166"/>
      <c r="D21" s="1" t="s">
        <v>206</v>
      </c>
      <c r="E21" s="3" t="s">
        <v>133</v>
      </c>
      <c r="F21" s="3"/>
      <c r="G21" s="1" t="s">
        <v>201</v>
      </c>
      <c r="H21" s="1">
        <v>3</v>
      </c>
      <c r="I21" s="23" t="s">
        <v>204</v>
      </c>
      <c r="J21" s="1">
        <v>1</v>
      </c>
      <c r="K21" s="23" t="s">
        <v>207</v>
      </c>
      <c r="L21" s="1">
        <v>1</v>
      </c>
      <c r="M21" s="1" t="s">
        <v>133</v>
      </c>
      <c r="N21" s="1"/>
      <c r="O21" s="22">
        <f>VLOOKUP($E21,'物品ID表8-29'!$D:$E,2,FALSE)*$F21+VLOOKUP($G21,'物品ID表8-29'!$D:$E,2,FALSE)*$H21+VLOOKUP($I21,'物品ID表8-29'!$D:$E,2,FALSE)*$J21+VLOOKUP($K21,'物品ID表8-29'!$D:$E,2,FALSE)*$L21+VLOOKUP($M21,'物品ID表8-29'!$D:$E,2,FALSE)*$N21</f>
        <v>3119</v>
      </c>
      <c r="P21" s="116" t="s">
        <v>133</v>
      </c>
    </row>
    <row r="22" spans="1:16" s="21" customFormat="1" ht="16.5" x14ac:dyDescent="0.35">
      <c r="A22" s="166" t="s">
        <v>4</v>
      </c>
      <c r="B22" s="166" t="s">
        <v>54</v>
      </c>
      <c r="C22" s="166" t="s">
        <v>208</v>
      </c>
      <c r="D22" s="1" t="s">
        <v>209</v>
      </c>
      <c r="E22" s="23" t="s">
        <v>210</v>
      </c>
      <c r="F22" s="1">
        <v>7</v>
      </c>
      <c r="G22" s="1" t="s">
        <v>211</v>
      </c>
      <c r="H22" s="1">
        <v>1</v>
      </c>
      <c r="I22" s="1" t="s">
        <v>133</v>
      </c>
      <c r="J22" s="1"/>
      <c r="K22" s="1" t="s">
        <v>133</v>
      </c>
      <c r="L22" s="1"/>
      <c r="M22" s="1" t="s">
        <v>133</v>
      </c>
      <c r="N22" s="1"/>
      <c r="O22" s="22">
        <f>VLOOKUP($E22,'物品ID表8-29'!$D:$E,2,FALSE)*$F22+VLOOKUP($G22,'物品ID表8-29'!$D:$E,2,FALSE)*$H22+VLOOKUP($I22,'物品ID表8-29'!$D:$E,2,FALSE)*$J22+VLOOKUP($K22,'物品ID表8-29'!$D:$E,2,FALSE)*$L22+VLOOKUP($M22,'物品ID表8-29'!$D:$E,2,FALSE)*$N22</f>
        <v>170</v>
      </c>
      <c r="P22" s="116" t="s">
        <v>133</v>
      </c>
    </row>
    <row r="23" spans="1:16" s="21" customFormat="1" ht="16.5" x14ac:dyDescent="0.35">
      <c r="A23" s="166"/>
      <c r="B23" s="166"/>
      <c r="C23" s="166"/>
      <c r="D23" s="1" t="s">
        <v>212</v>
      </c>
      <c r="E23" s="23" t="s">
        <v>210</v>
      </c>
      <c r="F23" s="1">
        <v>25</v>
      </c>
      <c r="G23" s="1" t="s">
        <v>211</v>
      </c>
      <c r="H23" s="1">
        <v>1</v>
      </c>
      <c r="I23" s="1" t="s">
        <v>133</v>
      </c>
      <c r="J23" s="1"/>
      <c r="K23" s="1" t="s">
        <v>133</v>
      </c>
      <c r="L23" s="1"/>
      <c r="M23" s="1" t="s">
        <v>133</v>
      </c>
      <c r="N23" s="1"/>
      <c r="O23" s="22">
        <f>VLOOKUP($E23,'物品ID表8-29'!$D:$E,2,FALSE)*$F23+VLOOKUP($G23,'物品ID表8-29'!$D:$E,2,FALSE)*$H23+VLOOKUP($I23,'物品ID表8-29'!$D:$E,2,FALSE)*$J23+VLOOKUP($K23,'物品ID表8-29'!$D:$E,2,FALSE)*$L23+VLOOKUP($M23,'物品ID表8-29'!$D:$E,2,FALSE)*$N23</f>
        <v>530</v>
      </c>
      <c r="P23" s="116" t="s">
        <v>133</v>
      </c>
    </row>
    <row r="24" spans="1:16" s="21" customFormat="1" ht="16.5" x14ac:dyDescent="0.35">
      <c r="A24" s="166"/>
      <c r="B24" s="166"/>
      <c r="C24" s="166"/>
      <c r="D24" s="1" t="s">
        <v>213</v>
      </c>
      <c r="E24" s="23" t="s">
        <v>210</v>
      </c>
      <c r="F24" s="1">
        <v>48</v>
      </c>
      <c r="G24" s="1" t="s">
        <v>211</v>
      </c>
      <c r="H24" s="1">
        <v>1</v>
      </c>
      <c r="I24" s="23" t="s">
        <v>214</v>
      </c>
      <c r="J24" s="1">
        <v>1</v>
      </c>
      <c r="K24" s="1" t="s">
        <v>133</v>
      </c>
      <c r="L24" s="1"/>
      <c r="M24" s="1" t="s">
        <v>133</v>
      </c>
      <c r="N24" s="1"/>
      <c r="O24" s="22">
        <f>VLOOKUP($E24,'物品ID表8-29'!$D:$E,2,FALSE)*$F24+VLOOKUP($G24,'物品ID表8-29'!$D:$E,2,FALSE)*$H24+VLOOKUP($I24,'物品ID表8-29'!$D:$E,2,FALSE)*$J24+VLOOKUP($K24,'物品ID表8-29'!$D:$E,2,FALSE)*$L24+VLOOKUP($M24,'物品ID表8-29'!$D:$E,2,FALSE)*$N24</f>
        <v>1457</v>
      </c>
      <c r="P24" s="116" t="s">
        <v>133</v>
      </c>
    </row>
    <row r="25" spans="1:16" s="21" customFormat="1" ht="16.5" x14ac:dyDescent="0.35">
      <c r="A25" s="166"/>
      <c r="B25" s="166"/>
      <c r="C25" s="166"/>
      <c r="D25" s="1" t="s">
        <v>215</v>
      </c>
      <c r="E25" s="23" t="s">
        <v>210</v>
      </c>
      <c r="F25" s="1">
        <v>72</v>
      </c>
      <c r="G25" s="1" t="s">
        <v>211</v>
      </c>
      <c r="H25" s="1">
        <v>2</v>
      </c>
      <c r="I25" s="1" t="s">
        <v>133</v>
      </c>
      <c r="J25" s="1"/>
      <c r="K25" s="1" t="s">
        <v>133</v>
      </c>
      <c r="L25" s="1"/>
      <c r="M25" s="1" t="s">
        <v>133</v>
      </c>
      <c r="N25" s="1"/>
      <c r="O25" s="22">
        <f>VLOOKUP($E25,'物品ID表8-29'!$D:$E,2,FALSE)*$F25+VLOOKUP($G25,'物品ID表8-29'!$D:$E,2,FALSE)*$H25+VLOOKUP($I25,'物品ID表8-29'!$D:$E,2,FALSE)*$J25+VLOOKUP($K25,'物品ID表8-29'!$D:$E,2,FALSE)*$L25+VLOOKUP($M25,'物品ID表8-29'!$D:$E,2,FALSE)*$N25</f>
        <v>1500</v>
      </c>
      <c r="P25" s="116" t="s">
        <v>133</v>
      </c>
    </row>
    <row r="26" spans="1:16" s="21" customFormat="1" ht="16.5" x14ac:dyDescent="0.35">
      <c r="A26" s="166"/>
      <c r="B26" s="166"/>
      <c r="C26" s="166"/>
      <c r="D26" s="1" t="s">
        <v>216</v>
      </c>
      <c r="E26" s="3" t="s">
        <v>133</v>
      </c>
      <c r="F26" s="3"/>
      <c r="G26" s="1" t="s">
        <v>211</v>
      </c>
      <c r="H26" s="1">
        <v>3</v>
      </c>
      <c r="I26" s="23" t="s">
        <v>214</v>
      </c>
      <c r="J26" s="1">
        <v>1</v>
      </c>
      <c r="K26" s="23" t="s">
        <v>217</v>
      </c>
      <c r="L26" s="1">
        <v>1</v>
      </c>
      <c r="M26" s="1" t="s">
        <v>133</v>
      </c>
      <c r="N26" s="1"/>
      <c r="O26" s="22">
        <f>VLOOKUP($E26,'物品ID表8-29'!$D:$E,2,FALSE)*$F26+VLOOKUP($G26,'物品ID表8-29'!$D:$E,2,FALSE)*$H26+VLOOKUP($I26,'物品ID表8-29'!$D:$E,2,FALSE)*$J26+VLOOKUP($K26,'物品ID表8-29'!$D:$E,2,FALSE)*$L26+VLOOKUP($M26,'物品ID表8-29'!$D:$E,2,FALSE)*$N26</f>
        <v>3119</v>
      </c>
      <c r="P26" s="116" t="s">
        <v>133</v>
      </c>
    </row>
    <row r="27" spans="1:16" s="21" customFormat="1" ht="16.5" x14ac:dyDescent="0.35">
      <c r="A27" s="166" t="s">
        <v>5</v>
      </c>
      <c r="B27" s="166" t="s">
        <v>55</v>
      </c>
      <c r="C27" s="166" t="s">
        <v>218</v>
      </c>
      <c r="D27" s="1" t="s">
        <v>219</v>
      </c>
      <c r="E27" s="23" t="s">
        <v>152</v>
      </c>
      <c r="F27" s="1">
        <v>7</v>
      </c>
      <c r="G27" s="1" t="s">
        <v>220</v>
      </c>
      <c r="H27" s="1">
        <v>1</v>
      </c>
      <c r="I27" s="1" t="s">
        <v>133</v>
      </c>
      <c r="J27" s="1"/>
      <c r="K27" s="1" t="s">
        <v>133</v>
      </c>
      <c r="L27" s="1"/>
      <c r="M27" s="1" t="s">
        <v>133</v>
      </c>
      <c r="N27" s="1"/>
      <c r="O27" s="22">
        <f>VLOOKUP($E27,'物品ID表8-29'!$D:$E,2,FALSE)*$F27+VLOOKUP($G27,'物品ID表8-29'!$D:$E,2,FALSE)*$H27+VLOOKUP($I27,'物品ID表8-29'!$D:$E,2,FALSE)*$J27+VLOOKUP($K27,'物品ID表8-29'!$D:$E,2,FALSE)*$L27+VLOOKUP($M27,'物品ID表8-29'!$D:$E,2,FALSE)*$N27</f>
        <v>170</v>
      </c>
      <c r="P27" s="116" t="s">
        <v>133</v>
      </c>
    </row>
    <row r="28" spans="1:16" s="21" customFormat="1" ht="16.5" x14ac:dyDescent="0.35">
      <c r="A28" s="166"/>
      <c r="B28" s="166"/>
      <c r="C28" s="166"/>
      <c r="D28" s="1" t="s">
        <v>221</v>
      </c>
      <c r="E28" s="23" t="s">
        <v>152</v>
      </c>
      <c r="F28" s="1">
        <v>25</v>
      </c>
      <c r="G28" s="1" t="s">
        <v>220</v>
      </c>
      <c r="H28" s="1">
        <v>1</v>
      </c>
      <c r="I28" s="1" t="s">
        <v>133</v>
      </c>
      <c r="J28" s="1"/>
      <c r="K28" s="1" t="s">
        <v>133</v>
      </c>
      <c r="L28" s="1"/>
      <c r="M28" s="1" t="s">
        <v>133</v>
      </c>
      <c r="N28" s="1"/>
      <c r="O28" s="22">
        <f>VLOOKUP($E28,'物品ID表8-29'!$D:$E,2,FALSE)*$F28+VLOOKUP($G28,'物品ID表8-29'!$D:$E,2,FALSE)*$H28+VLOOKUP($I28,'物品ID表8-29'!$D:$E,2,FALSE)*$J28+VLOOKUP($K28,'物品ID表8-29'!$D:$E,2,FALSE)*$L28+VLOOKUP($M28,'物品ID表8-29'!$D:$E,2,FALSE)*$N28</f>
        <v>530</v>
      </c>
      <c r="P28" s="116" t="s">
        <v>133</v>
      </c>
    </row>
    <row r="29" spans="1:16" s="21" customFormat="1" ht="16.5" x14ac:dyDescent="0.35">
      <c r="A29" s="166"/>
      <c r="B29" s="166"/>
      <c r="C29" s="166"/>
      <c r="D29" s="1" t="s">
        <v>222</v>
      </c>
      <c r="E29" s="23" t="s">
        <v>152</v>
      </c>
      <c r="F29" s="1">
        <v>48</v>
      </c>
      <c r="G29" s="1" t="s">
        <v>220</v>
      </c>
      <c r="H29" s="1">
        <v>1</v>
      </c>
      <c r="I29" s="23" t="s">
        <v>223</v>
      </c>
      <c r="J29" s="1">
        <v>1</v>
      </c>
      <c r="K29" s="1" t="s">
        <v>133</v>
      </c>
      <c r="L29" s="1"/>
      <c r="M29" s="1" t="s">
        <v>133</v>
      </c>
      <c r="N29" s="1"/>
      <c r="O29" s="22">
        <f>VLOOKUP($E29,'物品ID表8-29'!$D:$E,2,FALSE)*$F29+VLOOKUP($G29,'物品ID表8-29'!$D:$E,2,FALSE)*$H29+VLOOKUP($I29,'物品ID表8-29'!$D:$E,2,FALSE)*$J29+VLOOKUP($K29,'物品ID表8-29'!$D:$E,2,FALSE)*$L29+VLOOKUP($M29,'物品ID表8-29'!$D:$E,2,FALSE)*$N29</f>
        <v>1457</v>
      </c>
      <c r="P29" s="116" t="s">
        <v>133</v>
      </c>
    </row>
    <row r="30" spans="1:16" s="21" customFormat="1" ht="16.5" x14ac:dyDescent="0.35">
      <c r="A30" s="166"/>
      <c r="B30" s="166"/>
      <c r="C30" s="166"/>
      <c r="D30" s="1" t="s">
        <v>224</v>
      </c>
      <c r="E30" s="23" t="s">
        <v>152</v>
      </c>
      <c r="F30" s="1">
        <v>72</v>
      </c>
      <c r="G30" s="1" t="s">
        <v>220</v>
      </c>
      <c r="H30" s="1">
        <v>2</v>
      </c>
      <c r="I30" s="1" t="s">
        <v>133</v>
      </c>
      <c r="J30" s="1"/>
      <c r="K30" s="1" t="s">
        <v>133</v>
      </c>
      <c r="L30" s="1"/>
      <c r="M30" s="1" t="s">
        <v>133</v>
      </c>
      <c r="N30" s="1"/>
      <c r="O30" s="22">
        <f>VLOOKUP($E30,'物品ID表8-29'!$D:$E,2,FALSE)*$F30+VLOOKUP($G30,'物品ID表8-29'!$D:$E,2,FALSE)*$H30+VLOOKUP($I30,'物品ID表8-29'!$D:$E,2,FALSE)*$J30+VLOOKUP($K30,'物品ID表8-29'!$D:$E,2,FALSE)*$L30+VLOOKUP($M30,'物品ID表8-29'!$D:$E,2,FALSE)*$N30</f>
        <v>1500</v>
      </c>
      <c r="P30" s="116" t="s">
        <v>133</v>
      </c>
    </row>
    <row r="31" spans="1:16" s="21" customFormat="1" ht="16.5" x14ac:dyDescent="0.35">
      <c r="A31" s="166"/>
      <c r="B31" s="166"/>
      <c r="C31" s="166"/>
      <c r="D31" s="1" t="s">
        <v>225</v>
      </c>
      <c r="E31" s="3" t="s">
        <v>133</v>
      </c>
      <c r="F31" s="3"/>
      <c r="G31" s="1" t="s">
        <v>220</v>
      </c>
      <c r="H31" s="1">
        <v>3</v>
      </c>
      <c r="I31" s="23" t="s">
        <v>223</v>
      </c>
      <c r="J31" s="1">
        <v>1</v>
      </c>
      <c r="K31" s="23" t="s">
        <v>226</v>
      </c>
      <c r="L31" s="1">
        <v>1</v>
      </c>
      <c r="M31" s="1" t="s">
        <v>133</v>
      </c>
      <c r="N31" s="1"/>
      <c r="O31" s="22">
        <f>VLOOKUP($E31,'物品ID表8-29'!$D:$E,2,FALSE)*$F31+VLOOKUP($G31,'物品ID表8-29'!$D:$E,2,FALSE)*$H31+VLOOKUP($I31,'物品ID表8-29'!$D:$E,2,FALSE)*$J31+VLOOKUP($K31,'物品ID表8-29'!$D:$E,2,FALSE)*$L31+VLOOKUP($M31,'物品ID表8-29'!$D:$E,2,FALSE)*$N31</f>
        <v>3119</v>
      </c>
      <c r="P31" s="116" t="s">
        <v>133</v>
      </c>
    </row>
    <row r="32" spans="1:16" s="21" customFormat="1" ht="16.5" x14ac:dyDescent="0.35">
      <c r="A32" s="166" t="s">
        <v>6</v>
      </c>
      <c r="B32" s="166" t="s">
        <v>56</v>
      </c>
      <c r="C32" s="166" t="s">
        <v>227</v>
      </c>
      <c r="D32" s="1" t="s">
        <v>228</v>
      </c>
      <c r="E32" s="23" t="s">
        <v>229</v>
      </c>
      <c r="F32" s="1">
        <v>7</v>
      </c>
      <c r="G32" s="1" t="s">
        <v>230</v>
      </c>
      <c r="H32" s="1">
        <v>1</v>
      </c>
      <c r="I32" s="1" t="s">
        <v>133</v>
      </c>
      <c r="J32" s="1"/>
      <c r="K32" s="1" t="s">
        <v>133</v>
      </c>
      <c r="L32" s="1"/>
      <c r="M32" s="1" t="s">
        <v>133</v>
      </c>
      <c r="N32" s="1"/>
      <c r="O32" s="22">
        <f>VLOOKUP($E32,'物品ID表8-29'!$D:$E,2,FALSE)*$F32+VLOOKUP($G32,'物品ID表8-29'!$D:$E,2,FALSE)*$H32+VLOOKUP($I32,'物品ID表8-29'!$D:$E,2,FALSE)*$J32+VLOOKUP($K32,'物品ID表8-29'!$D:$E,2,FALSE)*$L32+VLOOKUP($M32,'物品ID表8-29'!$D:$E,2,FALSE)*$N32</f>
        <v>170</v>
      </c>
      <c r="P32" s="116" t="s">
        <v>133</v>
      </c>
    </row>
    <row r="33" spans="1:16" s="21" customFormat="1" ht="16.5" x14ac:dyDescent="0.35">
      <c r="A33" s="166"/>
      <c r="B33" s="166"/>
      <c r="C33" s="166"/>
      <c r="D33" s="1" t="s">
        <v>231</v>
      </c>
      <c r="E33" s="23" t="s">
        <v>229</v>
      </c>
      <c r="F33" s="1">
        <v>25</v>
      </c>
      <c r="G33" s="1" t="s">
        <v>230</v>
      </c>
      <c r="H33" s="1">
        <v>1</v>
      </c>
      <c r="I33" s="1" t="s">
        <v>133</v>
      </c>
      <c r="J33" s="1"/>
      <c r="K33" s="1" t="s">
        <v>133</v>
      </c>
      <c r="L33" s="1"/>
      <c r="M33" s="1" t="s">
        <v>133</v>
      </c>
      <c r="N33" s="1"/>
      <c r="O33" s="22">
        <f>VLOOKUP($E33,'物品ID表8-29'!$D:$E,2,FALSE)*$F33+VLOOKUP($G33,'物品ID表8-29'!$D:$E,2,FALSE)*$H33+VLOOKUP($I33,'物品ID表8-29'!$D:$E,2,FALSE)*$J33+VLOOKUP($K33,'物品ID表8-29'!$D:$E,2,FALSE)*$L33+VLOOKUP($M33,'物品ID表8-29'!$D:$E,2,FALSE)*$N33</f>
        <v>530</v>
      </c>
      <c r="P33" s="116" t="s">
        <v>133</v>
      </c>
    </row>
    <row r="34" spans="1:16" s="21" customFormat="1" ht="16.5" x14ac:dyDescent="0.35">
      <c r="A34" s="166"/>
      <c r="B34" s="166"/>
      <c r="C34" s="166"/>
      <c r="D34" s="1" t="s">
        <v>232</v>
      </c>
      <c r="E34" s="23" t="s">
        <v>229</v>
      </c>
      <c r="F34" s="1">
        <v>48</v>
      </c>
      <c r="G34" s="1" t="s">
        <v>230</v>
      </c>
      <c r="H34" s="1">
        <v>1</v>
      </c>
      <c r="I34" s="23" t="s">
        <v>233</v>
      </c>
      <c r="J34" s="1">
        <v>1</v>
      </c>
      <c r="K34" s="1" t="s">
        <v>133</v>
      </c>
      <c r="L34" s="1"/>
      <c r="M34" s="1" t="s">
        <v>133</v>
      </c>
      <c r="N34" s="1"/>
      <c r="O34" s="22">
        <f>VLOOKUP($E34,'物品ID表8-29'!$D:$E,2,FALSE)*$F34+VLOOKUP($G34,'物品ID表8-29'!$D:$E,2,FALSE)*$H34+VLOOKUP($I34,'物品ID表8-29'!$D:$E,2,FALSE)*$J34+VLOOKUP($K34,'物品ID表8-29'!$D:$E,2,FALSE)*$L34+VLOOKUP($M34,'物品ID表8-29'!$D:$E,2,FALSE)*$N34</f>
        <v>1457</v>
      </c>
      <c r="P34" s="116" t="s">
        <v>133</v>
      </c>
    </row>
    <row r="35" spans="1:16" s="21" customFormat="1" ht="16.5" x14ac:dyDescent="0.35">
      <c r="A35" s="166"/>
      <c r="B35" s="166"/>
      <c r="C35" s="166"/>
      <c r="D35" s="1" t="s">
        <v>234</v>
      </c>
      <c r="E35" s="23" t="s">
        <v>229</v>
      </c>
      <c r="F35" s="1">
        <v>72</v>
      </c>
      <c r="G35" s="1" t="s">
        <v>230</v>
      </c>
      <c r="H35" s="1">
        <v>2</v>
      </c>
      <c r="I35" s="1" t="s">
        <v>133</v>
      </c>
      <c r="J35" s="1"/>
      <c r="K35" s="1" t="s">
        <v>133</v>
      </c>
      <c r="L35" s="1"/>
      <c r="M35" s="1" t="s">
        <v>133</v>
      </c>
      <c r="N35" s="1"/>
      <c r="O35" s="22">
        <f>VLOOKUP($E35,'物品ID表8-29'!$D:$E,2,FALSE)*$F35+VLOOKUP($G35,'物品ID表8-29'!$D:$E,2,FALSE)*$H35+VLOOKUP($I35,'物品ID表8-29'!$D:$E,2,FALSE)*$J35+VLOOKUP($K35,'物品ID表8-29'!$D:$E,2,FALSE)*$L35+VLOOKUP($M35,'物品ID表8-29'!$D:$E,2,FALSE)*$N35</f>
        <v>1500</v>
      </c>
      <c r="P35" s="116" t="s">
        <v>133</v>
      </c>
    </row>
    <row r="36" spans="1:16" s="21" customFormat="1" ht="16.5" x14ac:dyDescent="0.35">
      <c r="A36" s="166"/>
      <c r="B36" s="166"/>
      <c r="C36" s="166"/>
      <c r="D36" s="1" t="s">
        <v>235</v>
      </c>
      <c r="E36" s="3" t="s">
        <v>133</v>
      </c>
      <c r="F36" s="3"/>
      <c r="G36" s="1" t="s">
        <v>230</v>
      </c>
      <c r="H36" s="1">
        <v>3</v>
      </c>
      <c r="I36" s="23" t="s">
        <v>233</v>
      </c>
      <c r="J36" s="1">
        <v>1</v>
      </c>
      <c r="K36" s="23" t="s">
        <v>236</v>
      </c>
      <c r="L36" s="1">
        <v>1</v>
      </c>
      <c r="M36" s="1" t="s">
        <v>133</v>
      </c>
      <c r="N36" s="1"/>
      <c r="O36" s="22">
        <f>VLOOKUP($E36,'物品ID表8-29'!$D:$E,2,FALSE)*$F36+VLOOKUP($G36,'物品ID表8-29'!$D:$E,2,FALSE)*$H36+VLOOKUP($I36,'物品ID表8-29'!$D:$E,2,FALSE)*$J36+VLOOKUP($K36,'物品ID表8-29'!$D:$E,2,FALSE)*$L36+VLOOKUP($M36,'物品ID表8-29'!$D:$E,2,FALSE)*$N36</f>
        <v>3119</v>
      </c>
      <c r="P36" s="116" t="s">
        <v>133</v>
      </c>
    </row>
    <row r="37" spans="1:16" ht="16.5" x14ac:dyDescent="0.2">
      <c r="A37" s="166" t="s">
        <v>7</v>
      </c>
      <c r="B37" s="166" t="s">
        <v>50</v>
      </c>
      <c r="C37" s="166" t="s">
        <v>171</v>
      </c>
      <c r="D37" s="1" t="s">
        <v>172</v>
      </c>
      <c r="E37" s="1" t="s">
        <v>136</v>
      </c>
      <c r="F37" s="1">
        <v>8</v>
      </c>
      <c r="G37" s="1" t="s">
        <v>133</v>
      </c>
      <c r="H37" s="1"/>
      <c r="I37" s="1" t="s">
        <v>133</v>
      </c>
      <c r="J37" s="1"/>
      <c r="K37" s="1" t="s">
        <v>133</v>
      </c>
      <c r="L37" s="1"/>
      <c r="M37" s="1" t="s">
        <v>133</v>
      </c>
      <c r="N37" s="1"/>
      <c r="O37" s="22">
        <f>VLOOKUP($E37,'物品ID表8-29'!$D:$E,2,FALSE)*$F37+VLOOKUP($G37,'物品ID表8-29'!$D:$E,2,FALSE)*$H37+VLOOKUP($I37,'物品ID表8-29'!$D:$E,2,FALSE)*$J37+VLOOKUP($K37,'物品ID表8-29'!$D:$E,2,FALSE)*$L37+VLOOKUP($M37,'物品ID表8-29'!$D:$E,2,FALSE)*$N37</f>
        <v>160</v>
      </c>
      <c r="P37" s="116" t="s">
        <v>133</v>
      </c>
    </row>
    <row r="38" spans="1:16" ht="16.5" x14ac:dyDescent="0.2">
      <c r="A38" s="166"/>
      <c r="B38" s="166"/>
      <c r="C38" s="166"/>
      <c r="D38" s="1" t="s">
        <v>174</v>
      </c>
      <c r="E38" s="1" t="s">
        <v>136</v>
      </c>
      <c r="F38" s="1">
        <v>28</v>
      </c>
      <c r="G38" s="1" t="s">
        <v>133</v>
      </c>
      <c r="H38" s="1"/>
      <c r="I38" s="1" t="s">
        <v>133</v>
      </c>
      <c r="J38" s="1"/>
      <c r="K38" s="1" t="s">
        <v>133</v>
      </c>
      <c r="L38" s="1"/>
      <c r="M38" s="1" t="s">
        <v>133</v>
      </c>
      <c r="N38" s="1"/>
      <c r="O38" s="22">
        <f>VLOOKUP($E38,'物品ID表8-29'!$D:$E,2,FALSE)*$F38+VLOOKUP($G38,'物品ID表8-29'!$D:$E,2,FALSE)*$H38+VLOOKUP($I38,'物品ID表8-29'!$D:$E,2,FALSE)*$J38+VLOOKUP($K38,'物品ID表8-29'!$D:$E,2,FALSE)*$L38+VLOOKUP($M38,'物品ID表8-29'!$D:$E,2,FALSE)*$N38</f>
        <v>560</v>
      </c>
      <c r="P38" s="116" t="s">
        <v>133</v>
      </c>
    </row>
    <row r="39" spans="1:16" ht="16.5" x14ac:dyDescent="0.2">
      <c r="A39" s="166"/>
      <c r="B39" s="166"/>
      <c r="C39" s="166"/>
      <c r="D39" s="1" t="s">
        <v>175</v>
      </c>
      <c r="E39" s="1" t="s">
        <v>136</v>
      </c>
      <c r="F39" s="1">
        <v>54</v>
      </c>
      <c r="G39" s="24" t="s">
        <v>176</v>
      </c>
      <c r="H39" s="1">
        <v>1</v>
      </c>
      <c r="I39" s="1" t="s">
        <v>133</v>
      </c>
      <c r="J39" s="1"/>
      <c r="K39" s="1" t="s">
        <v>133</v>
      </c>
      <c r="L39" s="1"/>
      <c r="M39" s="1" t="s">
        <v>133</v>
      </c>
      <c r="N39" s="1"/>
      <c r="O39" s="22">
        <f>VLOOKUP($E39,'物品ID表8-29'!$D:$E,2,FALSE)*$F39+VLOOKUP($G39,'物品ID表8-29'!$D:$E,2,FALSE)*$H39+VLOOKUP($I39,'物品ID表8-29'!$D:$E,2,FALSE)*$J39+VLOOKUP($K39,'物品ID表8-29'!$D:$E,2,FALSE)*$L39+VLOOKUP($M39,'物品ID表8-29'!$D:$E,2,FALSE)*$N39</f>
        <v>1547</v>
      </c>
      <c r="P39" s="116" t="s">
        <v>133</v>
      </c>
    </row>
    <row r="40" spans="1:16" ht="16.5" x14ac:dyDescent="0.2">
      <c r="A40" s="166"/>
      <c r="B40" s="166"/>
      <c r="C40" s="166"/>
      <c r="D40" s="1" t="s">
        <v>177</v>
      </c>
      <c r="E40" s="1" t="s">
        <v>136</v>
      </c>
      <c r="F40" s="1">
        <v>81</v>
      </c>
      <c r="G40" s="1" t="s">
        <v>133</v>
      </c>
      <c r="H40" s="1"/>
      <c r="I40" s="1" t="s">
        <v>133</v>
      </c>
      <c r="J40" s="1"/>
      <c r="K40" s="1" t="s">
        <v>133</v>
      </c>
      <c r="L40" s="1"/>
      <c r="M40" s="1" t="s">
        <v>133</v>
      </c>
      <c r="N40" s="1"/>
      <c r="O40" s="22">
        <f>VLOOKUP($E40,'物品ID表8-29'!$D:$E,2,FALSE)*$F40+VLOOKUP($G40,'物品ID表8-29'!$D:$E,2,FALSE)*$H40+VLOOKUP($I40,'物品ID表8-29'!$D:$E,2,FALSE)*$J40+VLOOKUP($K40,'物品ID表8-29'!$D:$E,2,FALSE)*$L40+VLOOKUP($M40,'物品ID表8-29'!$D:$E,2,FALSE)*$N40</f>
        <v>1620</v>
      </c>
      <c r="P40" s="116" t="s">
        <v>133</v>
      </c>
    </row>
    <row r="41" spans="1:16" ht="16.5" x14ac:dyDescent="0.2">
      <c r="A41" s="166"/>
      <c r="B41" s="166"/>
      <c r="C41" s="166"/>
      <c r="D41" s="1" t="s">
        <v>178</v>
      </c>
      <c r="E41" s="1" t="s">
        <v>136</v>
      </c>
      <c r="F41" s="1">
        <v>216</v>
      </c>
      <c r="G41" s="1" t="s">
        <v>133</v>
      </c>
      <c r="H41" s="1"/>
      <c r="I41" s="1" t="s">
        <v>133</v>
      </c>
      <c r="J41" s="1"/>
      <c r="K41" s="1" t="s">
        <v>133</v>
      </c>
      <c r="L41" s="1"/>
      <c r="M41" s="1" t="s">
        <v>133</v>
      </c>
      <c r="N41" s="1"/>
      <c r="O41" s="22">
        <f>VLOOKUP($E41,'物品ID表8-29'!$D:$E,2,FALSE)*$F41+VLOOKUP($G41,'物品ID表8-29'!$D:$E,2,FALSE)*$H41+VLOOKUP($I41,'物品ID表8-29'!$D:$E,2,FALSE)*$J41+VLOOKUP($K41,'物品ID表8-29'!$D:$E,2,FALSE)*$L41+VLOOKUP($M41,'物品ID表8-29'!$D:$E,2,FALSE)*$N41</f>
        <v>4320</v>
      </c>
      <c r="P41" s="116" t="s">
        <v>133</v>
      </c>
    </row>
    <row r="42" spans="1:16" ht="16.5" x14ac:dyDescent="0.2">
      <c r="A42" s="166"/>
      <c r="B42" s="166"/>
      <c r="C42" s="166"/>
      <c r="D42" s="1" t="s">
        <v>313</v>
      </c>
      <c r="E42" s="1" t="s">
        <v>133</v>
      </c>
      <c r="F42" s="1"/>
      <c r="G42" s="24" t="s">
        <v>179</v>
      </c>
      <c r="H42" s="1">
        <v>1</v>
      </c>
      <c r="I42" s="24" t="s">
        <v>176</v>
      </c>
      <c r="J42" s="1">
        <v>1</v>
      </c>
      <c r="K42" s="1" t="s">
        <v>133</v>
      </c>
      <c r="L42" s="1"/>
      <c r="M42" s="1" t="s">
        <v>133</v>
      </c>
      <c r="N42" s="1"/>
      <c r="O42" s="22">
        <f>VLOOKUP($E42,'物品ID表8-29'!$D:$E,2,FALSE)*$F42+VLOOKUP($G42,'物品ID表8-29'!$D:$E,2,FALSE)*$H42+VLOOKUP($I42,'物品ID表8-29'!$D:$E,2,FALSE)*$J42+VLOOKUP($K42,'物品ID表8-29'!$D:$E,2,FALSE)*$L42+VLOOKUP($M42,'物品ID表8-29'!$D:$E,2,FALSE)*$N42</f>
        <v>3029</v>
      </c>
      <c r="P42" s="116" t="s">
        <v>133</v>
      </c>
    </row>
    <row r="43" spans="1:16" ht="16.5" x14ac:dyDescent="0.2">
      <c r="A43" s="166" t="s">
        <v>8</v>
      </c>
      <c r="B43" s="166" t="s">
        <v>51</v>
      </c>
      <c r="C43" s="166" t="s">
        <v>180</v>
      </c>
      <c r="D43" s="1" t="s">
        <v>181</v>
      </c>
      <c r="E43" s="1" t="s">
        <v>141</v>
      </c>
      <c r="F43" s="1">
        <v>8</v>
      </c>
      <c r="G43" s="1" t="s">
        <v>133</v>
      </c>
      <c r="H43" s="1"/>
      <c r="I43" s="1" t="s">
        <v>133</v>
      </c>
      <c r="J43" s="1"/>
      <c r="K43" s="1" t="s">
        <v>133</v>
      </c>
      <c r="L43" s="1"/>
      <c r="M43" s="1" t="s">
        <v>133</v>
      </c>
      <c r="N43" s="1"/>
      <c r="O43" s="22">
        <f>VLOOKUP($E43,'物品ID表8-29'!$D:$E,2,FALSE)*$F43+VLOOKUP($G43,'物品ID表8-29'!$D:$E,2,FALSE)*$H43+VLOOKUP($I43,'物品ID表8-29'!$D:$E,2,FALSE)*$J43+VLOOKUP($K43,'物品ID表8-29'!$D:$E,2,FALSE)*$L43+VLOOKUP($M43,'物品ID表8-29'!$D:$E,2,FALSE)*$N43</f>
        <v>160</v>
      </c>
      <c r="P43" s="116" t="s">
        <v>133</v>
      </c>
    </row>
    <row r="44" spans="1:16" ht="16.5" x14ac:dyDescent="0.2">
      <c r="A44" s="166"/>
      <c r="B44" s="166"/>
      <c r="C44" s="166"/>
      <c r="D44" s="1" t="s">
        <v>183</v>
      </c>
      <c r="E44" s="1" t="s">
        <v>141</v>
      </c>
      <c r="F44" s="1">
        <v>28</v>
      </c>
      <c r="G44" s="1" t="s">
        <v>133</v>
      </c>
      <c r="H44" s="1"/>
      <c r="I44" s="1" t="s">
        <v>133</v>
      </c>
      <c r="J44" s="1"/>
      <c r="K44" s="1" t="s">
        <v>133</v>
      </c>
      <c r="L44" s="1"/>
      <c r="M44" s="1" t="s">
        <v>133</v>
      </c>
      <c r="N44" s="1"/>
      <c r="O44" s="22">
        <f>VLOOKUP($E44,'物品ID表8-29'!$D:$E,2,FALSE)*$F44+VLOOKUP($G44,'物品ID表8-29'!$D:$E,2,FALSE)*$H44+VLOOKUP($I44,'物品ID表8-29'!$D:$E,2,FALSE)*$J44+VLOOKUP($K44,'物品ID表8-29'!$D:$E,2,FALSE)*$L44+VLOOKUP($M44,'物品ID表8-29'!$D:$E,2,FALSE)*$N44</f>
        <v>560</v>
      </c>
      <c r="P44" s="116" t="s">
        <v>133</v>
      </c>
    </row>
    <row r="45" spans="1:16" ht="16.5" x14ac:dyDescent="0.2">
      <c r="A45" s="166"/>
      <c r="B45" s="166"/>
      <c r="C45" s="166"/>
      <c r="D45" s="1" t="s">
        <v>184</v>
      </c>
      <c r="E45" s="1" t="s">
        <v>141</v>
      </c>
      <c r="F45" s="1">
        <v>54</v>
      </c>
      <c r="G45" s="1" t="s">
        <v>185</v>
      </c>
      <c r="H45" s="1">
        <v>1</v>
      </c>
      <c r="I45" s="1" t="s">
        <v>133</v>
      </c>
      <c r="J45" s="1"/>
      <c r="K45" s="1" t="s">
        <v>133</v>
      </c>
      <c r="L45" s="1"/>
      <c r="M45" s="1" t="s">
        <v>133</v>
      </c>
      <c r="N45" s="1"/>
      <c r="O45" s="22">
        <f>VLOOKUP($E45,'物品ID表8-29'!$D:$E,2,FALSE)*$F45+VLOOKUP($G45,'物品ID表8-29'!$D:$E,2,FALSE)*$H45+VLOOKUP($I45,'物品ID表8-29'!$D:$E,2,FALSE)*$J45+VLOOKUP($K45,'物品ID表8-29'!$D:$E,2,FALSE)*$L45+VLOOKUP($M45,'物品ID表8-29'!$D:$E,2,FALSE)*$N45</f>
        <v>1547</v>
      </c>
      <c r="P45" s="116" t="s">
        <v>133</v>
      </c>
    </row>
    <row r="46" spans="1:16" ht="16.5" x14ac:dyDescent="0.2">
      <c r="A46" s="166"/>
      <c r="B46" s="166"/>
      <c r="C46" s="166"/>
      <c r="D46" s="1" t="s">
        <v>186</v>
      </c>
      <c r="E46" s="1" t="s">
        <v>141</v>
      </c>
      <c r="F46" s="1">
        <v>81</v>
      </c>
      <c r="G46" s="1" t="s">
        <v>133</v>
      </c>
      <c r="H46" s="1"/>
      <c r="I46" s="1" t="s">
        <v>133</v>
      </c>
      <c r="J46" s="1"/>
      <c r="K46" s="1" t="s">
        <v>133</v>
      </c>
      <c r="L46" s="1"/>
      <c r="M46" s="1" t="s">
        <v>133</v>
      </c>
      <c r="N46" s="1"/>
      <c r="O46" s="22">
        <f>VLOOKUP($E46,'物品ID表8-29'!$D:$E,2,FALSE)*$F46+VLOOKUP($G46,'物品ID表8-29'!$D:$E,2,FALSE)*$H46+VLOOKUP($I46,'物品ID表8-29'!$D:$E,2,FALSE)*$J46+VLOOKUP($K46,'物品ID表8-29'!$D:$E,2,FALSE)*$L46+VLOOKUP($M46,'物品ID表8-29'!$D:$E,2,FALSE)*$N46</f>
        <v>1620</v>
      </c>
      <c r="P46" s="116" t="s">
        <v>133</v>
      </c>
    </row>
    <row r="47" spans="1:16" ht="16.5" x14ac:dyDescent="0.2">
      <c r="A47" s="166"/>
      <c r="B47" s="166"/>
      <c r="C47" s="166"/>
      <c r="D47" s="1" t="s">
        <v>187</v>
      </c>
      <c r="E47" s="1" t="s">
        <v>141</v>
      </c>
      <c r="F47" s="1">
        <v>216</v>
      </c>
      <c r="G47" s="1" t="s">
        <v>133</v>
      </c>
      <c r="H47" s="1"/>
      <c r="I47" s="1" t="s">
        <v>133</v>
      </c>
      <c r="J47" s="1"/>
      <c r="K47" s="1" t="s">
        <v>133</v>
      </c>
      <c r="L47" s="1"/>
      <c r="M47" s="1" t="s">
        <v>133</v>
      </c>
      <c r="N47" s="1"/>
      <c r="O47" s="22">
        <f>VLOOKUP($E47,'物品ID表8-29'!$D:$E,2,FALSE)*$F47+VLOOKUP($G47,'物品ID表8-29'!$D:$E,2,FALSE)*$H47+VLOOKUP($I47,'物品ID表8-29'!$D:$E,2,FALSE)*$J47+VLOOKUP($K47,'物品ID表8-29'!$D:$E,2,FALSE)*$L47+VLOOKUP($M47,'物品ID表8-29'!$D:$E,2,FALSE)*$N47</f>
        <v>4320</v>
      </c>
      <c r="P47" s="116" t="s">
        <v>133</v>
      </c>
    </row>
    <row r="48" spans="1:16" ht="16.5" x14ac:dyDescent="0.2">
      <c r="A48" s="166"/>
      <c r="B48" s="166"/>
      <c r="C48" s="166"/>
      <c r="D48" s="1" t="s">
        <v>381</v>
      </c>
      <c r="E48" s="1" t="s">
        <v>133</v>
      </c>
      <c r="F48" s="1"/>
      <c r="G48" s="1" t="s">
        <v>188</v>
      </c>
      <c r="H48" s="1">
        <v>1</v>
      </c>
      <c r="I48" s="1" t="s">
        <v>185</v>
      </c>
      <c r="J48" s="1">
        <v>1</v>
      </c>
      <c r="K48" s="1" t="s">
        <v>133</v>
      </c>
      <c r="L48" s="1"/>
      <c r="M48" s="1" t="s">
        <v>133</v>
      </c>
      <c r="N48" s="1"/>
      <c r="O48" s="22">
        <f>VLOOKUP($E48,'物品ID表8-29'!$D:$E,2,FALSE)*$F48+VLOOKUP($G48,'物品ID表8-29'!$D:$E,2,FALSE)*$H48+VLOOKUP($I48,'物品ID表8-29'!$D:$E,2,FALSE)*$J48+VLOOKUP($K48,'物品ID表8-29'!$D:$E,2,FALSE)*$L48+VLOOKUP($M48,'物品ID表8-29'!$D:$E,2,FALSE)*$N48</f>
        <v>3029</v>
      </c>
      <c r="P48" s="116" t="s">
        <v>133</v>
      </c>
    </row>
    <row r="49" spans="1:16" ht="16.5" x14ac:dyDescent="0.2">
      <c r="A49" s="166" t="s">
        <v>9</v>
      </c>
      <c r="B49" s="166" t="s">
        <v>52</v>
      </c>
      <c r="C49" s="166" t="s">
        <v>189</v>
      </c>
      <c r="D49" s="1" t="s">
        <v>190</v>
      </c>
      <c r="E49" s="23" t="s">
        <v>145</v>
      </c>
      <c r="F49" s="1">
        <v>8</v>
      </c>
      <c r="G49" s="1" t="s">
        <v>133</v>
      </c>
      <c r="H49" s="1"/>
      <c r="I49" s="1" t="s">
        <v>133</v>
      </c>
      <c r="J49" s="1"/>
      <c r="K49" s="1" t="s">
        <v>133</v>
      </c>
      <c r="L49" s="1"/>
      <c r="M49" s="1" t="s">
        <v>133</v>
      </c>
      <c r="N49" s="1"/>
      <c r="O49" s="22">
        <f>VLOOKUP($E49,'物品ID表8-29'!$D:$E,2,FALSE)*$F49+VLOOKUP($G49,'物品ID表8-29'!$D:$E,2,FALSE)*$H49+VLOOKUP($I49,'物品ID表8-29'!$D:$E,2,FALSE)*$J49+VLOOKUP($K49,'物品ID表8-29'!$D:$E,2,FALSE)*$L49+VLOOKUP($M49,'物品ID表8-29'!$D:$E,2,FALSE)*$N49</f>
        <v>160</v>
      </c>
      <c r="P49" s="116" t="s">
        <v>133</v>
      </c>
    </row>
    <row r="50" spans="1:16" ht="16.5" x14ac:dyDescent="0.2">
      <c r="A50" s="166"/>
      <c r="B50" s="166"/>
      <c r="C50" s="166"/>
      <c r="D50" s="1" t="s">
        <v>192</v>
      </c>
      <c r="E50" s="23" t="s">
        <v>145</v>
      </c>
      <c r="F50" s="5">
        <v>28</v>
      </c>
      <c r="G50" s="1" t="s">
        <v>133</v>
      </c>
      <c r="H50" s="1"/>
      <c r="I50" s="1" t="s">
        <v>133</v>
      </c>
      <c r="J50" s="1"/>
      <c r="K50" s="1" t="s">
        <v>133</v>
      </c>
      <c r="L50" s="1"/>
      <c r="M50" s="1" t="s">
        <v>133</v>
      </c>
      <c r="N50" s="1"/>
      <c r="O50" s="22">
        <f>VLOOKUP($E50,'物品ID表8-29'!$D:$E,2,FALSE)*$F50+VLOOKUP($G50,'物品ID表8-29'!$D:$E,2,FALSE)*$H50+VLOOKUP($I50,'物品ID表8-29'!$D:$E,2,FALSE)*$J50+VLOOKUP($K50,'物品ID表8-29'!$D:$E,2,FALSE)*$L50+VLOOKUP($M50,'物品ID表8-29'!$D:$E,2,FALSE)*$N50</f>
        <v>560</v>
      </c>
      <c r="P50" s="116" t="s">
        <v>133</v>
      </c>
    </row>
    <row r="51" spans="1:16" ht="16.5" x14ac:dyDescent="0.2">
      <c r="A51" s="166"/>
      <c r="B51" s="166"/>
      <c r="C51" s="166"/>
      <c r="D51" s="1" t="s">
        <v>193</v>
      </c>
      <c r="E51" s="23" t="s">
        <v>145</v>
      </c>
      <c r="F51" s="5">
        <v>54</v>
      </c>
      <c r="G51" s="23" t="s">
        <v>194</v>
      </c>
      <c r="H51" s="1">
        <v>1</v>
      </c>
      <c r="I51" s="1" t="s">
        <v>133</v>
      </c>
      <c r="J51" s="1"/>
      <c r="K51" s="1" t="s">
        <v>133</v>
      </c>
      <c r="L51" s="1"/>
      <c r="M51" s="1" t="s">
        <v>133</v>
      </c>
      <c r="N51" s="1"/>
      <c r="O51" s="22">
        <f>VLOOKUP($E51,'物品ID表8-29'!$D:$E,2,FALSE)*$F51+VLOOKUP($G51,'物品ID表8-29'!$D:$E,2,FALSE)*$H51+VLOOKUP($I51,'物品ID表8-29'!$D:$E,2,FALSE)*$J51+VLOOKUP($K51,'物品ID表8-29'!$D:$E,2,FALSE)*$L51+VLOOKUP($M51,'物品ID表8-29'!$D:$E,2,FALSE)*$N51</f>
        <v>1547</v>
      </c>
      <c r="P51" s="116" t="s">
        <v>133</v>
      </c>
    </row>
    <row r="52" spans="1:16" ht="16.5" x14ac:dyDescent="0.2">
      <c r="A52" s="166"/>
      <c r="B52" s="166"/>
      <c r="C52" s="166"/>
      <c r="D52" s="1" t="s">
        <v>382</v>
      </c>
      <c r="E52" s="23" t="s">
        <v>145</v>
      </c>
      <c r="F52" s="5">
        <v>81</v>
      </c>
      <c r="G52" s="1" t="s">
        <v>133</v>
      </c>
      <c r="H52" s="1"/>
      <c r="I52" s="1" t="s">
        <v>133</v>
      </c>
      <c r="J52" s="1"/>
      <c r="K52" s="1" t="s">
        <v>133</v>
      </c>
      <c r="L52" s="1"/>
      <c r="M52" s="1" t="s">
        <v>133</v>
      </c>
      <c r="N52" s="1"/>
      <c r="O52" s="22">
        <f>VLOOKUP($E52,'物品ID表8-29'!$D:$E,2,FALSE)*$F52+VLOOKUP($G52,'物品ID表8-29'!$D:$E,2,FALSE)*$H52+VLOOKUP($I52,'物品ID表8-29'!$D:$E,2,FALSE)*$J52+VLOOKUP($K52,'物品ID表8-29'!$D:$E,2,FALSE)*$L52+VLOOKUP($M52,'物品ID表8-29'!$D:$E,2,FALSE)*$N52</f>
        <v>1620</v>
      </c>
      <c r="P52" s="116" t="s">
        <v>133</v>
      </c>
    </row>
    <row r="53" spans="1:16" ht="16.5" x14ac:dyDescent="0.2">
      <c r="A53" s="166"/>
      <c r="B53" s="166"/>
      <c r="C53" s="166"/>
      <c r="D53" s="1" t="s">
        <v>383</v>
      </c>
      <c r="E53" s="23" t="s">
        <v>145</v>
      </c>
      <c r="F53" s="5">
        <v>216</v>
      </c>
      <c r="G53" s="1" t="s">
        <v>133</v>
      </c>
      <c r="H53" s="1"/>
      <c r="I53" s="1" t="s">
        <v>133</v>
      </c>
      <c r="J53" s="1"/>
      <c r="K53" s="1" t="s">
        <v>133</v>
      </c>
      <c r="L53" s="1"/>
      <c r="M53" s="1" t="s">
        <v>133</v>
      </c>
      <c r="N53" s="1"/>
      <c r="O53" s="22">
        <f>VLOOKUP($E53,'物品ID表8-29'!$D:$E,2,FALSE)*$F53+VLOOKUP($G53,'物品ID表8-29'!$D:$E,2,FALSE)*$H53+VLOOKUP($I53,'物品ID表8-29'!$D:$E,2,FALSE)*$J53+VLOOKUP($K53,'物品ID表8-29'!$D:$E,2,FALSE)*$L53+VLOOKUP($M53,'物品ID表8-29'!$D:$E,2,FALSE)*$N53</f>
        <v>4320</v>
      </c>
      <c r="P53" s="116" t="s">
        <v>133</v>
      </c>
    </row>
    <row r="54" spans="1:16" ht="16.5" x14ac:dyDescent="0.2">
      <c r="A54" s="166"/>
      <c r="B54" s="166"/>
      <c r="C54" s="166"/>
      <c r="D54" s="1" t="s">
        <v>384</v>
      </c>
      <c r="E54" s="1" t="s">
        <v>133</v>
      </c>
      <c r="F54" s="5"/>
      <c r="G54" s="23" t="s">
        <v>197</v>
      </c>
      <c r="H54" s="5">
        <v>1</v>
      </c>
      <c r="I54" s="23" t="s">
        <v>194</v>
      </c>
      <c r="J54" s="1">
        <v>1</v>
      </c>
      <c r="K54" s="1" t="s">
        <v>133</v>
      </c>
      <c r="L54" s="1"/>
      <c r="M54" s="1" t="s">
        <v>133</v>
      </c>
      <c r="N54" s="1"/>
      <c r="O54" s="22">
        <f>VLOOKUP($E54,'物品ID表8-29'!$D:$E,2,FALSE)*$F54+VLOOKUP($G54,'物品ID表8-29'!$D:$E,2,FALSE)*$H54+VLOOKUP($I54,'物品ID表8-29'!$D:$E,2,FALSE)*$J54+VLOOKUP($K54,'物品ID表8-29'!$D:$E,2,FALSE)*$L54+VLOOKUP($M54,'物品ID表8-29'!$D:$E,2,FALSE)*$N54</f>
        <v>3029</v>
      </c>
      <c r="P54" s="116" t="s">
        <v>133</v>
      </c>
    </row>
    <row r="55" spans="1:16" ht="16.5" x14ac:dyDescent="0.2">
      <c r="A55" s="166" t="s">
        <v>10</v>
      </c>
      <c r="B55" s="166" t="s">
        <v>53</v>
      </c>
      <c r="C55" s="166" t="s">
        <v>198</v>
      </c>
      <c r="D55" s="1" t="s">
        <v>199</v>
      </c>
      <c r="E55" s="23" t="s">
        <v>200</v>
      </c>
      <c r="F55" s="5">
        <v>8</v>
      </c>
      <c r="G55" s="1" t="s">
        <v>133</v>
      </c>
      <c r="H55" s="1"/>
      <c r="I55" s="1" t="s">
        <v>133</v>
      </c>
      <c r="J55" s="1"/>
      <c r="K55" s="1" t="s">
        <v>133</v>
      </c>
      <c r="L55" s="1"/>
      <c r="M55" s="1" t="s">
        <v>133</v>
      </c>
      <c r="N55" s="1"/>
      <c r="O55" s="22">
        <f>VLOOKUP($E55,'物品ID表8-29'!$D:$E,2,FALSE)*$F55+VLOOKUP($G55,'物品ID表8-29'!$D:$E,2,FALSE)*$H55+VLOOKUP($I55,'物品ID表8-29'!$D:$E,2,FALSE)*$J55+VLOOKUP($K55,'物品ID表8-29'!$D:$E,2,FALSE)*$L55+VLOOKUP($M55,'物品ID表8-29'!$D:$E,2,FALSE)*$N55</f>
        <v>160</v>
      </c>
      <c r="P55" s="116" t="s">
        <v>133</v>
      </c>
    </row>
    <row r="56" spans="1:16" ht="16.5" x14ac:dyDescent="0.2">
      <c r="A56" s="166"/>
      <c r="B56" s="166"/>
      <c r="C56" s="166"/>
      <c r="D56" s="1" t="s">
        <v>202</v>
      </c>
      <c r="E56" s="23" t="s">
        <v>200</v>
      </c>
      <c r="F56" s="5">
        <v>28</v>
      </c>
      <c r="G56" s="1" t="s">
        <v>133</v>
      </c>
      <c r="H56" s="1"/>
      <c r="I56" s="1" t="s">
        <v>133</v>
      </c>
      <c r="J56" s="1"/>
      <c r="K56" s="1" t="s">
        <v>133</v>
      </c>
      <c r="L56" s="1"/>
      <c r="M56" s="1" t="s">
        <v>133</v>
      </c>
      <c r="N56" s="1"/>
      <c r="O56" s="22">
        <f>VLOOKUP($E56,'物品ID表8-29'!$D:$E,2,FALSE)*$F56+VLOOKUP($G56,'物品ID表8-29'!$D:$E,2,FALSE)*$H56+VLOOKUP($I56,'物品ID表8-29'!$D:$E,2,FALSE)*$J56+VLOOKUP($K56,'物品ID表8-29'!$D:$E,2,FALSE)*$L56+VLOOKUP($M56,'物品ID表8-29'!$D:$E,2,FALSE)*$N56</f>
        <v>560</v>
      </c>
      <c r="P56" s="116" t="s">
        <v>133</v>
      </c>
    </row>
    <row r="57" spans="1:16" ht="16.5" x14ac:dyDescent="0.2">
      <c r="A57" s="166"/>
      <c r="B57" s="166"/>
      <c r="C57" s="166"/>
      <c r="D57" s="1" t="s">
        <v>203</v>
      </c>
      <c r="E57" s="23" t="s">
        <v>200</v>
      </c>
      <c r="F57" s="5">
        <v>54</v>
      </c>
      <c r="G57" s="23" t="s">
        <v>204</v>
      </c>
      <c r="H57" s="1">
        <v>1</v>
      </c>
      <c r="I57" s="1" t="s">
        <v>133</v>
      </c>
      <c r="J57" s="1"/>
      <c r="K57" s="1" t="s">
        <v>133</v>
      </c>
      <c r="L57" s="1"/>
      <c r="M57" s="1" t="s">
        <v>133</v>
      </c>
      <c r="N57" s="1"/>
      <c r="O57" s="22">
        <f>VLOOKUP($E57,'物品ID表8-29'!$D:$E,2,FALSE)*$F57+VLOOKUP($G57,'物品ID表8-29'!$D:$E,2,FALSE)*$H57+VLOOKUP($I57,'物品ID表8-29'!$D:$E,2,FALSE)*$J57+VLOOKUP($K57,'物品ID表8-29'!$D:$E,2,FALSE)*$L57+VLOOKUP($M57,'物品ID表8-29'!$D:$E,2,FALSE)*$N57</f>
        <v>1547</v>
      </c>
      <c r="P57" s="116" t="s">
        <v>133</v>
      </c>
    </row>
    <row r="58" spans="1:16" ht="16.5" x14ac:dyDescent="0.2">
      <c r="A58" s="166"/>
      <c r="B58" s="166"/>
      <c r="C58" s="166"/>
      <c r="D58" s="1" t="s">
        <v>205</v>
      </c>
      <c r="E58" s="23" t="s">
        <v>200</v>
      </c>
      <c r="F58" s="5">
        <v>81</v>
      </c>
      <c r="G58" s="1" t="s">
        <v>133</v>
      </c>
      <c r="H58" s="1"/>
      <c r="I58" s="1" t="s">
        <v>133</v>
      </c>
      <c r="J58" s="1"/>
      <c r="K58" s="1" t="s">
        <v>133</v>
      </c>
      <c r="L58" s="1"/>
      <c r="M58" s="1" t="s">
        <v>133</v>
      </c>
      <c r="N58" s="1"/>
      <c r="O58" s="22">
        <f>VLOOKUP($E58,'物品ID表8-29'!$D:$E,2,FALSE)*$F58+VLOOKUP($G58,'物品ID表8-29'!$D:$E,2,FALSE)*$H58+VLOOKUP($I58,'物品ID表8-29'!$D:$E,2,FALSE)*$J58+VLOOKUP($K58,'物品ID表8-29'!$D:$E,2,FALSE)*$L58+VLOOKUP($M58,'物品ID表8-29'!$D:$E,2,FALSE)*$N58</f>
        <v>1620</v>
      </c>
      <c r="P58" s="116" t="s">
        <v>133</v>
      </c>
    </row>
    <row r="59" spans="1:16" ht="16.5" x14ac:dyDescent="0.2">
      <c r="A59" s="166"/>
      <c r="B59" s="166"/>
      <c r="C59" s="166"/>
      <c r="D59" s="1" t="s">
        <v>206</v>
      </c>
      <c r="E59" s="23" t="s">
        <v>200</v>
      </c>
      <c r="F59" s="5">
        <v>216</v>
      </c>
      <c r="G59" s="1" t="s">
        <v>133</v>
      </c>
      <c r="H59" s="1"/>
      <c r="I59" s="1" t="s">
        <v>133</v>
      </c>
      <c r="J59" s="1"/>
      <c r="K59" s="1" t="s">
        <v>133</v>
      </c>
      <c r="L59" s="1"/>
      <c r="M59" s="1" t="s">
        <v>133</v>
      </c>
      <c r="N59" s="1"/>
      <c r="O59" s="22">
        <f>VLOOKUP($E59,'物品ID表8-29'!$D:$E,2,FALSE)*$F59+VLOOKUP($G59,'物品ID表8-29'!$D:$E,2,FALSE)*$H59+VLOOKUP($I59,'物品ID表8-29'!$D:$E,2,FALSE)*$J59+VLOOKUP($K59,'物品ID表8-29'!$D:$E,2,FALSE)*$L59+VLOOKUP($M59,'物品ID表8-29'!$D:$E,2,FALSE)*$N59</f>
        <v>4320</v>
      </c>
      <c r="P59" s="116" t="s">
        <v>133</v>
      </c>
    </row>
    <row r="60" spans="1:16" ht="16.5" x14ac:dyDescent="0.2">
      <c r="A60" s="166"/>
      <c r="B60" s="166"/>
      <c r="C60" s="166"/>
      <c r="D60" s="1" t="s">
        <v>385</v>
      </c>
      <c r="E60" s="1" t="s">
        <v>133</v>
      </c>
      <c r="F60" s="5"/>
      <c r="G60" s="23" t="s">
        <v>207</v>
      </c>
      <c r="H60" s="5">
        <v>1</v>
      </c>
      <c r="I60" s="23" t="s">
        <v>204</v>
      </c>
      <c r="J60" s="1">
        <v>1</v>
      </c>
      <c r="K60" s="1" t="s">
        <v>133</v>
      </c>
      <c r="L60" s="1"/>
      <c r="M60" s="1" t="s">
        <v>133</v>
      </c>
      <c r="N60" s="1"/>
      <c r="O60" s="22">
        <f>VLOOKUP($E60,'物品ID表8-29'!$D:$E,2,FALSE)*$F60+VLOOKUP($G60,'物品ID表8-29'!$D:$E,2,FALSE)*$H60+VLOOKUP($I60,'物品ID表8-29'!$D:$E,2,FALSE)*$J60+VLOOKUP($K60,'物品ID表8-29'!$D:$E,2,FALSE)*$L60+VLOOKUP($M60,'物品ID表8-29'!$D:$E,2,FALSE)*$N60</f>
        <v>3029</v>
      </c>
      <c r="P60" s="116" t="s">
        <v>133</v>
      </c>
    </row>
    <row r="61" spans="1:16" ht="16.5" x14ac:dyDescent="0.2">
      <c r="A61" s="166" t="s">
        <v>11</v>
      </c>
      <c r="B61" s="166" t="s">
        <v>54</v>
      </c>
      <c r="C61" s="166" t="s">
        <v>208</v>
      </c>
      <c r="D61" s="1" t="s">
        <v>209</v>
      </c>
      <c r="E61" s="23" t="s">
        <v>210</v>
      </c>
      <c r="F61" s="5">
        <v>8</v>
      </c>
      <c r="G61" s="1" t="s">
        <v>133</v>
      </c>
      <c r="H61" s="1"/>
      <c r="I61" s="1" t="s">
        <v>133</v>
      </c>
      <c r="J61" s="1"/>
      <c r="K61" s="1" t="s">
        <v>133</v>
      </c>
      <c r="L61" s="1"/>
      <c r="M61" s="1" t="s">
        <v>133</v>
      </c>
      <c r="N61" s="1"/>
      <c r="O61" s="22">
        <f>VLOOKUP($E61,'物品ID表8-29'!$D:$E,2,FALSE)*$F61+VLOOKUP($G61,'物品ID表8-29'!$D:$E,2,FALSE)*$H61+VLOOKUP($I61,'物品ID表8-29'!$D:$E,2,FALSE)*$J61+VLOOKUP($K61,'物品ID表8-29'!$D:$E,2,FALSE)*$L61+VLOOKUP($M61,'物品ID表8-29'!$D:$E,2,FALSE)*$N61</f>
        <v>160</v>
      </c>
      <c r="P61" s="116" t="s">
        <v>133</v>
      </c>
    </row>
    <row r="62" spans="1:16" ht="16.5" x14ac:dyDescent="0.2">
      <c r="A62" s="166"/>
      <c r="B62" s="166"/>
      <c r="C62" s="166"/>
      <c r="D62" s="1" t="s">
        <v>212</v>
      </c>
      <c r="E62" s="23" t="s">
        <v>210</v>
      </c>
      <c r="F62" s="5">
        <v>28</v>
      </c>
      <c r="G62" s="1" t="s">
        <v>133</v>
      </c>
      <c r="H62" s="1"/>
      <c r="I62" s="1" t="s">
        <v>133</v>
      </c>
      <c r="J62" s="1"/>
      <c r="K62" s="1" t="s">
        <v>133</v>
      </c>
      <c r="L62" s="1"/>
      <c r="M62" s="1" t="s">
        <v>133</v>
      </c>
      <c r="N62" s="1"/>
      <c r="O62" s="22">
        <f>VLOOKUP($E62,'物品ID表8-29'!$D:$E,2,FALSE)*$F62+VLOOKUP($G62,'物品ID表8-29'!$D:$E,2,FALSE)*$H62+VLOOKUP($I62,'物品ID表8-29'!$D:$E,2,FALSE)*$J62+VLOOKUP($K62,'物品ID表8-29'!$D:$E,2,FALSE)*$L62+VLOOKUP($M62,'物品ID表8-29'!$D:$E,2,FALSE)*$N62</f>
        <v>560</v>
      </c>
      <c r="P62" s="116" t="s">
        <v>133</v>
      </c>
    </row>
    <row r="63" spans="1:16" ht="16.5" x14ac:dyDescent="0.2">
      <c r="A63" s="166"/>
      <c r="B63" s="166"/>
      <c r="C63" s="166"/>
      <c r="D63" s="1" t="s">
        <v>213</v>
      </c>
      <c r="E63" s="23" t="s">
        <v>210</v>
      </c>
      <c r="F63" s="5">
        <v>54</v>
      </c>
      <c r="G63" s="23" t="s">
        <v>214</v>
      </c>
      <c r="H63" s="1">
        <v>1</v>
      </c>
      <c r="I63" s="1" t="s">
        <v>133</v>
      </c>
      <c r="J63" s="1"/>
      <c r="K63" s="1" t="s">
        <v>133</v>
      </c>
      <c r="L63" s="1"/>
      <c r="M63" s="1" t="s">
        <v>133</v>
      </c>
      <c r="N63" s="1"/>
      <c r="O63" s="22">
        <f>VLOOKUP($E63,'物品ID表8-29'!$D:$E,2,FALSE)*$F63+VLOOKUP($G63,'物品ID表8-29'!$D:$E,2,FALSE)*$H63+VLOOKUP($I63,'物品ID表8-29'!$D:$E,2,FALSE)*$J63+VLOOKUP($K63,'物品ID表8-29'!$D:$E,2,FALSE)*$L63+VLOOKUP($M63,'物品ID表8-29'!$D:$E,2,FALSE)*$N63</f>
        <v>1547</v>
      </c>
      <c r="P63" s="116" t="s">
        <v>133</v>
      </c>
    </row>
    <row r="64" spans="1:16" ht="16.5" x14ac:dyDescent="0.2">
      <c r="A64" s="166"/>
      <c r="B64" s="166"/>
      <c r="C64" s="166"/>
      <c r="D64" s="1" t="s">
        <v>215</v>
      </c>
      <c r="E64" s="23" t="s">
        <v>210</v>
      </c>
      <c r="F64" s="5">
        <v>81</v>
      </c>
      <c r="G64" s="1" t="s">
        <v>133</v>
      </c>
      <c r="H64" s="1"/>
      <c r="I64" s="1" t="s">
        <v>133</v>
      </c>
      <c r="J64" s="1"/>
      <c r="K64" s="1" t="s">
        <v>133</v>
      </c>
      <c r="L64" s="1"/>
      <c r="M64" s="1" t="s">
        <v>133</v>
      </c>
      <c r="N64" s="1"/>
      <c r="O64" s="22">
        <f>VLOOKUP($E64,'物品ID表8-29'!$D:$E,2,FALSE)*$F64+VLOOKUP($G64,'物品ID表8-29'!$D:$E,2,FALSE)*$H64+VLOOKUP($I64,'物品ID表8-29'!$D:$E,2,FALSE)*$J64+VLOOKUP($K64,'物品ID表8-29'!$D:$E,2,FALSE)*$L64+VLOOKUP($M64,'物品ID表8-29'!$D:$E,2,FALSE)*$N64</f>
        <v>1620</v>
      </c>
      <c r="P64" s="116" t="s">
        <v>133</v>
      </c>
    </row>
    <row r="65" spans="1:16" ht="16.5" x14ac:dyDescent="0.2">
      <c r="A65" s="166"/>
      <c r="B65" s="166"/>
      <c r="C65" s="166"/>
      <c r="D65" s="1" t="s">
        <v>216</v>
      </c>
      <c r="E65" s="23" t="s">
        <v>210</v>
      </c>
      <c r="F65" s="5">
        <v>216</v>
      </c>
      <c r="G65" s="1" t="s">
        <v>133</v>
      </c>
      <c r="H65" s="1"/>
      <c r="I65" s="1" t="s">
        <v>133</v>
      </c>
      <c r="J65" s="1"/>
      <c r="K65" s="1" t="s">
        <v>133</v>
      </c>
      <c r="L65" s="1"/>
      <c r="M65" s="1" t="s">
        <v>133</v>
      </c>
      <c r="N65" s="1"/>
      <c r="O65" s="22">
        <f>VLOOKUP($E65,'物品ID表8-29'!$D:$E,2,FALSE)*$F65+VLOOKUP($G65,'物品ID表8-29'!$D:$E,2,FALSE)*$H65+VLOOKUP($I65,'物品ID表8-29'!$D:$E,2,FALSE)*$J65+VLOOKUP($K65,'物品ID表8-29'!$D:$E,2,FALSE)*$L65+VLOOKUP($M65,'物品ID表8-29'!$D:$E,2,FALSE)*$N65</f>
        <v>4320</v>
      </c>
      <c r="P65" s="116" t="s">
        <v>133</v>
      </c>
    </row>
    <row r="66" spans="1:16" ht="16.5" x14ac:dyDescent="0.2">
      <c r="A66" s="166"/>
      <c r="B66" s="166"/>
      <c r="C66" s="166"/>
      <c r="D66" s="1" t="s">
        <v>386</v>
      </c>
      <c r="E66" s="1" t="s">
        <v>133</v>
      </c>
      <c r="F66" s="5"/>
      <c r="G66" s="23" t="s">
        <v>217</v>
      </c>
      <c r="H66" s="5">
        <v>1</v>
      </c>
      <c r="I66" s="23" t="s">
        <v>214</v>
      </c>
      <c r="J66" s="1">
        <v>1</v>
      </c>
      <c r="K66" s="1" t="s">
        <v>133</v>
      </c>
      <c r="L66" s="1"/>
      <c r="M66" s="1" t="s">
        <v>133</v>
      </c>
      <c r="N66" s="1"/>
      <c r="O66" s="22">
        <f>VLOOKUP($E66,'物品ID表8-29'!$D:$E,2,FALSE)*$F66+VLOOKUP($G66,'物品ID表8-29'!$D:$E,2,FALSE)*$H66+VLOOKUP($I66,'物品ID表8-29'!$D:$E,2,FALSE)*$J66+VLOOKUP($K66,'物品ID表8-29'!$D:$E,2,FALSE)*$L66+VLOOKUP($M66,'物品ID表8-29'!$D:$E,2,FALSE)*$N66</f>
        <v>3029</v>
      </c>
      <c r="P66" s="116" t="s">
        <v>133</v>
      </c>
    </row>
    <row r="67" spans="1:16" ht="16.5" x14ac:dyDescent="0.2">
      <c r="A67" s="166" t="s">
        <v>12</v>
      </c>
      <c r="B67" s="166" t="s">
        <v>55</v>
      </c>
      <c r="C67" s="166" t="s">
        <v>218</v>
      </c>
      <c r="D67" s="1" t="s">
        <v>219</v>
      </c>
      <c r="E67" s="23" t="s">
        <v>152</v>
      </c>
      <c r="F67" s="5">
        <v>8</v>
      </c>
      <c r="G67" s="1" t="s">
        <v>133</v>
      </c>
      <c r="H67" s="1"/>
      <c r="I67" s="1" t="s">
        <v>133</v>
      </c>
      <c r="J67" s="1"/>
      <c r="K67" s="1" t="s">
        <v>133</v>
      </c>
      <c r="L67" s="1"/>
      <c r="M67" s="1" t="s">
        <v>133</v>
      </c>
      <c r="N67" s="1"/>
      <c r="O67" s="22">
        <f>VLOOKUP($E67,'物品ID表8-29'!$D:$E,2,FALSE)*$F67+VLOOKUP($G67,'物品ID表8-29'!$D:$E,2,FALSE)*$H67+VLOOKUP($I67,'物品ID表8-29'!$D:$E,2,FALSE)*$J67+VLOOKUP($K67,'物品ID表8-29'!$D:$E,2,FALSE)*$L67+VLOOKUP($M67,'物品ID表8-29'!$D:$E,2,FALSE)*$N67</f>
        <v>160</v>
      </c>
      <c r="P67" s="116" t="s">
        <v>133</v>
      </c>
    </row>
    <row r="68" spans="1:16" ht="16.5" x14ac:dyDescent="0.2">
      <c r="A68" s="166"/>
      <c r="B68" s="166"/>
      <c r="C68" s="166"/>
      <c r="D68" s="1" t="s">
        <v>221</v>
      </c>
      <c r="E68" s="23" t="s">
        <v>152</v>
      </c>
      <c r="F68" s="5">
        <v>28</v>
      </c>
      <c r="G68" s="1" t="s">
        <v>133</v>
      </c>
      <c r="H68" s="1"/>
      <c r="I68" s="1" t="s">
        <v>133</v>
      </c>
      <c r="J68" s="1"/>
      <c r="K68" s="1" t="s">
        <v>133</v>
      </c>
      <c r="L68" s="1"/>
      <c r="M68" s="1" t="s">
        <v>133</v>
      </c>
      <c r="N68" s="1"/>
      <c r="O68" s="22">
        <f>VLOOKUP($E68,'物品ID表8-29'!$D:$E,2,FALSE)*$F68+VLOOKUP($G68,'物品ID表8-29'!$D:$E,2,FALSE)*$H68+VLOOKUP($I68,'物品ID表8-29'!$D:$E,2,FALSE)*$J68+VLOOKUP($K68,'物品ID表8-29'!$D:$E,2,FALSE)*$L68+VLOOKUP($M68,'物品ID表8-29'!$D:$E,2,FALSE)*$N68</f>
        <v>560</v>
      </c>
      <c r="P68" s="116" t="s">
        <v>133</v>
      </c>
    </row>
    <row r="69" spans="1:16" ht="16.5" x14ac:dyDescent="0.2">
      <c r="A69" s="166"/>
      <c r="B69" s="166"/>
      <c r="C69" s="166"/>
      <c r="D69" s="1" t="s">
        <v>387</v>
      </c>
      <c r="E69" s="23" t="s">
        <v>152</v>
      </c>
      <c r="F69" s="5">
        <v>54</v>
      </c>
      <c r="G69" s="23" t="s">
        <v>223</v>
      </c>
      <c r="H69" s="1">
        <v>1</v>
      </c>
      <c r="I69" s="1" t="s">
        <v>133</v>
      </c>
      <c r="J69" s="1"/>
      <c r="K69" s="1" t="s">
        <v>133</v>
      </c>
      <c r="L69" s="1"/>
      <c r="M69" s="1" t="s">
        <v>133</v>
      </c>
      <c r="N69" s="1"/>
      <c r="O69" s="22">
        <f>VLOOKUP($E69,'物品ID表8-29'!$D:$E,2,FALSE)*$F69+VLOOKUP($G69,'物品ID表8-29'!$D:$E,2,FALSE)*$H69+VLOOKUP($I69,'物品ID表8-29'!$D:$E,2,FALSE)*$J69+VLOOKUP($K69,'物品ID表8-29'!$D:$E,2,FALSE)*$L69+VLOOKUP($M69,'物品ID表8-29'!$D:$E,2,FALSE)*$N69</f>
        <v>1547</v>
      </c>
      <c r="P69" s="116" t="s">
        <v>133</v>
      </c>
    </row>
    <row r="70" spans="1:16" ht="16.5" x14ac:dyDescent="0.2">
      <c r="A70" s="166"/>
      <c r="B70" s="166"/>
      <c r="C70" s="166"/>
      <c r="D70" s="1" t="s">
        <v>388</v>
      </c>
      <c r="E70" s="23" t="s">
        <v>152</v>
      </c>
      <c r="F70" s="5">
        <v>81</v>
      </c>
      <c r="G70" s="1" t="s">
        <v>133</v>
      </c>
      <c r="H70" s="1"/>
      <c r="I70" s="1" t="s">
        <v>133</v>
      </c>
      <c r="J70" s="1"/>
      <c r="K70" s="1" t="s">
        <v>133</v>
      </c>
      <c r="L70" s="1"/>
      <c r="M70" s="1" t="s">
        <v>133</v>
      </c>
      <c r="N70" s="1"/>
      <c r="O70" s="22">
        <f>VLOOKUP($E70,'物品ID表8-29'!$D:$E,2,FALSE)*$F70+VLOOKUP($G70,'物品ID表8-29'!$D:$E,2,FALSE)*$H70+VLOOKUP($I70,'物品ID表8-29'!$D:$E,2,FALSE)*$J70+VLOOKUP($K70,'物品ID表8-29'!$D:$E,2,FALSE)*$L70+VLOOKUP($M70,'物品ID表8-29'!$D:$E,2,FALSE)*$N70</f>
        <v>1620</v>
      </c>
      <c r="P70" s="116" t="s">
        <v>133</v>
      </c>
    </row>
    <row r="71" spans="1:16" ht="16.5" x14ac:dyDescent="0.2">
      <c r="A71" s="166"/>
      <c r="B71" s="166"/>
      <c r="C71" s="166"/>
      <c r="D71" s="1" t="s">
        <v>389</v>
      </c>
      <c r="E71" s="23" t="s">
        <v>152</v>
      </c>
      <c r="F71" s="5">
        <v>216</v>
      </c>
      <c r="G71" s="1" t="s">
        <v>133</v>
      </c>
      <c r="H71" s="1"/>
      <c r="I71" s="1" t="s">
        <v>133</v>
      </c>
      <c r="J71" s="1"/>
      <c r="K71" s="1" t="s">
        <v>133</v>
      </c>
      <c r="L71" s="1"/>
      <c r="M71" s="1" t="s">
        <v>133</v>
      </c>
      <c r="N71" s="1"/>
      <c r="O71" s="22">
        <f>VLOOKUP($E71,'物品ID表8-29'!$D:$E,2,FALSE)*$F71+VLOOKUP($G71,'物品ID表8-29'!$D:$E,2,FALSE)*$H71+VLOOKUP($I71,'物品ID表8-29'!$D:$E,2,FALSE)*$J71+VLOOKUP($K71,'物品ID表8-29'!$D:$E,2,FALSE)*$L71+VLOOKUP($M71,'物品ID表8-29'!$D:$E,2,FALSE)*$N71</f>
        <v>4320</v>
      </c>
      <c r="P71" s="116" t="s">
        <v>133</v>
      </c>
    </row>
    <row r="72" spans="1:16" ht="16.5" x14ac:dyDescent="0.2">
      <c r="A72" s="166"/>
      <c r="B72" s="166"/>
      <c r="C72" s="166"/>
      <c r="D72" s="1" t="s">
        <v>390</v>
      </c>
      <c r="E72" s="1" t="s">
        <v>133</v>
      </c>
      <c r="F72" s="5"/>
      <c r="G72" s="23" t="s">
        <v>226</v>
      </c>
      <c r="H72" s="5">
        <v>1</v>
      </c>
      <c r="I72" s="23" t="s">
        <v>223</v>
      </c>
      <c r="J72" s="1">
        <v>1</v>
      </c>
      <c r="K72" s="1" t="s">
        <v>133</v>
      </c>
      <c r="L72" s="1"/>
      <c r="M72" s="1" t="s">
        <v>133</v>
      </c>
      <c r="N72" s="1"/>
      <c r="O72" s="22">
        <f>VLOOKUP($E72,'物品ID表8-29'!$D:$E,2,FALSE)*$F72+VLOOKUP($G72,'物品ID表8-29'!$D:$E,2,FALSE)*$H72+VLOOKUP($I72,'物品ID表8-29'!$D:$E,2,FALSE)*$J72+VLOOKUP($K72,'物品ID表8-29'!$D:$E,2,FALSE)*$L72+VLOOKUP($M72,'物品ID表8-29'!$D:$E,2,FALSE)*$N72</f>
        <v>3029</v>
      </c>
      <c r="P72" s="116" t="s">
        <v>133</v>
      </c>
    </row>
    <row r="73" spans="1:16" ht="16.5" x14ac:dyDescent="0.2">
      <c r="A73" s="166" t="s">
        <v>13</v>
      </c>
      <c r="B73" s="166" t="s">
        <v>56</v>
      </c>
      <c r="C73" s="166" t="s">
        <v>227</v>
      </c>
      <c r="D73" s="1" t="s">
        <v>228</v>
      </c>
      <c r="E73" s="23" t="s">
        <v>229</v>
      </c>
      <c r="F73" s="5">
        <v>8</v>
      </c>
      <c r="G73" s="1" t="s">
        <v>133</v>
      </c>
      <c r="H73" s="1"/>
      <c r="I73" s="1" t="s">
        <v>133</v>
      </c>
      <c r="J73" s="1"/>
      <c r="K73" s="1" t="s">
        <v>133</v>
      </c>
      <c r="L73" s="1"/>
      <c r="M73" s="1" t="s">
        <v>133</v>
      </c>
      <c r="N73" s="1"/>
      <c r="O73" s="22">
        <f>VLOOKUP($E73,'物品ID表8-29'!$D:$E,2,FALSE)*$F73+VLOOKUP($G73,'物品ID表8-29'!$D:$E,2,FALSE)*$H73+VLOOKUP($I73,'物品ID表8-29'!$D:$E,2,FALSE)*$J73+VLOOKUP($K73,'物品ID表8-29'!$D:$E,2,FALSE)*$L73+VLOOKUP($M73,'物品ID表8-29'!$D:$E,2,FALSE)*$N73</f>
        <v>160</v>
      </c>
      <c r="P73" s="116" t="s">
        <v>133</v>
      </c>
    </row>
    <row r="74" spans="1:16" ht="16.5" x14ac:dyDescent="0.2">
      <c r="A74" s="166"/>
      <c r="B74" s="166"/>
      <c r="C74" s="166"/>
      <c r="D74" s="1" t="s">
        <v>231</v>
      </c>
      <c r="E74" s="23" t="s">
        <v>229</v>
      </c>
      <c r="F74" s="5">
        <v>28</v>
      </c>
      <c r="G74" s="1" t="s">
        <v>133</v>
      </c>
      <c r="H74" s="1"/>
      <c r="I74" s="1" t="s">
        <v>133</v>
      </c>
      <c r="J74" s="1"/>
      <c r="K74" s="1" t="s">
        <v>133</v>
      </c>
      <c r="L74" s="1"/>
      <c r="M74" s="1" t="s">
        <v>133</v>
      </c>
      <c r="N74" s="1"/>
      <c r="O74" s="22">
        <f>VLOOKUP($E74,'物品ID表8-29'!$D:$E,2,FALSE)*$F74+VLOOKUP($G74,'物品ID表8-29'!$D:$E,2,FALSE)*$H74+VLOOKUP($I74,'物品ID表8-29'!$D:$E,2,FALSE)*$J74+VLOOKUP($K74,'物品ID表8-29'!$D:$E,2,FALSE)*$L74+VLOOKUP($M74,'物品ID表8-29'!$D:$E,2,FALSE)*$N74</f>
        <v>560</v>
      </c>
      <c r="P74" s="116" t="s">
        <v>133</v>
      </c>
    </row>
    <row r="75" spans="1:16" ht="16.5" x14ac:dyDescent="0.2">
      <c r="A75" s="166"/>
      <c r="B75" s="166"/>
      <c r="C75" s="166"/>
      <c r="D75" s="1" t="s">
        <v>232</v>
      </c>
      <c r="E75" s="23" t="s">
        <v>229</v>
      </c>
      <c r="F75" s="5">
        <v>54</v>
      </c>
      <c r="G75" s="23" t="s">
        <v>233</v>
      </c>
      <c r="H75" s="1">
        <v>1</v>
      </c>
      <c r="I75" s="1" t="s">
        <v>133</v>
      </c>
      <c r="J75" s="1"/>
      <c r="K75" s="1" t="s">
        <v>133</v>
      </c>
      <c r="L75" s="1"/>
      <c r="M75" s="1" t="s">
        <v>133</v>
      </c>
      <c r="N75" s="1"/>
      <c r="O75" s="22">
        <f>VLOOKUP($E75,'物品ID表8-29'!$D:$E,2,FALSE)*$F75+VLOOKUP($G75,'物品ID表8-29'!$D:$E,2,FALSE)*$H75+VLOOKUP($I75,'物品ID表8-29'!$D:$E,2,FALSE)*$J75+VLOOKUP($K75,'物品ID表8-29'!$D:$E,2,FALSE)*$L75+VLOOKUP($M75,'物品ID表8-29'!$D:$E,2,FALSE)*$N75</f>
        <v>1547</v>
      </c>
      <c r="P75" s="116" t="s">
        <v>133</v>
      </c>
    </row>
    <row r="76" spans="1:16" ht="16.5" x14ac:dyDescent="0.2">
      <c r="A76" s="166"/>
      <c r="B76" s="166"/>
      <c r="C76" s="166"/>
      <c r="D76" s="1" t="s">
        <v>234</v>
      </c>
      <c r="E76" s="23" t="s">
        <v>229</v>
      </c>
      <c r="F76" s="5">
        <v>81</v>
      </c>
      <c r="G76" s="1" t="s">
        <v>133</v>
      </c>
      <c r="H76" s="1"/>
      <c r="I76" s="1" t="s">
        <v>133</v>
      </c>
      <c r="J76" s="1"/>
      <c r="K76" s="1" t="s">
        <v>133</v>
      </c>
      <c r="L76" s="1"/>
      <c r="M76" s="1" t="s">
        <v>133</v>
      </c>
      <c r="N76" s="1"/>
      <c r="O76" s="22">
        <f>VLOOKUP($E76,'物品ID表8-29'!$D:$E,2,FALSE)*$F76+VLOOKUP($G76,'物品ID表8-29'!$D:$E,2,FALSE)*$H76+VLOOKUP($I76,'物品ID表8-29'!$D:$E,2,FALSE)*$J76+VLOOKUP($K76,'物品ID表8-29'!$D:$E,2,FALSE)*$L76+VLOOKUP($M76,'物品ID表8-29'!$D:$E,2,FALSE)*$N76</f>
        <v>1620</v>
      </c>
      <c r="P76" s="116" t="s">
        <v>133</v>
      </c>
    </row>
    <row r="77" spans="1:16" ht="16.5" x14ac:dyDescent="0.2">
      <c r="A77" s="166"/>
      <c r="B77" s="166"/>
      <c r="C77" s="166"/>
      <c r="D77" s="1" t="s">
        <v>235</v>
      </c>
      <c r="E77" s="23" t="s">
        <v>229</v>
      </c>
      <c r="F77" s="5">
        <v>216</v>
      </c>
      <c r="G77" s="1" t="s">
        <v>133</v>
      </c>
      <c r="H77" s="1"/>
      <c r="I77" s="1" t="s">
        <v>133</v>
      </c>
      <c r="J77" s="1"/>
      <c r="K77" s="1" t="s">
        <v>133</v>
      </c>
      <c r="L77" s="1"/>
      <c r="M77" s="1" t="s">
        <v>133</v>
      </c>
      <c r="N77" s="1"/>
      <c r="O77" s="22">
        <f>VLOOKUP($E77,'物品ID表8-29'!$D:$E,2,FALSE)*$F77+VLOOKUP($G77,'物品ID表8-29'!$D:$E,2,FALSE)*$H77+VLOOKUP($I77,'物品ID表8-29'!$D:$E,2,FALSE)*$J77+VLOOKUP($K77,'物品ID表8-29'!$D:$E,2,FALSE)*$L77+VLOOKUP($M77,'物品ID表8-29'!$D:$E,2,FALSE)*$N77</f>
        <v>4320</v>
      </c>
      <c r="P77" s="116" t="s">
        <v>133</v>
      </c>
    </row>
    <row r="78" spans="1:16" ht="16.5" x14ac:dyDescent="0.2">
      <c r="A78" s="166"/>
      <c r="B78" s="166"/>
      <c r="C78" s="166"/>
      <c r="D78" s="1" t="s">
        <v>391</v>
      </c>
      <c r="E78" s="1" t="s">
        <v>133</v>
      </c>
      <c r="F78" s="5"/>
      <c r="G78" s="23" t="s">
        <v>236</v>
      </c>
      <c r="H78" s="5">
        <v>1</v>
      </c>
      <c r="I78" s="23" t="s">
        <v>233</v>
      </c>
      <c r="J78" s="1">
        <v>1</v>
      </c>
      <c r="K78" s="1" t="s">
        <v>133</v>
      </c>
      <c r="L78" s="1"/>
      <c r="M78" s="1" t="s">
        <v>133</v>
      </c>
      <c r="N78" s="1"/>
      <c r="O78" s="22">
        <f>VLOOKUP($E78,'物品ID表8-29'!$D:$E,2,FALSE)*$F78+VLOOKUP($G78,'物品ID表8-29'!$D:$E,2,FALSE)*$H78+VLOOKUP($I78,'物品ID表8-29'!$D:$E,2,FALSE)*$J78+VLOOKUP($K78,'物品ID表8-29'!$D:$E,2,FALSE)*$L78+VLOOKUP($M78,'物品ID表8-29'!$D:$E,2,FALSE)*$N78</f>
        <v>3029</v>
      </c>
      <c r="P78" s="116" t="s">
        <v>133</v>
      </c>
    </row>
    <row r="79" spans="1:16" ht="16.5" x14ac:dyDescent="0.2">
      <c r="A79" s="166" t="s">
        <v>57</v>
      </c>
      <c r="B79" s="166" t="s">
        <v>50</v>
      </c>
      <c r="C79" s="166" t="s">
        <v>171</v>
      </c>
      <c r="D79" s="1" t="s">
        <v>172</v>
      </c>
      <c r="E79" s="1" t="s">
        <v>136</v>
      </c>
      <c r="F79" s="1">
        <v>9</v>
      </c>
      <c r="G79" s="1" t="s">
        <v>133</v>
      </c>
      <c r="H79" s="1"/>
      <c r="I79" s="1" t="s">
        <v>133</v>
      </c>
      <c r="J79" s="1"/>
      <c r="K79" s="1" t="s">
        <v>133</v>
      </c>
      <c r="L79" s="1"/>
      <c r="M79" s="1" t="s">
        <v>133</v>
      </c>
      <c r="N79" s="1"/>
      <c r="O79" s="22">
        <f>VLOOKUP($E79,'物品ID表8-29'!$D:$E,2,FALSE)*$F79+VLOOKUP($G79,'物品ID表8-29'!$D:$E,2,FALSE)*$H79+VLOOKUP($I79,'物品ID表8-29'!$D:$E,2,FALSE)*$J79+VLOOKUP($K79,'物品ID表8-29'!$D:$E,2,FALSE)*$L79+VLOOKUP($M79,'物品ID表8-29'!$D:$E,2,FALSE)*$N79</f>
        <v>180</v>
      </c>
      <c r="P79" s="116" t="s">
        <v>133</v>
      </c>
    </row>
    <row r="80" spans="1:16" ht="16.5" x14ac:dyDescent="0.2">
      <c r="A80" s="166"/>
      <c r="B80" s="166"/>
      <c r="C80" s="166"/>
      <c r="D80" s="1" t="s">
        <v>174</v>
      </c>
      <c r="E80" s="1" t="s">
        <v>136</v>
      </c>
      <c r="F80" s="1">
        <v>31</v>
      </c>
      <c r="G80" s="1" t="s">
        <v>133</v>
      </c>
      <c r="H80" s="1"/>
      <c r="I80" s="1" t="s">
        <v>133</v>
      </c>
      <c r="J80" s="1"/>
      <c r="K80" s="1" t="s">
        <v>133</v>
      </c>
      <c r="L80" s="1"/>
      <c r="M80" s="1" t="s">
        <v>133</v>
      </c>
      <c r="N80" s="1"/>
      <c r="O80" s="22">
        <f>VLOOKUP($E80,'物品ID表8-29'!$D:$E,2,FALSE)*$F80+VLOOKUP($G80,'物品ID表8-29'!$D:$E,2,FALSE)*$H80+VLOOKUP($I80,'物品ID表8-29'!$D:$E,2,FALSE)*$J80+VLOOKUP($K80,'物品ID表8-29'!$D:$E,2,FALSE)*$L80+VLOOKUP($M80,'物品ID表8-29'!$D:$E,2,FALSE)*$N80</f>
        <v>620</v>
      </c>
      <c r="P80" s="116" t="s">
        <v>133</v>
      </c>
    </row>
    <row r="81" spans="1:16" ht="16.5" x14ac:dyDescent="0.2">
      <c r="A81" s="166"/>
      <c r="B81" s="166"/>
      <c r="C81" s="166"/>
      <c r="D81" s="1" t="s">
        <v>175</v>
      </c>
      <c r="E81" s="1" t="s">
        <v>136</v>
      </c>
      <c r="F81" s="1">
        <v>60</v>
      </c>
      <c r="G81" s="24" t="s">
        <v>176</v>
      </c>
      <c r="H81" s="1">
        <v>1</v>
      </c>
      <c r="I81" s="1" t="s">
        <v>133</v>
      </c>
      <c r="J81" s="1"/>
      <c r="K81" s="1" t="s">
        <v>133</v>
      </c>
      <c r="L81" s="1"/>
      <c r="M81" s="1" t="s">
        <v>133</v>
      </c>
      <c r="N81" s="1"/>
      <c r="O81" s="22">
        <f>VLOOKUP($E81,'物品ID表8-29'!$D:$E,2,FALSE)*$F81+VLOOKUP($G81,'物品ID表8-29'!$D:$E,2,FALSE)*$H81+VLOOKUP($I81,'物品ID表8-29'!$D:$E,2,FALSE)*$J81+VLOOKUP($K81,'物品ID表8-29'!$D:$E,2,FALSE)*$L81+VLOOKUP($M81,'物品ID表8-29'!$D:$E,2,FALSE)*$N81</f>
        <v>1667</v>
      </c>
      <c r="P81" s="116" t="s">
        <v>133</v>
      </c>
    </row>
    <row r="82" spans="1:16" ht="16.5" x14ac:dyDescent="0.2">
      <c r="A82" s="166"/>
      <c r="B82" s="166"/>
      <c r="C82" s="166"/>
      <c r="D82" s="1" t="s">
        <v>177</v>
      </c>
      <c r="E82" s="1" t="s">
        <v>136</v>
      </c>
      <c r="F82" s="1">
        <v>90</v>
      </c>
      <c r="G82" s="1" t="s">
        <v>133</v>
      </c>
      <c r="H82" s="1"/>
      <c r="I82" s="1" t="s">
        <v>133</v>
      </c>
      <c r="J82" s="1"/>
      <c r="K82" s="1" t="s">
        <v>133</v>
      </c>
      <c r="L82" s="1"/>
      <c r="M82" s="1" t="s">
        <v>133</v>
      </c>
      <c r="N82" s="1"/>
      <c r="O82" s="22">
        <f>VLOOKUP($E82,'物品ID表8-29'!$D:$E,2,FALSE)*$F82+VLOOKUP($G82,'物品ID表8-29'!$D:$E,2,FALSE)*$H82+VLOOKUP($I82,'物品ID表8-29'!$D:$E,2,FALSE)*$J82+VLOOKUP($K82,'物品ID表8-29'!$D:$E,2,FALSE)*$L82+VLOOKUP($M82,'物品ID表8-29'!$D:$E,2,FALSE)*$N82</f>
        <v>1800</v>
      </c>
      <c r="P82" s="116" t="s">
        <v>133</v>
      </c>
    </row>
    <row r="83" spans="1:16" ht="16.5" x14ac:dyDescent="0.2">
      <c r="A83" s="166"/>
      <c r="B83" s="166"/>
      <c r="C83" s="166"/>
      <c r="D83" s="1" t="s">
        <v>178</v>
      </c>
      <c r="E83" s="1" t="s">
        <v>136</v>
      </c>
      <c r="F83" s="1">
        <v>240</v>
      </c>
      <c r="G83" s="1" t="s">
        <v>133</v>
      </c>
      <c r="H83" s="1"/>
      <c r="I83" s="1" t="s">
        <v>133</v>
      </c>
      <c r="J83" s="1"/>
      <c r="K83" s="1" t="s">
        <v>133</v>
      </c>
      <c r="L83" s="1"/>
      <c r="M83" s="1" t="s">
        <v>133</v>
      </c>
      <c r="N83" s="1"/>
      <c r="O83" s="22">
        <f>VLOOKUP($E83,'物品ID表8-29'!$D:$E,2,FALSE)*$F83+VLOOKUP($G83,'物品ID表8-29'!$D:$E,2,FALSE)*$H83+VLOOKUP($I83,'物品ID表8-29'!$D:$E,2,FALSE)*$J83+VLOOKUP($K83,'物品ID表8-29'!$D:$E,2,FALSE)*$L83+VLOOKUP($M83,'物品ID表8-29'!$D:$E,2,FALSE)*$N83</f>
        <v>4800</v>
      </c>
      <c r="P83" s="116" t="s">
        <v>133</v>
      </c>
    </row>
    <row r="84" spans="1:16" ht="16.5" x14ac:dyDescent="0.2">
      <c r="A84" s="166"/>
      <c r="B84" s="166"/>
      <c r="C84" s="166"/>
      <c r="D84" s="1" t="s">
        <v>313</v>
      </c>
      <c r="E84" s="1" t="s">
        <v>136</v>
      </c>
      <c r="F84" s="1">
        <v>500</v>
      </c>
      <c r="G84" s="24" t="s">
        <v>179</v>
      </c>
      <c r="H84" s="1">
        <v>1</v>
      </c>
      <c r="I84" s="24" t="s">
        <v>176</v>
      </c>
      <c r="J84" s="1">
        <v>1</v>
      </c>
      <c r="K84" s="1" t="s">
        <v>133</v>
      </c>
      <c r="L84" s="1"/>
      <c r="M84" s="1" t="s">
        <v>133</v>
      </c>
      <c r="N84" s="1"/>
      <c r="O84" s="22">
        <f>VLOOKUP($E84,'物品ID表8-29'!$D:$E,2,FALSE)*$F84+VLOOKUP($G84,'物品ID表8-29'!$D:$E,2,FALSE)*$H84+VLOOKUP($I84,'物品ID表8-29'!$D:$E,2,FALSE)*$J84+VLOOKUP($K84,'物品ID表8-29'!$D:$E,2,FALSE)*$L84+VLOOKUP($M84,'物品ID表8-29'!$D:$E,2,FALSE)*$N84</f>
        <v>13029</v>
      </c>
      <c r="P84" s="116" t="s">
        <v>133</v>
      </c>
    </row>
    <row r="85" spans="1:16" ht="16.5" x14ac:dyDescent="0.2">
      <c r="A85" s="166" t="s">
        <v>58</v>
      </c>
      <c r="B85" s="166" t="s">
        <v>51</v>
      </c>
      <c r="C85" s="166" t="s">
        <v>180</v>
      </c>
      <c r="D85" s="1" t="s">
        <v>181</v>
      </c>
      <c r="E85" s="1" t="s">
        <v>141</v>
      </c>
      <c r="F85" s="1">
        <v>9</v>
      </c>
      <c r="G85" s="1" t="s">
        <v>133</v>
      </c>
      <c r="H85" s="1"/>
      <c r="I85" s="1" t="s">
        <v>133</v>
      </c>
      <c r="J85" s="1"/>
      <c r="K85" s="1" t="s">
        <v>133</v>
      </c>
      <c r="L85" s="1"/>
      <c r="M85" s="1" t="s">
        <v>133</v>
      </c>
      <c r="N85" s="1"/>
      <c r="O85" s="22">
        <f>VLOOKUP($E85,'物品ID表8-29'!$D:$E,2,FALSE)*$F85+VLOOKUP($G85,'物品ID表8-29'!$D:$E,2,FALSE)*$H85+VLOOKUP($I85,'物品ID表8-29'!$D:$E,2,FALSE)*$J85+VLOOKUP($K85,'物品ID表8-29'!$D:$E,2,FALSE)*$L85+VLOOKUP($M85,'物品ID表8-29'!$D:$E,2,FALSE)*$N85</f>
        <v>180</v>
      </c>
      <c r="P85" s="116" t="s">
        <v>133</v>
      </c>
    </row>
    <row r="86" spans="1:16" ht="16.5" x14ac:dyDescent="0.2">
      <c r="A86" s="166"/>
      <c r="B86" s="166"/>
      <c r="C86" s="166"/>
      <c r="D86" s="1" t="s">
        <v>183</v>
      </c>
      <c r="E86" s="1" t="s">
        <v>141</v>
      </c>
      <c r="F86" s="1">
        <v>31</v>
      </c>
      <c r="G86" s="1" t="s">
        <v>133</v>
      </c>
      <c r="H86" s="1"/>
      <c r="I86" s="1" t="s">
        <v>133</v>
      </c>
      <c r="J86" s="1"/>
      <c r="K86" s="1" t="s">
        <v>133</v>
      </c>
      <c r="L86" s="1"/>
      <c r="M86" s="1" t="s">
        <v>133</v>
      </c>
      <c r="N86" s="1"/>
      <c r="O86" s="22">
        <f>VLOOKUP($E86,'物品ID表8-29'!$D:$E,2,FALSE)*$F86+VLOOKUP($G86,'物品ID表8-29'!$D:$E,2,FALSE)*$H86+VLOOKUP($I86,'物品ID表8-29'!$D:$E,2,FALSE)*$J86+VLOOKUP($K86,'物品ID表8-29'!$D:$E,2,FALSE)*$L86+VLOOKUP($M86,'物品ID表8-29'!$D:$E,2,FALSE)*$N86</f>
        <v>620</v>
      </c>
      <c r="P86" s="116" t="s">
        <v>133</v>
      </c>
    </row>
    <row r="87" spans="1:16" ht="16.5" x14ac:dyDescent="0.2">
      <c r="A87" s="166"/>
      <c r="B87" s="166"/>
      <c r="C87" s="166"/>
      <c r="D87" s="1" t="s">
        <v>184</v>
      </c>
      <c r="E87" s="1" t="s">
        <v>141</v>
      </c>
      <c r="F87" s="1">
        <v>60</v>
      </c>
      <c r="G87" s="1" t="s">
        <v>185</v>
      </c>
      <c r="H87" s="1">
        <v>1</v>
      </c>
      <c r="I87" s="1" t="s">
        <v>133</v>
      </c>
      <c r="J87" s="1"/>
      <c r="K87" s="1" t="s">
        <v>133</v>
      </c>
      <c r="L87" s="1"/>
      <c r="M87" s="1" t="s">
        <v>133</v>
      </c>
      <c r="N87" s="1"/>
      <c r="O87" s="22">
        <f>VLOOKUP($E87,'物品ID表8-29'!$D:$E,2,FALSE)*$F87+VLOOKUP($G87,'物品ID表8-29'!$D:$E,2,FALSE)*$H87+VLOOKUP($I87,'物品ID表8-29'!$D:$E,2,FALSE)*$J87+VLOOKUP($K87,'物品ID表8-29'!$D:$E,2,FALSE)*$L87+VLOOKUP($M87,'物品ID表8-29'!$D:$E,2,FALSE)*$N87</f>
        <v>1667</v>
      </c>
      <c r="P87" s="116" t="s">
        <v>133</v>
      </c>
    </row>
    <row r="88" spans="1:16" ht="16.5" x14ac:dyDescent="0.2">
      <c r="A88" s="166"/>
      <c r="B88" s="166"/>
      <c r="C88" s="166"/>
      <c r="D88" s="1" t="s">
        <v>186</v>
      </c>
      <c r="E88" s="1" t="s">
        <v>141</v>
      </c>
      <c r="F88" s="1">
        <v>90</v>
      </c>
      <c r="G88" s="1" t="s">
        <v>133</v>
      </c>
      <c r="H88" s="1"/>
      <c r="I88" s="1" t="s">
        <v>133</v>
      </c>
      <c r="J88" s="1"/>
      <c r="K88" s="1" t="s">
        <v>133</v>
      </c>
      <c r="L88" s="1"/>
      <c r="M88" s="1" t="s">
        <v>133</v>
      </c>
      <c r="N88" s="1"/>
      <c r="O88" s="22">
        <f>VLOOKUP($E88,'物品ID表8-29'!$D:$E,2,FALSE)*$F88+VLOOKUP($G88,'物品ID表8-29'!$D:$E,2,FALSE)*$H88+VLOOKUP($I88,'物品ID表8-29'!$D:$E,2,FALSE)*$J88+VLOOKUP($K88,'物品ID表8-29'!$D:$E,2,FALSE)*$L88+VLOOKUP($M88,'物品ID表8-29'!$D:$E,2,FALSE)*$N88</f>
        <v>1800</v>
      </c>
      <c r="P88" s="116" t="s">
        <v>133</v>
      </c>
    </row>
    <row r="89" spans="1:16" ht="16.5" x14ac:dyDescent="0.2">
      <c r="A89" s="166"/>
      <c r="B89" s="166"/>
      <c r="C89" s="166"/>
      <c r="D89" s="1" t="s">
        <v>187</v>
      </c>
      <c r="E89" s="1" t="s">
        <v>141</v>
      </c>
      <c r="F89" s="1">
        <v>240</v>
      </c>
      <c r="G89" s="1" t="s">
        <v>133</v>
      </c>
      <c r="H89" s="1"/>
      <c r="I89" s="1" t="s">
        <v>133</v>
      </c>
      <c r="J89" s="1"/>
      <c r="K89" s="1" t="s">
        <v>133</v>
      </c>
      <c r="L89" s="1"/>
      <c r="M89" s="1" t="s">
        <v>133</v>
      </c>
      <c r="N89" s="1"/>
      <c r="O89" s="22">
        <f>VLOOKUP($E89,'物品ID表8-29'!$D:$E,2,FALSE)*$F89+VLOOKUP($G89,'物品ID表8-29'!$D:$E,2,FALSE)*$H89+VLOOKUP($I89,'物品ID表8-29'!$D:$E,2,FALSE)*$J89+VLOOKUP($K89,'物品ID表8-29'!$D:$E,2,FALSE)*$L89+VLOOKUP($M89,'物品ID表8-29'!$D:$E,2,FALSE)*$N89</f>
        <v>4800</v>
      </c>
      <c r="P89" s="116" t="s">
        <v>133</v>
      </c>
    </row>
    <row r="90" spans="1:16" ht="16.5" x14ac:dyDescent="0.2">
      <c r="A90" s="166"/>
      <c r="B90" s="166"/>
      <c r="C90" s="166"/>
      <c r="D90" s="1" t="s">
        <v>381</v>
      </c>
      <c r="E90" s="1" t="s">
        <v>141</v>
      </c>
      <c r="F90" s="1">
        <v>500</v>
      </c>
      <c r="G90" s="1" t="s">
        <v>188</v>
      </c>
      <c r="H90" s="1">
        <v>1</v>
      </c>
      <c r="I90" s="1" t="s">
        <v>185</v>
      </c>
      <c r="J90" s="1">
        <v>1</v>
      </c>
      <c r="K90" s="1" t="s">
        <v>133</v>
      </c>
      <c r="L90" s="1"/>
      <c r="M90" s="1" t="s">
        <v>133</v>
      </c>
      <c r="N90" s="1"/>
      <c r="O90" s="22">
        <f>VLOOKUP($E90,'物品ID表8-29'!$D:$E,2,FALSE)*$F90+VLOOKUP($G90,'物品ID表8-29'!$D:$E,2,FALSE)*$H90+VLOOKUP($I90,'物品ID表8-29'!$D:$E,2,FALSE)*$J90+VLOOKUP($K90,'物品ID表8-29'!$D:$E,2,FALSE)*$L90+VLOOKUP($M90,'物品ID表8-29'!$D:$E,2,FALSE)*$N90</f>
        <v>13029</v>
      </c>
      <c r="P90" s="116" t="s">
        <v>133</v>
      </c>
    </row>
    <row r="91" spans="1:16" ht="16.5" x14ac:dyDescent="0.2">
      <c r="A91" s="166" t="s">
        <v>59</v>
      </c>
      <c r="B91" s="166" t="s">
        <v>52</v>
      </c>
      <c r="C91" s="166" t="s">
        <v>189</v>
      </c>
      <c r="D91" s="1" t="s">
        <v>190</v>
      </c>
      <c r="E91" s="23" t="s">
        <v>145</v>
      </c>
      <c r="F91" s="1">
        <v>9</v>
      </c>
      <c r="G91" s="1" t="s">
        <v>133</v>
      </c>
      <c r="H91" s="1"/>
      <c r="I91" s="1" t="s">
        <v>133</v>
      </c>
      <c r="J91" s="1"/>
      <c r="K91" s="1" t="s">
        <v>133</v>
      </c>
      <c r="L91" s="1"/>
      <c r="M91" s="1" t="s">
        <v>133</v>
      </c>
      <c r="N91" s="1"/>
      <c r="O91" s="22">
        <f>VLOOKUP($E91,'物品ID表8-29'!$D:$E,2,FALSE)*$F91+VLOOKUP($G91,'物品ID表8-29'!$D:$E,2,FALSE)*$H91+VLOOKUP($I91,'物品ID表8-29'!$D:$E,2,FALSE)*$J91+VLOOKUP($K91,'物品ID表8-29'!$D:$E,2,FALSE)*$L91+VLOOKUP($M91,'物品ID表8-29'!$D:$E,2,FALSE)*$N91</f>
        <v>180</v>
      </c>
      <c r="P91" s="116" t="s">
        <v>133</v>
      </c>
    </row>
    <row r="92" spans="1:16" ht="16.5" x14ac:dyDescent="0.2">
      <c r="A92" s="166"/>
      <c r="B92" s="166"/>
      <c r="C92" s="166"/>
      <c r="D92" s="1" t="s">
        <v>192</v>
      </c>
      <c r="E92" s="23" t="s">
        <v>145</v>
      </c>
      <c r="F92" s="1">
        <v>31</v>
      </c>
      <c r="G92" s="1" t="s">
        <v>133</v>
      </c>
      <c r="H92" s="1"/>
      <c r="I92" s="1" t="s">
        <v>133</v>
      </c>
      <c r="J92" s="1"/>
      <c r="K92" s="1" t="s">
        <v>133</v>
      </c>
      <c r="L92" s="1"/>
      <c r="M92" s="1" t="s">
        <v>133</v>
      </c>
      <c r="N92" s="1"/>
      <c r="O92" s="22">
        <f>VLOOKUP($E92,'物品ID表8-29'!$D:$E,2,FALSE)*$F92+VLOOKUP($G92,'物品ID表8-29'!$D:$E,2,FALSE)*$H92+VLOOKUP($I92,'物品ID表8-29'!$D:$E,2,FALSE)*$J92+VLOOKUP($K92,'物品ID表8-29'!$D:$E,2,FALSE)*$L92+VLOOKUP($M92,'物品ID表8-29'!$D:$E,2,FALSE)*$N92</f>
        <v>620</v>
      </c>
      <c r="P92" s="116" t="s">
        <v>133</v>
      </c>
    </row>
    <row r="93" spans="1:16" ht="16.5" x14ac:dyDescent="0.2">
      <c r="A93" s="166"/>
      <c r="B93" s="166"/>
      <c r="C93" s="166"/>
      <c r="D93" s="1" t="s">
        <v>193</v>
      </c>
      <c r="E93" s="23" t="s">
        <v>145</v>
      </c>
      <c r="F93" s="1">
        <v>60</v>
      </c>
      <c r="G93" s="23" t="s">
        <v>194</v>
      </c>
      <c r="H93" s="1">
        <v>1</v>
      </c>
      <c r="I93" s="1" t="s">
        <v>133</v>
      </c>
      <c r="J93" s="1"/>
      <c r="K93" s="1" t="s">
        <v>133</v>
      </c>
      <c r="L93" s="1"/>
      <c r="M93" s="1" t="s">
        <v>133</v>
      </c>
      <c r="N93" s="1"/>
      <c r="O93" s="22">
        <f>VLOOKUP($E93,'物品ID表8-29'!$D:$E,2,FALSE)*$F93+VLOOKUP($G93,'物品ID表8-29'!$D:$E,2,FALSE)*$H93+VLOOKUP($I93,'物品ID表8-29'!$D:$E,2,FALSE)*$J93+VLOOKUP($K93,'物品ID表8-29'!$D:$E,2,FALSE)*$L93+VLOOKUP($M93,'物品ID表8-29'!$D:$E,2,FALSE)*$N93</f>
        <v>1667</v>
      </c>
      <c r="P93" s="116" t="s">
        <v>133</v>
      </c>
    </row>
    <row r="94" spans="1:16" ht="16.5" x14ac:dyDescent="0.2">
      <c r="A94" s="166"/>
      <c r="B94" s="166"/>
      <c r="C94" s="166"/>
      <c r="D94" s="1" t="s">
        <v>382</v>
      </c>
      <c r="E94" s="23" t="s">
        <v>145</v>
      </c>
      <c r="F94" s="1">
        <v>90</v>
      </c>
      <c r="G94" s="1" t="s">
        <v>133</v>
      </c>
      <c r="H94" s="1"/>
      <c r="I94" s="1" t="s">
        <v>133</v>
      </c>
      <c r="J94" s="1"/>
      <c r="K94" s="1" t="s">
        <v>133</v>
      </c>
      <c r="L94" s="1"/>
      <c r="M94" s="1" t="s">
        <v>133</v>
      </c>
      <c r="N94" s="1"/>
      <c r="O94" s="22">
        <f>VLOOKUP($E94,'物品ID表8-29'!$D:$E,2,FALSE)*$F94+VLOOKUP($G94,'物品ID表8-29'!$D:$E,2,FALSE)*$H94+VLOOKUP($I94,'物品ID表8-29'!$D:$E,2,FALSE)*$J94+VLOOKUP($K94,'物品ID表8-29'!$D:$E,2,FALSE)*$L94+VLOOKUP($M94,'物品ID表8-29'!$D:$E,2,FALSE)*$N94</f>
        <v>1800</v>
      </c>
      <c r="P94" s="116" t="s">
        <v>133</v>
      </c>
    </row>
    <row r="95" spans="1:16" ht="16.5" x14ac:dyDescent="0.2">
      <c r="A95" s="166"/>
      <c r="B95" s="166"/>
      <c r="C95" s="166"/>
      <c r="D95" s="1" t="s">
        <v>383</v>
      </c>
      <c r="E95" s="23" t="s">
        <v>145</v>
      </c>
      <c r="F95" s="1">
        <v>240</v>
      </c>
      <c r="G95" s="1" t="s">
        <v>133</v>
      </c>
      <c r="H95" s="1"/>
      <c r="I95" s="1" t="s">
        <v>133</v>
      </c>
      <c r="J95" s="1"/>
      <c r="K95" s="1" t="s">
        <v>133</v>
      </c>
      <c r="L95" s="1"/>
      <c r="M95" s="1" t="s">
        <v>133</v>
      </c>
      <c r="N95" s="1"/>
      <c r="O95" s="22">
        <f>VLOOKUP($E95,'物品ID表8-29'!$D:$E,2,FALSE)*$F95+VLOOKUP($G95,'物品ID表8-29'!$D:$E,2,FALSE)*$H95+VLOOKUP($I95,'物品ID表8-29'!$D:$E,2,FALSE)*$J95+VLOOKUP($K95,'物品ID表8-29'!$D:$E,2,FALSE)*$L95+VLOOKUP($M95,'物品ID表8-29'!$D:$E,2,FALSE)*$N95</f>
        <v>4800</v>
      </c>
      <c r="P95" s="116" t="s">
        <v>133</v>
      </c>
    </row>
    <row r="96" spans="1:16" ht="16.5" x14ac:dyDescent="0.2">
      <c r="A96" s="166"/>
      <c r="B96" s="166"/>
      <c r="C96" s="166"/>
      <c r="D96" s="1" t="s">
        <v>384</v>
      </c>
      <c r="E96" s="23" t="s">
        <v>145</v>
      </c>
      <c r="F96" s="1">
        <v>500</v>
      </c>
      <c r="G96" s="23" t="s">
        <v>197</v>
      </c>
      <c r="H96" s="5">
        <v>1</v>
      </c>
      <c r="I96" s="23" t="s">
        <v>194</v>
      </c>
      <c r="J96" s="1">
        <v>1</v>
      </c>
      <c r="K96" s="1" t="s">
        <v>133</v>
      </c>
      <c r="L96" s="1"/>
      <c r="M96" s="1" t="s">
        <v>133</v>
      </c>
      <c r="N96" s="1"/>
      <c r="O96" s="22">
        <f>VLOOKUP($E96,'物品ID表8-29'!$D:$E,2,FALSE)*$F96+VLOOKUP($G96,'物品ID表8-29'!$D:$E,2,FALSE)*$H96+VLOOKUP($I96,'物品ID表8-29'!$D:$E,2,FALSE)*$J96+VLOOKUP($K96,'物品ID表8-29'!$D:$E,2,FALSE)*$L96+VLOOKUP($M96,'物品ID表8-29'!$D:$E,2,FALSE)*$N96</f>
        <v>13029</v>
      </c>
      <c r="P96" s="116" t="s">
        <v>133</v>
      </c>
    </row>
    <row r="97" spans="1:16" ht="16.5" x14ac:dyDescent="0.2">
      <c r="A97" s="166" t="s">
        <v>60</v>
      </c>
      <c r="B97" s="166" t="s">
        <v>53</v>
      </c>
      <c r="C97" s="166" t="s">
        <v>198</v>
      </c>
      <c r="D97" s="1" t="s">
        <v>199</v>
      </c>
      <c r="E97" s="23" t="s">
        <v>200</v>
      </c>
      <c r="F97" s="1">
        <v>9</v>
      </c>
      <c r="G97" s="1" t="s">
        <v>133</v>
      </c>
      <c r="H97" s="1"/>
      <c r="I97" s="1" t="s">
        <v>133</v>
      </c>
      <c r="J97" s="1"/>
      <c r="K97" s="1" t="s">
        <v>133</v>
      </c>
      <c r="L97" s="1"/>
      <c r="M97" s="1" t="s">
        <v>133</v>
      </c>
      <c r="N97" s="1"/>
      <c r="O97" s="22">
        <f>VLOOKUP($E97,'物品ID表8-29'!$D:$E,2,FALSE)*$F97+VLOOKUP($G97,'物品ID表8-29'!$D:$E,2,FALSE)*$H97+VLOOKUP($I97,'物品ID表8-29'!$D:$E,2,FALSE)*$J97+VLOOKUP($K97,'物品ID表8-29'!$D:$E,2,FALSE)*$L97+VLOOKUP($M97,'物品ID表8-29'!$D:$E,2,FALSE)*$N97</f>
        <v>180</v>
      </c>
      <c r="P97" s="116" t="s">
        <v>133</v>
      </c>
    </row>
    <row r="98" spans="1:16" ht="16.5" x14ac:dyDescent="0.2">
      <c r="A98" s="166"/>
      <c r="B98" s="166"/>
      <c r="C98" s="166"/>
      <c r="D98" s="1" t="s">
        <v>202</v>
      </c>
      <c r="E98" s="23" t="s">
        <v>200</v>
      </c>
      <c r="F98" s="1">
        <v>31</v>
      </c>
      <c r="G98" s="1" t="s">
        <v>133</v>
      </c>
      <c r="H98" s="1"/>
      <c r="I98" s="1" t="s">
        <v>133</v>
      </c>
      <c r="J98" s="1"/>
      <c r="K98" s="1" t="s">
        <v>133</v>
      </c>
      <c r="L98" s="1"/>
      <c r="M98" s="1" t="s">
        <v>133</v>
      </c>
      <c r="N98" s="1"/>
      <c r="O98" s="22">
        <f>VLOOKUP($E98,'物品ID表8-29'!$D:$E,2,FALSE)*$F98+VLOOKUP($G98,'物品ID表8-29'!$D:$E,2,FALSE)*$H98+VLOOKUP($I98,'物品ID表8-29'!$D:$E,2,FALSE)*$J98+VLOOKUP($K98,'物品ID表8-29'!$D:$E,2,FALSE)*$L98+VLOOKUP($M98,'物品ID表8-29'!$D:$E,2,FALSE)*$N98</f>
        <v>620</v>
      </c>
      <c r="P98" s="116" t="s">
        <v>133</v>
      </c>
    </row>
    <row r="99" spans="1:16" ht="16.5" x14ac:dyDescent="0.2">
      <c r="A99" s="166"/>
      <c r="B99" s="166"/>
      <c r="C99" s="166"/>
      <c r="D99" s="1" t="s">
        <v>203</v>
      </c>
      <c r="E99" s="23" t="s">
        <v>200</v>
      </c>
      <c r="F99" s="1">
        <v>60</v>
      </c>
      <c r="G99" s="23" t="s">
        <v>204</v>
      </c>
      <c r="H99" s="1">
        <v>1</v>
      </c>
      <c r="I99" s="1" t="s">
        <v>133</v>
      </c>
      <c r="J99" s="1"/>
      <c r="K99" s="1" t="s">
        <v>133</v>
      </c>
      <c r="L99" s="1"/>
      <c r="M99" s="1" t="s">
        <v>133</v>
      </c>
      <c r="N99" s="1"/>
      <c r="O99" s="22">
        <f>VLOOKUP($E99,'物品ID表8-29'!$D:$E,2,FALSE)*$F99+VLOOKUP($G99,'物品ID表8-29'!$D:$E,2,FALSE)*$H99+VLOOKUP($I99,'物品ID表8-29'!$D:$E,2,FALSE)*$J99+VLOOKUP($K99,'物品ID表8-29'!$D:$E,2,FALSE)*$L99+VLOOKUP($M99,'物品ID表8-29'!$D:$E,2,FALSE)*$N99</f>
        <v>1667</v>
      </c>
      <c r="P99" s="116" t="s">
        <v>133</v>
      </c>
    </row>
    <row r="100" spans="1:16" ht="16.5" x14ac:dyDescent="0.2">
      <c r="A100" s="166"/>
      <c r="B100" s="166"/>
      <c r="C100" s="166"/>
      <c r="D100" s="1" t="s">
        <v>205</v>
      </c>
      <c r="E100" s="23" t="s">
        <v>200</v>
      </c>
      <c r="F100" s="1">
        <v>90</v>
      </c>
      <c r="G100" s="1" t="s">
        <v>133</v>
      </c>
      <c r="H100" s="1"/>
      <c r="I100" s="1" t="s">
        <v>133</v>
      </c>
      <c r="J100" s="1"/>
      <c r="K100" s="1" t="s">
        <v>133</v>
      </c>
      <c r="L100" s="1"/>
      <c r="M100" s="1" t="s">
        <v>133</v>
      </c>
      <c r="N100" s="1"/>
      <c r="O100" s="22">
        <f>VLOOKUP($E100,'物品ID表8-29'!$D:$E,2,FALSE)*$F100+VLOOKUP($G100,'物品ID表8-29'!$D:$E,2,FALSE)*$H100+VLOOKUP($I100,'物品ID表8-29'!$D:$E,2,FALSE)*$J100+VLOOKUP($K100,'物品ID表8-29'!$D:$E,2,FALSE)*$L100+VLOOKUP($M100,'物品ID表8-29'!$D:$E,2,FALSE)*$N100</f>
        <v>1800</v>
      </c>
      <c r="P100" s="116" t="s">
        <v>133</v>
      </c>
    </row>
    <row r="101" spans="1:16" ht="16.5" x14ac:dyDescent="0.2">
      <c r="A101" s="166"/>
      <c r="B101" s="166"/>
      <c r="C101" s="166"/>
      <c r="D101" s="1" t="s">
        <v>206</v>
      </c>
      <c r="E101" s="23" t="s">
        <v>200</v>
      </c>
      <c r="F101" s="1">
        <v>240</v>
      </c>
      <c r="G101" s="1" t="s">
        <v>133</v>
      </c>
      <c r="H101" s="1"/>
      <c r="I101" s="1" t="s">
        <v>133</v>
      </c>
      <c r="J101" s="1"/>
      <c r="K101" s="1" t="s">
        <v>133</v>
      </c>
      <c r="L101" s="1"/>
      <c r="M101" s="1" t="s">
        <v>133</v>
      </c>
      <c r="N101" s="1"/>
      <c r="O101" s="22">
        <f>VLOOKUP($E101,'物品ID表8-29'!$D:$E,2,FALSE)*$F101+VLOOKUP($G101,'物品ID表8-29'!$D:$E,2,FALSE)*$H101+VLOOKUP($I101,'物品ID表8-29'!$D:$E,2,FALSE)*$J101+VLOOKUP($K101,'物品ID表8-29'!$D:$E,2,FALSE)*$L101+VLOOKUP($M101,'物品ID表8-29'!$D:$E,2,FALSE)*$N101</f>
        <v>4800</v>
      </c>
      <c r="P101" s="116" t="s">
        <v>133</v>
      </c>
    </row>
    <row r="102" spans="1:16" ht="16.5" x14ac:dyDescent="0.2">
      <c r="A102" s="166"/>
      <c r="B102" s="166"/>
      <c r="C102" s="166"/>
      <c r="D102" s="1" t="s">
        <v>385</v>
      </c>
      <c r="E102" s="23" t="s">
        <v>200</v>
      </c>
      <c r="F102" s="1">
        <v>500</v>
      </c>
      <c r="G102" s="23" t="s">
        <v>207</v>
      </c>
      <c r="H102" s="5">
        <v>1</v>
      </c>
      <c r="I102" s="23" t="s">
        <v>204</v>
      </c>
      <c r="J102" s="1">
        <v>1</v>
      </c>
      <c r="K102" s="1" t="s">
        <v>133</v>
      </c>
      <c r="L102" s="1"/>
      <c r="M102" s="1" t="s">
        <v>133</v>
      </c>
      <c r="N102" s="1"/>
      <c r="O102" s="22">
        <f>VLOOKUP($E102,'物品ID表8-29'!$D:$E,2,FALSE)*$F102+VLOOKUP($G102,'物品ID表8-29'!$D:$E,2,FALSE)*$H102+VLOOKUP($I102,'物品ID表8-29'!$D:$E,2,FALSE)*$J102+VLOOKUP($K102,'物品ID表8-29'!$D:$E,2,FALSE)*$L102+VLOOKUP($M102,'物品ID表8-29'!$D:$E,2,FALSE)*$N102</f>
        <v>13029</v>
      </c>
      <c r="P102" s="116" t="s">
        <v>133</v>
      </c>
    </row>
    <row r="103" spans="1:16" ht="16.5" x14ac:dyDescent="0.2">
      <c r="A103" s="166" t="s">
        <v>61</v>
      </c>
      <c r="B103" s="166" t="s">
        <v>54</v>
      </c>
      <c r="C103" s="166" t="s">
        <v>208</v>
      </c>
      <c r="D103" s="1" t="s">
        <v>209</v>
      </c>
      <c r="E103" s="23" t="s">
        <v>210</v>
      </c>
      <c r="F103" s="1">
        <v>9</v>
      </c>
      <c r="G103" s="1" t="s">
        <v>133</v>
      </c>
      <c r="H103" s="1"/>
      <c r="I103" s="1" t="s">
        <v>133</v>
      </c>
      <c r="J103" s="1"/>
      <c r="K103" s="1" t="s">
        <v>133</v>
      </c>
      <c r="L103" s="1"/>
      <c r="M103" s="1" t="s">
        <v>133</v>
      </c>
      <c r="N103" s="1"/>
      <c r="O103" s="22">
        <f>VLOOKUP($E103,'物品ID表8-29'!$D:$E,2,FALSE)*$F103+VLOOKUP($G103,'物品ID表8-29'!$D:$E,2,FALSE)*$H103+VLOOKUP($I103,'物品ID表8-29'!$D:$E,2,FALSE)*$J103+VLOOKUP($K103,'物品ID表8-29'!$D:$E,2,FALSE)*$L103+VLOOKUP($M103,'物品ID表8-29'!$D:$E,2,FALSE)*$N103</f>
        <v>180</v>
      </c>
      <c r="P103" s="116" t="s">
        <v>133</v>
      </c>
    </row>
    <row r="104" spans="1:16" ht="16.5" x14ac:dyDescent="0.2">
      <c r="A104" s="166"/>
      <c r="B104" s="166"/>
      <c r="C104" s="166"/>
      <c r="D104" s="1" t="s">
        <v>212</v>
      </c>
      <c r="E104" s="23" t="s">
        <v>210</v>
      </c>
      <c r="F104" s="1">
        <v>31</v>
      </c>
      <c r="G104" s="1" t="s">
        <v>133</v>
      </c>
      <c r="H104" s="1"/>
      <c r="I104" s="1" t="s">
        <v>133</v>
      </c>
      <c r="J104" s="1"/>
      <c r="K104" s="1" t="s">
        <v>133</v>
      </c>
      <c r="L104" s="1"/>
      <c r="M104" s="1" t="s">
        <v>133</v>
      </c>
      <c r="N104" s="1"/>
      <c r="O104" s="22">
        <f>VLOOKUP($E104,'物品ID表8-29'!$D:$E,2,FALSE)*$F104+VLOOKUP($G104,'物品ID表8-29'!$D:$E,2,FALSE)*$H104+VLOOKUP($I104,'物品ID表8-29'!$D:$E,2,FALSE)*$J104+VLOOKUP($K104,'物品ID表8-29'!$D:$E,2,FALSE)*$L104+VLOOKUP($M104,'物品ID表8-29'!$D:$E,2,FALSE)*$N104</f>
        <v>620</v>
      </c>
      <c r="P104" s="116" t="s">
        <v>133</v>
      </c>
    </row>
    <row r="105" spans="1:16" ht="16.5" x14ac:dyDescent="0.2">
      <c r="A105" s="166"/>
      <c r="B105" s="166"/>
      <c r="C105" s="166"/>
      <c r="D105" s="1" t="s">
        <v>213</v>
      </c>
      <c r="E105" s="23" t="s">
        <v>210</v>
      </c>
      <c r="F105" s="1">
        <v>60</v>
      </c>
      <c r="G105" s="23" t="s">
        <v>214</v>
      </c>
      <c r="H105" s="1">
        <v>1</v>
      </c>
      <c r="I105" s="1" t="s">
        <v>133</v>
      </c>
      <c r="J105" s="1"/>
      <c r="K105" s="1" t="s">
        <v>133</v>
      </c>
      <c r="L105" s="1"/>
      <c r="M105" s="1" t="s">
        <v>133</v>
      </c>
      <c r="N105" s="1"/>
      <c r="O105" s="22">
        <f>VLOOKUP($E105,'物品ID表8-29'!$D:$E,2,FALSE)*$F105+VLOOKUP($G105,'物品ID表8-29'!$D:$E,2,FALSE)*$H105+VLOOKUP($I105,'物品ID表8-29'!$D:$E,2,FALSE)*$J105+VLOOKUP($K105,'物品ID表8-29'!$D:$E,2,FALSE)*$L105+VLOOKUP($M105,'物品ID表8-29'!$D:$E,2,FALSE)*$N105</f>
        <v>1667</v>
      </c>
      <c r="P105" s="116" t="s">
        <v>133</v>
      </c>
    </row>
    <row r="106" spans="1:16" ht="16.5" x14ac:dyDescent="0.2">
      <c r="A106" s="166"/>
      <c r="B106" s="166"/>
      <c r="C106" s="166"/>
      <c r="D106" s="1" t="s">
        <v>215</v>
      </c>
      <c r="E106" s="23" t="s">
        <v>210</v>
      </c>
      <c r="F106" s="1">
        <v>90</v>
      </c>
      <c r="G106" s="1" t="s">
        <v>133</v>
      </c>
      <c r="H106" s="1"/>
      <c r="I106" s="1" t="s">
        <v>133</v>
      </c>
      <c r="J106" s="1"/>
      <c r="K106" s="1" t="s">
        <v>133</v>
      </c>
      <c r="L106" s="1"/>
      <c r="M106" s="1" t="s">
        <v>133</v>
      </c>
      <c r="N106" s="1"/>
      <c r="O106" s="22">
        <f>VLOOKUP($E106,'物品ID表8-29'!$D:$E,2,FALSE)*$F106+VLOOKUP($G106,'物品ID表8-29'!$D:$E,2,FALSE)*$H106+VLOOKUP($I106,'物品ID表8-29'!$D:$E,2,FALSE)*$J106+VLOOKUP($K106,'物品ID表8-29'!$D:$E,2,FALSE)*$L106+VLOOKUP($M106,'物品ID表8-29'!$D:$E,2,FALSE)*$N106</f>
        <v>1800</v>
      </c>
      <c r="P106" s="116" t="s">
        <v>133</v>
      </c>
    </row>
    <row r="107" spans="1:16" ht="16.5" x14ac:dyDescent="0.2">
      <c r="A107" s="166"/>
      <c r="B107" s="166"/>
      <c r="C107" s="166"/>
      <c r="D107" s="1" t="s">
        <v>216</v>
      </c>
      <c r="E107" s="23" t="s">
        <v>210</v>
      </c>
      <c r="F107" s="1">
        <v>240</v>
      </c>
      <c r="G107" s="1" t="s">
        <v>133</v>
      </c>
      <c r="H107" s="1"/>
      <c r="I107" s="1" t="s">
        <v>133</v>
      </c>
      <c r="J107" s="1"/>
      <c r="K107" s="1" t="s">
        <v>133</v>
      </c>
      <c r="L107" s="1"/>
      <c r="M107" s="1" t="s">
        <v>133</v>
      </c>
      <c r="N107" s="1"/>
      <c r="O107" s="22">
        <f>VLOOKUP($E107,'物品ID表8-29'!$D:$E,2,FALSE)*$F107+VLOOKUP($G107,'物品ID表8-29'!$D:$E,2,FALSE)*$H107+VLOOKUP($I107,'物品ID表8-29'!$D:$E,2,FALSE)*$J107+VLOOKUP($K107,'物品ID表8-29'!$D:$E,2,FALSE)*$L107+VLOOKUP($M107,'物品ID表8-29'!$D:$E,2,FALSE)*$N107</f>
        <v>4800</v>
      </c>
      <c r="P107" s="116" t="s">
        <v>133</v>
      </c>
    </row>
    <row r="108" spans="1:16" ht="16.5" x14ac:dyDescent="0.2">
      <c r="A108" s="166"/>
      <c r="B108" s="166"/>
      <c r="C108" s="166"/>
      <c r="D108" s="1" t="s">
        <v>386</v>
      </c>
      <c r="E108" s="23" t="s">
        <v>210</v>
      </c>
      <c r="F108" s="1">
        <v>500</v>
      </c>
      <c r="G108" s="23" t="s">
        <v>217</v>
      </c>
      <c r="H108" s="5">
        <v>1</v>
      </c>
      <c r="I108" s="23" t="s">
        <v>214</v>
      </c>
      <c r="J108" s="1">
        <v>1</v>
      </c>
      <c r="K108" s="1" t="s">
        <v>133</v>
      </c>
      <c r="L108" s="1"/>
      <c r="M108" s="1" t="s">
        <v>133</v>
      </c>
      <c r="N108" s="1"/>
      <c r="O108" s="22">
        <f>VLOOKUP($E108,'物品ID表8-29'!$D:$E,2,FALSE)*$F108+VLOOKUP($G108,'物品ID表8-29'!$D:$E,2,FALSE)*$H108+VLOOKUP($I108,'物品ID表8-29'!$D:$E,2,FALSE)*$J108+VLOOKUP($K108,'物品ID表8-29'!$D:$E,2,FALSE)*$L108+VLOOKUP($M108,'物品ID表8-29'!$D:$E,2,FALSE)*$N108</f>
        <v>13029</v>
      </c>
      <c r="P108" s="116" t="s">
        <v>133</v>
      </c>
    </row>
    <row r="109" spans="1:16" ht="16.5" x14ac:dyDescent="0.2">
      <c r="A109" s="166" t="s">
        <v>62</v>
      </c>
      <c r="B109" s="166" t="s">
        <v>55</v>
      </c>
      <c r="C109" s="166" t="s">
        <v>218</v>
      </c>
      <c r="D109" s="1" t="s">
        <v>219</v>
      </c>
      <c r="E109" s="23" t="s">
        <v>152</v>
      </c>
      <c r="F109" s="1">
        <v>9</v>
      </c>
      <c r="G109" s="1" t="s">
        <v>133</v>
      </c>
      <c r="H109" s="1"/>
      <c r="I109" s="1" t="s">
        <v>133</v>
      </c>
      <c r="J109" s="1"/>
      <c r="K109" s="1" t="s">
        <v>133</v>
      </c>
      <c r="L109" s="1"/>
      <c r="M109" s="1" t="s">
        <v>133</v>
      </c>
      <c r="N109" s="1"/>
      <c r="O109" s="22">
        <f>VLOOKUP($E109,'物品ID表8-29'!$D:$E,2,FALSE)*$F109+VLOOKUP($G109,'物品ID表8-29'!$D:$E,2,FALSE)*$H109+VLOOKUP($I109,'物品ID表8-29'!$D:$E,2,FALSE)*$J109+VLOOKUP($K109,'物品ID表8-29'!$D:$E,2,FALSE)*$L109+VLOOKUP($M109,'物品ID表8-29'!$D:$E,2,FALSE)*$N109</f>
        <v>180</v>
      </c>
      <c r="P109" s="116" t="s">
        <v>133</v>
      </c>
    </row>
    <row r="110" spans="1:16" ht="16.5" x14ac:dyDescent="0.2">
      <c r="A110" s="166"/>
      <c r="B110" s="166"/>
      <c r="C110" s="166"/>
      <c r="D110" s="1" t="s">
        <v>221</v>
      </c>
      <c r="E110" s="23" t="s">
        <v>152</v>
      </c>
      <c r="F110" s="1">
        <v>31</v>
      </c>
      <c r="G110" s="1" t="s">
        <v>133</v>
      </c>
      <c r="H110" s="1"/>
      <c r="I110" s="1" t="s">
        <v>133</v>
      </c>
      <c r="J110" s="1"/>
      <c r="K110" s="1" t="s">
        <v>133</v>
      </c>
      <c r="L110" s="1"/>
      <c r="M110" s="1" t="s">
        <v>133</v>
      </c>
      <c r="N110" s="1"/>
      <c r="O110" s="22">
        <f>VLOOKUP($E110,'物品ID表8-29'!$D:$E,2,FALSE)*$F110+VLOOKUP($G110,'物品ID表8-29'!$D:$E,2,FALSE)*$H110+VLOOKUP($I110,'物品ID表8-29'!$D:$E,2,FALSE)*$J110+VLOOKUP($K110,'物品ID表8-29'!$D:$E,2,FALSE)*$L110+VLOOKUP($M110,'物品ID表8-29'!$D:$E,2,FALSE)*$N110</f>
        <v>620</v>
      </c>
      <c r="P110" s="116" t="s">
        <v>133</v>
      </c>
    </row>
    <row r="111" spans="1:16" ht="16.5" x14ac:dyDescent="0.2">
      <c r="A111" s="166"/>
      <c r="B111" s="166"/>
      <c r="C111" s="166"/>
      <c r="D111" s="1" t="s">
        <v>387</v>
      </c>
      <c r="E111" s="23" t="s">
        <v>152</v>
      </c>
      <c r="F111" s="1">
        <v>60</v>
      </c>
      <c r="G111" s="23" t="s">
        <v>223</v>
      </c>
      <c r="H111" s="1">
        <v>1</v>
      </c>
      <c r="I111" s="1" t="s">
        <v>133</v>
      </c>
      <c r="J111" s="1"/>
      <c r="K111" s="1" t="s">
        <v>133</v>
      </c>
      <c r="L111" s="1"/>
      <c r="M111" s="1" t="s">
        <v>133</v>
      </c>
      <c r="N111" s="1"/>
      <c r="O111" s="22">
        <f>VLOOKUP($E111,'物品ID表8-29'!$D:$E,2,FALSE)*$F111+VLOOKUP($G111,'物品ID表8-29'!$D:$E,2,FALSE)*$H111+VLOOKUP($I111,'物品ID表8-29'!$D:$E,2,FALSE)*$J111+VLOOKUP($K111,'物品ID表8-29'!$D:$E,2,FALSE)*$L111+VLOOKUP($M111,'物品ID表8-29'!$D:$E,2,FALSE)*$N111</f>
        <v>1667</v>
      </c>
      <c r="P111" s="116" t="s">
        <v>133</v>
      </c>
    </row>
    <row r="112" spans="1:16" ht="16.5" x14ac:dyDescent="0.2">
      <c r="A112" s="166"/>
      <c r="B112" s="166"/>
      <c r="C112" s="166"/>
      <c r="D112" s="1" t="s">
        <v>388</v>
      </c>
      <c r="E112" s="23" t="s">
        <v>152</v>
      </c>
      <c r="F112" s="1">
        <v>90</v>
      </c>
      <c r="G112" s="1" t="s">
        <v>133</v>
      </c>
      <c r="H112" s="1"/>
      <c r="I112" s="1" t="s">
        <v>133</v>
      </c>
      <c r="J112" s="1"/>
      <c r="K112" s="1" t="s">
        <v>133</v>
      </c>
      <c r="L112" s="1"/>
      <c r="M112" s="1" t="s">
        <v>133</v>
      </c>
      <c r="N112" s="1"/>
      <c r="O112" s="22">
        <f>VLOOKUP($E112,'物品ID表8-29'!$D:$E,2,FALSE)*$F112+VLOOKUP($G112,'物品ID表8-29'!$D:$E,2,FALSE)*$H112+VLOOKUP($I112,'物品ID表8-29'!$D:$E,2,FALSE)*$J112+VLOOKUP($K112,'物品ID表8-29'!$D:$E,2,FALSE)*$L112+VLOOKUP($M112,'物品ID表8-29'!$D:$E,2,FALSE)*$N112</f>
        <v>1800</v>
      </c>
      <c r="P112" s="116" t="s">
        <v>133</v>
      </c>
    </row>
    <row r="113" spans="1:16" ht="16.5" x14ac:dyDescent="0.2">
      <c r="A113" s="166"/>
      <c r="B113" s="166"/>
      <c r="C113" s="166"/>
      <c r="D113" s="1" t="s">
        <v>389</v>
      </c>
      <c r="E113" s="23" t="s">
        <v>152</v>
      </c>
      <c r="F113" s="1">
        <v>240</v>
      </c>
      <c r="G113" s="1" t="s">
        <v>133</v>
      </c>
      <c r="H113" s="1"/>
      <c r="I113" s="1" t="s">
        <v>133</v>
      </c>
      <c r="J113" s="1"/>
      <c r="K113" s="1" t="s">
        <v>133</v>
      </c>
      <c r="L113" s="1"/>
      <c r="M113" s="1" t="s">
        <v>133</v>
      </c>
      <c r="N113" s="1"/>
      <c r="O113" s="22">
        <f>VLOOKUP($E113,'物品ID表8-29'!$D:$E,2,FALSE)*$F113+VLOOKUP($G113,'物品ID表8-29'!$D:$E,2,FALSE)*$H113+VLOOKUP($I113,'物品ID表8-29'!$D:$E,2,FALSE)*$J113+VLOOKUP($K113,'物品ID表8-29'!$D:$E,2,FALSE)*$L113+VLOOKUP($M113,'物品ID表8-29'!$D:$E,2,FALSE)*$N113</f>
        <v>4800</v>
      </c>
      <c r="P113" s="116" t="s">
        <v>133</v>
      </c>
    </row>
    <row r="114" spans="1:16" ht="16.5" x14ac:dyDescent="0.2">
      <c r="A114" s="166"/>
      <c r="B114" s="166"/>
      <c r="C114" s="166"/>
      <c r="D114" s="1" t="s">
        <v>390</v>
      </c>
      <c r="E114" s="23" t="s">
        <v>152</v>
      </c>
      <c r="F114" s="1">
        <v>500</v>
      </c>
      <c r="G114" s="23" t="s">
        <v>226</v>
      </c>
      <c r="H114" s="5">
        <v>1</v>
      </c>
      <c r="I114" s="23" t="s">
        <v>223</v>
      </c>
      <c r="J114" s="1">
        <v>1</v>
      </c>
      <c r="K114" s="1" t="s">
        <v>133</v>
      </c>
      <c r="L114" s="1"/>
      <c r="M114" s="1" t="s">
        <v>133</v>
      </c>
      <c r="N114" s="1"/>
      <c r="O114" s="22">
        <f>VLOOKUP($E114,'物品ID表8-29'!$D:$E,2,FALSE)*$F114+VLOOKUP($G114,'物品ID表8-29'!$D:$E,2,FALSE)*$H114+VLOOKUP($I114,'物品ID表8-29'!$D:$E,2,FALSE)*$J114+VLOOKUP($K114,'物品ID表8-29'!$D:$E,2,FALSE)*$L114+VLOOKUP($M114,'物品ID表8-29'!$D:$E,2,FALSE)*$N114</f>
        <v>13029</v>
      </c>
      <c r="P114" s="116" t="s">
        <v>133</v>
      </c>
    </row>
    <row r="115" spans="1:16" ht="16.5" x14ac:dyDescent="0.2">
      <c r="A115" s="166" t="s">
        <v>2220</v>
      </c>
      <c r="B115" s="166" t="s">
        <v>56</v>
      </c>
      <c r="C115" s="166" t="s">
        <v>227</v>
      </c>
      <c r="D115" s="1" t="s">
        <v>228</v>
      </c>
      <c r="E115" s="23" t="s">
        <v>229</v>
      </c>
      <c r="F115" s="1">
        <v>9</v>
      </c>
      <c r="G115" s="1" t="s">
        <v>133</v>
      </c>
      <c r="H115" s="1"/>
      <c r="I115" s="1" t="s">
        <v>133</v>
      </c>
      <c r="J115" s="1"/>
      <c r="K115" s="1" t="s">
        <v>133</v>
      </c>
      <c r="L115" s="1"/>
      <c r="M115" s="1" t="s">
        <v>133</v>
      </c>
      <c r="N115" s="1"/>
      <c r="O115" s="22">
        <f>VLOOKUP($E115,'物品ID表8-29'!$D:$E,2,FALSE)*$F115+VLOOKUP($G115,'物品ID表8-29'!$D:$E,2,FALSE)*$H115+VLOOKUP($I115,'物品ID表8-29'!$D:$E,2,FALSE)*$J115+VLOOKUP($K115,'物品ID表8-29'!$D:$E,2,FALSE)*$L115+VLOOKUP($M115,'物品ID表8-29'!$D:$E,2,FALSE)*$N115</f>
        <v>180</v>
      </c>
      <c r="P115" s="116" t="s">
        <v>133</v>
      </c>
    </row>
    <row r="116" spans="1:16" ht="16.5" x14ac:dyDescent="0.2">
      <c r="A116" s="166"/>
      <c r="B116" s="166"/>
      <c r="C116" s="166"/>
      <c r="D116" s="1" t="s">
        <v>231</v>
      </c>
      <c r="E116" s="23" t="s">
        <v>229</v>
      </c>
      <c r="F116" s="1">
        <v>31</v>
      </c>
      <c r="G116" s="1" t="s">
        <v>133</v>
      </c>
      <c r="H116" s="1"/>
      <c r="I116" s="1" t="s">
        <v>133</v>
      </c>
      <c r="J116" s="1"/>
      <c r="K116" s="1" t="s">
        <v>133</v>
      </c>
      <c r="L116" s="1"/>
      <c r="M116" s="1" t="s">
        <v>133</v>
      </c>
      <c r="N116" s="1"/>
      <c r="O116" s="22">
        <f>VLOOKUP($E116,'物品ID表8-29'!$D:$E,2,FALSE)*$F116+VLOOKUP($G116,'物品ID表8-29'!$D:$E,2,FALSE)*$H116+VLOOKUP($I116,'物品ID表8-29'!$D:$E,2,FALSE)*$J116+VLOOKUP($K116,'物品ID表8-29'!$D:$E,2,FALSE)*$L116+VLOOKUP($M116,'物品ID表8-29'!$D:$E,2,FALSE)*$N116</f>
        <v>620</v>
      </c>
      <c r="P116" s="116" t="s">
        <v>133</v>
      </c>
    </row>
    <row r="117" spans="1:16" ht="16.5" x14ac:dyDescent="0.2">
      <c r="A117" s="166"/>
      <c r="B117" s="166"/>
      <c r="C117" s="166"/>
      <c r="D117" s="1" t="s">
        <v>232</v>
      </c>
      <c r="E117" s="23" t="s">
        <v>229</v>
      </c>
      <c r="F117" s="1">
        <v>60</v>
      </c>
      <c r="G117" s="23" t="s">
        <v>233</v>
      </c>
      <c r="H117" s="1">
        <v>1</v>
      </c>
      <c r="I117" s="1" t="s">
        <v>133</v>
      </c>
      <c r="J117" s="1"/>
      <c r="K117" s="1" t="s">
        <v>133</v>
      </c>
      <c r="L117" s="1"/>
      <c r="M117" s="1" t="s">
        <v>133</v>
      </c>
      <c r="N117" s="1"/>
      <c r="O117" s="22">
        <f>VLOOKUP($E117,'物品ID表8-29'!$D:$E,2,FALSE)*$F117+VLOOKUP($G117,'物品ID表8-29'!$D:$E,2,FALSE)*$H117+VLOOKUP($I117,'物品ID表8-29'!$D:$E,2,FALSE)*$J117+VLOOKUP($K117,'物品ID表8-29'!$D:$E,2,FALSE)*$L117+VLOOKUP($M117,'物品ID表8-29'!$D:$E,2,FALSE)*$N117</f>
        <v>1667</v>
      </c>
      <c r="P117" s="116" t="s">
        <v>133</v>
      </c>
    </row>
    <row r="118" spans="1:16" ht="16.5" x14ac:dyDescent="0.2">
      <c r="A118" s="166"/>
      <c r="B118" s="166"/>
      <c r="C118" s="166"/>
      <c r="D118" s="1" t="s">
        <v>234</v>
      </c>
      <c r="E118" s="23" t="s">
        <v>229</v>
      </c>
      <c r="F118" s="1">
        <v>90</v>
      </c>
      <c r="G118" s="1" t="s">
        <v>133</v>
      </c>
      <c r="H118" s="1"/>
      <c r="I118" s="1" t="s">
        <v>133</v>
      </c>
      <c r="J118" s="1"/>
      <c r="K118" s="1" t="s">
        <v>133</v>
      </c>
      <c r="L118" s="1"/>
      <c r="M118" s="1" t="s">
        <v>133</v>
      </c>
      <c r="N118" s="1"/>
      <c r="O118" s="22">
        <f>VLOOKUP($E118,'物品ID表8-29'!$D:$E,2,FALSE)*$F118+VLOOKUP($G118,'物品ID表8-29'!$D:$E,2,FALSE)*$H118+VLOOKUP($I118,'物品ID表8-29'!$D:$E,2,FALSE)*$J118+VLOOKUP($K118,'物品ID表8-29'!$D:$E,2,FALSE)*$L118+VLOOKUP($M118,'物品ID表8-29'!$D:$E,2,FALSE)*$N118</f>
        <v>1800</v>
      </c>
      <c r="P118" s="116" t="s">
        <v>133</v>
      </c>
    </row>
    <row r="119" spans="1:16" ht="16.5" x14ac:dyDescent="0.2">
      <c r="A119" s="166"/>
      <c r="B119" s="166"/>
      <c r="C119" s="166"/>
      <c r="D119" s="1" t="s">
        <v>235</v>
      </c>
      <c r="E119" s="23" t="s">
        <v>229</v>
      </c>
      <c r="F119" s="1">
        <v>240</v>
      </c>
      <c r="G119" s="1" t="s">
        <v>133</v>
      </c>
      <c r="H119" s="1"/>
      <c r="I119" s="1" t="s">
        <v>133</v>
      </c>
      <c r="J119" s="1"/>
      <c r="K119" s="1" t="s">
        <v>133</v>
      </c>
      <c r="L119" s="1"/>
      <c r="M119" s="1" t="s">
        <v>133</v>
      </c>
      <c r="N119" s="1"/>
      <c r="O119" s="22">
        <f>VLOOKUP($E119,'物品ID表8-29'!$D:$E,2,FALSE)*$F119+VLOOKUP($G119,'物品ID表8-29'!$D:$E,2,FALSE)*$H119+VLOOKUP($I119,'物品ID表8-29'!$D:$E,2,FALSE)*$J119+VLOOKUP($K119,'物品ID表8-29'!$D:$E,2,FALSE)*$L119+VLOOKUP($M119,'物品ID表8-29'!$D:$E,2,FALSE)*$N119</f>
        <v>4800</v>
      </c>
      <c r="P119" s="116" t="s">
        <v>133</v>
      </c>
    </row>
    <row r="120" spans="1:16" ht="16.5" x14ac:dyDescent="0.2">
      <c r="A120" s="166"/>
      <c r="B120" s="166"/>
      <c r="C120" s="166"/>
      <c r="D120" s="1" t="s">
        <v>391</v>
      </c>
      <c r="E120" s="23" t="s">
        <v>229</v>
      </c>
      <c r="F120" s="1">
        <v>500</v>
      </c>
      <c r="G120" s="23" t="s">
        <v>236</v>
      </c>
      <c r="H120" s="5">
        <v>1</v>
      </c>
      <c r="I120" s="23" t="s">
        <v>233</v>
      </c>
      <c r="J120" s="1">
        <v>1</v>
      </c>
      <c r="K120" s="1" t="s">
        <v>133</v>
      </c>
      <c r="L120" s="1"/>
      <c r="M120" s="1" t="s">
        <v>133</v>
      </c>
      <c r="N120" s="1"/>
      <c r="O120" s="22">
        <f>VLOOKUP($E120,'物品ID表8-29'!$D:$E,2,FALSE)*$F120+VLOOKUP($G120,'物品ID表8-29'!$D:$E,2,FALSE)*$H120+VLOOKUP($I120,'物品ID表8-29'!$D:$E,2,FALSE)*$J120+VLOOKUP($K120,'物品ID表8-29'!$D:$E,2,FALSE)*$L120+VLOOKUP($M120,'物品ID表8-29'!$D:$E,2,FALSE)*$N120</f>
        <v>13029</v>
      </c>
      <c r="P120" s="116" t="s">
        <v>133</v>
      </c>
    </row>
    <row r="121" spans="1:16" ht="16.5" x14ac:dyDescent="0.2">
      <c r="A121" s="166" t="s">
        <v>64</v>
      </c>
      <c r="B121" s="166" t="s">
        <v>50</v>
      </c>
      <c r="C121" s="166" t="s">
        <v>171</v>
      </c>
      <c r="D121" s="116" t="s">
        <v>172</v>
      </c>
      <c r="E121" s="116" t="s">
        <v>136</v>
      </c>
      <c r="F121" s="116">
        <v>9</v>
      </c>
      <c r="G121" s="116" t="s">
        <v>133</v>
      </c>
      <c r="H121" s="116"/>
      <c r="I121" s="116" t="s">
        <v>133</v>
      </c>
      <c r="J121" s="116"/>
      <c r="K121" s="116" t="s">
        <v>133</v>
      </c>
      <c r="L121" s="116"/>
      <c r="M121" s="116" t="s">
        <v>133</v>
      </c>
      <c r="N121" s="116"/>
      <c r="O121" s="22">
        <f>VLOOKUP($E121,'物品ID表8-29'!$D:$E,2,FALSE)*$F121+VLOOKUP($G121,'物品ID表8-29'!$D:$E,2,FALSE)*$H121+VLOOKUP($I121,'物品ID表8-29'!$D:$E,2,FALSE)*$J121+VLOOKUP($K121,'物品ID表8-29'!$D:$E,2,FALSE)*$L121+VLOOKUP($M121,'物品ID表8-29'!$D:$E,2,FALSE)*$N121</f>
        <v>180</v>
      </c>
      <c r="P121" s="116" t="s">
        <v>133</v>
      </c>
    </row>
    <row r="122" spans="1:16" ht="16.5" x14ac:dyDescent="0.2">
      <c r="A122" s="166"/>
      <c r="B122" s="166"/>
      <c r="C122" s="166"/>
      <c r="D122" s="116" t="s">
        <v>174</v>
      </c>
      <c r="E122" s="116" t="s">
        <v>136</v>
      </c>
      <c r="F122" s="116">
        <v>31</v>
      </c>
      <c r="G122" s="116" t="s">
        <v>133</v>
      </c>
      <c r="H122" s="116"/>
      <c r="I122" s="116" t="s">
        <v>133</v>
      </c>
      <c r="J122" s="116"/>
      <c r="K122" s="116" t="s">
        <v>133</v>
      </c>
      <c r="L122" s="116"/>
      <c r="M122" s="116" t="s">
        <v>133</v>
      </c>
      <c r="N122" s="116"/>
      <c r="O122" s="22">
        <f>VLOOKUP($E122,'物品ID表8-29'!$D:$E,2,FALSE)*$F122+VLOOKUP($G122,'物品ID表8-29'!$D:$E,2,FALSE)*$H122+VLOOKUP($I122,'物品ID表8-29'!$D:$E,2,FALSE)*$J122+VLOOKUP($K122,'物品ID表8-29'!$D:$E,2,FALSE)*$L122+VLOOKUP($M122,'物品ID表8-29'!$D:$E,2,FALSE)*$N122</f>
        <v>620</v>
      </c>
      <c r="P122" s="116" t="s">
        <v>133</v>
      </c>
    </row>
    <row r="123" spans="1:16" ht="16.5" x14ac:dyDescent="0.2">
      <c r="A123" s="166"/>
      <c r="B123" s="166"/>
      <c r="C123" s="166"/>
      <c r="D123" s="116" t="s">
        <v>175</v>
      </c>
      <c r="E123" s="116" t="s">
        <v>136</v>
      </c>
      <c r="F123" s="116">
        <v>60</v>
      </c>
      <c r="G123" s="117" t="s">
        <v>176</v>
      </c>
      <c r="H123" s="116">
        <v>1</v>
      </c>
      <c r="I123" s="116" t="s">
        <v>133</v>
      </c>
      <c r="J123" s="116"/>
      <c r="K123" s="116" t="s">
        <v>133</v>
      </c>
      <c r="L123" s="116"/>
      <c r="M123" s="116" t="s">
        <v>133</v>
      </c>
      <c r="N123" s="116"/>
      <c r="O123" s="22">
        <f>VLOOKUP($E123,'物品ID表8-29'!$D:$E,2,FALSE)*$F123+VLOOKUP($G123,'物品ID表8-29'!$D:$E,2,FALSE)*$H123+VLOOKUP($I123,'物品ID表8-29'!$D:$E,2,FALSE)*$J123+VLOOKUP($K123,'物品ID表8-29'!$D:$E,2,FALSE)*$L123+VLOOKUP($M123,'物品ID表8-29'!$D:$E,2,FALSE)*$N123</f>
        <v>1667</v>
      </c>
      <c r="P123" s="116" t="s">
        <v>133</v>
      </c>
    </row>
    <row r="124" spans="1:16" ht="16.5" x14ac:dyDescent="0.2">
      <c r="A124" s="166"/>
      <c r="B124" s="166"/>
      <c r="C124" s="166"/>
      <c r="D124" s="116" t="s">
        <v>177</v>
      </c>
      <c r="E124" s="116" t="s">
        <v>136</v>
      </c>
      <c r="F124" s="116">
        <v>90</v>
      </c>
      <c r="G124" s="116" t="s">
        <v>133</v>
      </c>
      <c r="H124" s="116"/>
      <c r="I124" s="116" t="s">
        <v>133</v>
      </c>
      <c r="J124" s="116"/>
      <c r="K124" s="116" t="s">
        <v>133</v>
      </c>
      <c r="L124" s="116"/>
      <c r="M124" s="116" t="s">
        <v>133</v>
      </c>
      <c r="N124" s="116"/>
      <c r="O124" s="22">
        <f>VLOOKUP($E124,'物品ID表8-29'!$D:$E,2,FALSE)*$F124+VLOOKUP($G124,'物品ID表8-29'!$D:$E,2,FALSE)*$H124+VLOOKUP($I124,'物品ID表8-29'!$D:$E,2,FALSE)*$J124+VLOOKUP($K124,'物品ID表8-29'!$D:$E,2,FALSE)*$L124+VLOOKUP($M124,'物品ID表8-29'!$D:$E,2,FALSE)*$N124</f>
        <v>1800</v>
      </c>
      <c r="P124" s="116" t="s">
        <v>133</v>
      </c>
    </row>
    <row r="125" spans="1:16" ht="16.5" x14ac:dyDescent="0.2">
      <c r="A125" s="166"/>
      <c r="B125" s="166"/>
      <c r="C125" s="166"/>
      <c r="D125" s="116" t="s">
        <v>178</v>
      </c>
      <c r="E125" s="116" t="s">
        <v>136</v>
      </c>
      <c r="F125" s="116">
        <v>240</v>
      </c>
      <c r="G125" s="116" t="s">
        <v>133</v>
      </c>
      <c r="H125" s="116"/>
      <c r="I125" s="116" t="s">
        <v>133</v>
      </c>
      <c r="J125" s="116"/>
      <c r="K125" s="116" t="s">
        <v>133</v>
      </c>
      <c r="L125" s="116"/>
      <c r="M125" s="116" t="s">
        <v>133</v>
      </c>
      <c r="N125" s="116"/>
      <c r="O125" s="22">
        <f>VLOOKUP($E125,'物品ID表8-29'!$D:$E,2,FALSE)*$F125+VLOOKUP($G125,'物品ID表8-29'!$D:$E,2,FALSE)*$H125+VLOOKUP($I125,'物品ID表8-29'!$D:$E,2,FALSE)*$J125+VLOOKUP($K125,'物品ID表8-29'!$D:$E,2,FALSE)*$L125+VLOOKUP($M125,'物品ID表8-29'!$D:$E,2,FALSE)*$N125</f>
        <v>4800</v>
      </c>
      <c r="P125" s="116" t="s">
        <v>133</v>
      </c>
    </row>
    <row r="126" spans="1:16" ht="16.5" x14ac:dyDescent="0.2">
      <c r="A126" s="166"/>
      <c r="B126" s="166"/>
      <c r="C126" s="166"/>
      <c r="D126" s="116" t="s">
        <v>313</v>
      </c>
      <c r="E126" s="116" t="s">
        <v>136</v>
      </c>
      <c r="F126" s="116">
        <v>500</v>
      </c>
      <c r="G126" s="117" t="s">
        <v>179</v>
      </c>
      <c r="H126" s="116">
        <v>1</v>
      </c>
      <c r="I126" s="117" t="s">
        <v>176</v>
      </c>
      <c r="J126" s="116">
        <v>1</v>
      </c>
      <c r="K126" s="116" t="s">
        <v>133</v>
      </c>
      <c r="L126" s="116"/>
      <c r="M126" s="116" t="s">
        <v>133</v>
      </c>
      <c r="N126" s="116"/>
      <c r="O126" s="22">
        <f>VLOOKUP($E126,'物品ID表8-29'!$D:$E,2,FALSE)*$F126+VLOOKUP($G126,'物品ID表8-29'!$D:$E,2,FALSE)*$H126+VLOOKUP($I126,'物品ID表8-29'!$D:$E,2,FALSE)*$J126+VLOOKUP($K126,'物品ID表8-29'!$D:$E,2,FALSE)*$L126+VLOOKUP($M126,'物品ID表8-29'!$D:$E,2,FALSE)*$N126</f>
        <v>13029</v>
      </c>
      <c r="P126" s="116" t="s">
        <v>133</v>
      </c>
    </row>
    <row r="127" spans="1:16" ht="16.5" x14ac:dyDescent="0.2">
      <c r="A127" s="166"/>
      <c r="B127" s="166"/>
      <c r="C127" s="166"/>
      <c r="D127" s="116" t="s">
        <v>2221</v>
      </c>
      <c r="E127" s="116" t="s">
        <v>136</v>
      </c>
      <c r="F127" s="116">
        <v>1700</v>
      </c>
      <c r="G127" s="116" t="s">
        <v>133</v>
      </c>
      <c r="H127" s="116"/>
      <c r="I127" s="116" t="s">
        <v>133</v>
      </c>
      <c r="J127" s="116"/>
      <c r="K127" s="116" t="s">
        <v>133</v>
      </c>
      <c r="L127" s="116"/>
      <c r="M127" s="116" t="s">
        <v>133</v>
      </c>
      <c r="N127" s="116"/>
      <c r="O127" s="22">
        <f>VLOOKUP($E127,'物品ID表8-29'!$D:$E,2,FALSE)*$F127+VLOOKUP($G127,'物品ID表8-29'!$D:$E,2,FALSE)*$H127+VLOOKUP($I127,'物品ID表8-29'!$D:$E,2,FALSE)*$J127+VLOOKUP($K127,'物品ID表8-29'!$D:$E,2,FALSE)*$L127+VLOOKUP($M127,'物品ID表8-29'!$D:$E,2,FALSE)*$N127</f>
        <v>34000</v>
      </c>
      <c r="P127" s="116" t="s">
        <v>133</v>
      </c>
    </row>
    <row r="128" spans="1:16" ht="16.5" x14ac:dyDescent="0.2">
      <c r="A128" s="166" t="s">
        <v>65</v>
      </c>
      <c r="B128" s="166" t="s">
        <v>51</v>
      </c>
      <c r="C128" s="166" t="s">
        <v>180</v>
      </c>
      <c r="D128" s="116" t="s">
        <v>181</v>
      </c>
      <c r="E128" s="116" t="s">
        <v>141</v>
      </c>
      <c r="F128" s="116">
        <v>9</v>
      </c>
      <c r="G128" s="116" t="s">
        <v>133</v>
      </c>
      <c r="H128" s="116"/>
      <c r="I128" s="116" t="s">
        <v>133</v>
      </c>
      <c r="J128" s="116"/>
      <c r="K128" s="116" t="s">
        <v>133</v>
      </c>
      <c r="L128" s="116"/>
      <c r="M128" s="116" t="s">
        <v>133</v>
      </c>
      <c r="N128" s="116"/>
      <c r="O128" s="22">
        <f>VLOOKUP($E128,'物品ID表8-29'!$D:$E,2,FALSE)*$F128+VLOOKUP($G128,'物品ID表8-29'!$D:$E,2,FALSE)*$H128+VLOOKUP($I128,'物品ID表8-29'!$D:$E,2,FALSE)*$J128+VLOOKUP($K128,'物品ID表8-29'!$D:$E,2,FALSE)*$L128+VLOOKUP($M128,'物品ID表8-29'!$D:$E,2,FALSE)*$N128</f>
        <v>180</v>
      </c>
      <c r="P128" s="116" t="s">
        <v>133</v>
      </c>
    </row>
    <row r="129" spans="1:16" ht="16.5" x14ac:dyDescent="0.2">
      <c r="A129" s="166"/>
      <c r="B129" s="166"/>
      <c r="C129" s="166"/>
      <c r="D129" s="116" t="s">
        <v>183</v>
      </c>
      <c r="E129" s="116" t="s">
        <v>141</v>
      </c>
      <c r="F129" s="116">
        <v>31</v>
      </c>
      <c r="G129" s="116" t="s">
        <v>133</v>
      </c>
      <c r="H129" s="116"/>
      <c r="I129" s="116" t="s">
        <v>133</v>
      </c>
      <c r="J129" s="116"/>
      <c r="K129" s="116" t="s">
        <v>133</v>
      </c>
      <c r="L129" s="116"/>
      <c r="M129" s="116" t="s">
        <v>133</v>
      </c>
      <c r="N129" s="116"/>
      <c r="O129" s="22">
        <f>VLOOKUP($E129,'物品ID表8-29'!$D:$E,2,FALSE)*$F129+VLOOKUP($G129,'物品ID表8-29'!$D:$E,2,FALSE)*$H129+VLOOKUP($I129,'物品ID表8-29'!$D:$E,2,FALSE)*$J129+VLOOKUP($K129,'物品ID表8-29'!$D:$E,2,FALSE)*$L129+VLOOKUP($M129,'物品ID表8-29'!$D:$E,2,FALSE)*$N129</f>
        <v>620</v>
      </c>
      <c r="P129" s="116" t="s">
        <v>133</v>
      </c>
    </row>
    <row r="130" spans="1:16" ht="16.5" x14ac:dyDescent="0.2">
      <c r="A130" s="166"/>
      <c r="B130" s="166"/>
      <c r="C130" s="166"/>
      <c r="D130" s="116" t="s">
        <v>184</v>
      </c>
      <c r="E130" s="116" t="s">
        <v>141</v>
      </c>
      <c r="F130" s="116">
        <v>60</v>
      </c>
      <c r="G130" s="116" t="s">
        <v>185</v>
      </c>
      <c r="H130" s="116">
        <v>1</v>
      </c>
      <c r="I130" s="116" t="s">
        <v>133</v>
      </c>
      <c r="J130" s="116"/>
      <c r="K130" s="116" t="s">
        <v>133</v>
      </c>
      <c r="L130" s="116"/>
      <c r="M130" s="116" t="s">
        <v>133</v>
      </c>
      <c r="N130" s="116"/>
      <c r="O130" s="22">
        <f>VLOOKUP($E130,'物品ID表8-29'!$D:$E,2,FALSE)*$F130+VLOOKUP($G130,'物品ID表8-29'!$D:$E,2,FALSE)*$H130+VLOOKUP($I130,'物品ID表8-29'!$D:$E,2,FALSE)*$J130+VLOOKUP($K130,'物品ID表8-29'!$D:$E,2,FALSE)*$L130+VLOOKUP($M130,'物品ID表8-29'!$D:$E,2,FALSE)*$N130</f>
        <v>1667</v>
      </c>
      <c r="P130" s="116" t="s">
        <v>133</v>
      </c>
    </row>
    <row r="131" spans="1:16" ht="16.5" x14ac:dyDescent="0.2">
      <c r="A131" s="166"/>
      <c r="B131" s="166"/>
      <c r="C131" s="166"/>
      <c r="D131" s="116" t="s">
        <v>186</v>
      </c>
      <c r="E131" s="116" t="s">
        <v>141</v>
      </c>
      <c r="F131" s="116">
        <v>90</v>
      </c>
      <c r="G131" s="116" t="s">
        <v>133</v>
      </c>
      <c r="H131" s="116"/>
      <c r="I131" s="116" t="s">
        <v>133</v>
      </c>
      <c r="J131" s="116"/>
      <c r="K131" s="116" t="s">
        <v>133</v>
      </c>
      <c r="L131" s="116"/>
      <c r="M131" s="116" t="s">
        <v>133</v>
      </c>
      <c r="N131" s="116"/>
      <c r="O131" s="22">
        <f>VLOOKUP($E131,'物品ID表8-29'!$D:$E,2,FALSE)*$F131+VLOOKUP($G131,'物品ID表8-29'!$D:$E,2,FALSE)*$H131+VLOOKUP($I131,'物品ID表8-29'!$D:$E,2,FALSE)*$J131+VLOOKUP($K131,'物品ID表8-29'!$D:$E,2,FALSE)*$L131+VLOOKUP($M131,'物品ID表8-29'!$D:$E,2,FALSE)*$N131</f>
        <v>1800</v>
      </c>
      <c r="P131" s="116" t="s">
        <v>133</v>
      </c>
    </row>
    <row r="132" spans="1:16" ht="16.5" x14ac:dyDescent="0.2">
      <c r="A132" s="166"/>
      <c r="B132" s="166"/>
      <c r="C132" s="166"/>
      <c r="D132" s="116" t="s">
        <v>187</v>
      </c>
      <c r="E132" s="116" t="s">
        <v>141</v>
      </c>
      <c r="F132" s="116">
        <v>240</v>
      </c>
      <c r="G132" s="116" t="s">
        <v>133</v>
      </c>
      <c r="H132" s="116"/>
      <c r="I132" s="116" t="s">
        <v>133</v>
      </c>
      <c r="J132" s="116"/>
      <c r="K132" s="116" t="s">
        <v>133</v>
      </c>
      <c r="L132" s="116"/>
      <c r="M132" s="116" t="s">
        <v>133</v>
      </c>
      <c r="N132" s="116"/>
      <c r="O132" s="22">
        <f>VLOOKUP($E132,'物品ID表8-29'!$D:$E,2,FALSE)*$F132+VLOOKUP($G132,'物品ID表8-29'!$D:$E,2,FALSE)*$H132+VLOOKUP($I132,'物品ID表8-29'!$D:$E,2,FALSE)*$J132+VLOOKUP($K132,'物品ID表8-29'!$D:$E,2,FALSE)*$L132+VLOOKUP($M132,'物品ID表8-29'!$D:$E,2,FALSE)*$N132</f>
        <v>4800</v>
      </c>
      <c r="P132" s="116" t="s">
        <v>133</v>
      </c>
    </row>
    <row r="133" spans="1:16" ht="16.5" x14ac:dyDescent="0.2">
      <c r="A133" s="166"/>
      <c r="B133" s="166"/>
      <c r="C133" s="166"/>
      <c r="D133" s="116" t="s">
        <v>381</v>
      </c>
      <c r="E133" s="116" t="s">
        <v>141</v>
      </c>
      <c r="F133" s="116">
        <v>500</v>
      </c>
      <c r="G133" s="116" t="s">
        <v>188</v>
      </c>
      <c r="H133" s="116">
        <v>1</v>
      </c>
      <c r="I133" s="116" t="s">
        <v>185</v>
      </c>
      <c r="J133" s="116">
        <v>1</v>
      </c>
      <c r="K133" s="116" t="s">
        <v>133</v>
      </c>
      <c r="L133" s="116"/>
      <c r="M133" s="116" t="s">
        <v>133</v>
      </c>
      <c r="N133" s="116"/>
      <c r="O133" s="22">
        <f>VLOOKUP($E133,'物品ID表8-29'!$D:$E,2,FALSE)*$F133+VLOOKUP($G133,'物品ID表8-29'!$D:$E,2,FALSE)*$H133+VLOOKUP($I133,'物品ID表8-29'!$D:$E,2,FALSE)*$J133+VLOOKUP($K133,'物品ID表8-29'!$D:$E,2,FALSE)*$L133+VLOOKUP($M133,'物品ID表8-29'!$D:$E,2,FALSE)*$N133</f>
        <v>13029</v>
      </c>
      <c r="P133" s="116" t="s">
        <v>133</v>
      </c>
    </row>
    <row r="134" spans="1:16" ht="16.5" x14ac:dyDescent="0.2">
      <c r="A134" s="166"/>
      <c r="B134" s="166"/>
      <c r="C134" s="166"/>
      <c r="D134" s="116" t="s">
        <v>2222</v>
      </c>
      <c r="E134" s="116" t="s">
        <v>141</v>
      </c>
      <c r="F134" s="116">
        <v>1700</v>
      </c>
      <c r="G134" s="116" t="s">
        <v>133</v>
      </c>
      <c r="H134" s="116"/>
      <c r="I134" s="116" t="s">
        <v>133</v>
      </c>
      <c r="J134" s="116"/>
      <c r="K134" s="116" t="s">
        <v>133</v>
      </c>
      <c r="L134" s="116"/>
      <c r="M134" s="116" t="s">
        <v>133</v>
      </c>
      <c r="N134" s="116"/>
      <c r="O134" s="22">
        <f>VLOOKUP($E134,'物品ID表8-29'!$D:$E,2,FALSE)*$F134+VLOOKUP($G134,'物品ID表8-29'!$D:$E,2,FALSE)*$H134+VLOOKUP($I134,'物品ID表8-29'!$D:$E,2,FALSE)*$J134+VLOOKUP($K134,'物品ID表8-29'!$D:$E,2,FALSE)*$L134+VLOOKUP($M134,'物品ID表8-29'!$D:$E,2,FALSE)*$N134</f>
        <v>34000</v>
      </c>
      <c r="P134" s="116" t="s">
        <v>133</v>
      </c>
    </row>
    <row r="135" spans="1:16" ht="16.5" x14ac:dyDescent="0.2">
      <c r="A135" s="166" t="s">
        <v>66</v>
      </c>
      <c r="B135" s="166" t="s">
        <v>52</v>
      </c>
      <c r="C135" s="166" t="s">
        <v>189</v>
      </c>
      <c r="D135" s="116" t="s">
        <v>190</v>
      </c>
      <c r="E135" s="23" t="s">
        <v>145</v>
      </c>
      <c r="F135" s="116">
        <v>9</v>
      </c>
      <c r="G135" s="116" t="s">
        <v>133</v>
      </c>
      <c r="H135" s="116"/>
      <c r="I135" s="116" t="s">
        <v>133</v>
      </c>
      <c r="J135" s="116"/>
      <c r="K135" s="116" t="s">
        <v>133</v>
      </c>
      <c r="L135" s="116"/>
      <c r="M135" s="116" t="s">
        <v>133</v>
      </c>
      <c r="N135" s="116"/>
      <c r="O135" s="22">
        <f>VLOOKUP($E135,'物品ID表8-29'!$D:$E,2,FALSE)*$F135+VLOOKUP($G135,'物品ID表8-29'!$D:$E,2,FALSE)*$H135+VLOOKUP($I135,'物品ID表8-29'!$D:$E,2,FALSE)*$J135+VLOOKUP($K135,'物品ID表8-29'!$D:$E,2,FALSE)*$L135+VLOOKUP($M135,'物品ID表8-29'!$D:$E,2,FALSE)*$N135</f>
        <v>180</v>
      </c>
      <c r="P135" s="116" t="s">
        <v>133</v>
      </c>
    </row>
    <row r="136" spans="1:16" ht="16.5" x14ac:dyDescent="0.2">
      <c r="A136" s="166"/>
      <c r="B136" s="166"/>
      <c r="C136" s="166"/>
      <c r="D136" s="116" t="s">
        <v>192</v>
      </c>
      <c r="E136" s="23" t="s">
        <v>145</v>
      </c>
      <c r="F136" s="116">
        <v>31</v>
      </c>
      <c r="G136" s="116" t="s">
        <v>133</v>
      </c>
      <c r="H136" s="116"/>
      <c r="I136" s="116" t="s">
        <v>133</v>
      </c>
      <c r="J136" s="116"/>
      <c r="K136" s="116" t="s">
        <v>133</v>
      </c>
      <c r="L136" s="116"/>
      <c r="M136" s="116" t="s">
        <v>133</v>
      </c>
      <c r="N136" s="116"/>
      <c r="O136" s="22">
        <f>VLOOKUP($E136,'物品ID表8-29'!$D:$E,2,FALSE)*$F136+VLOOKUP($G136,'物品ID表8-29'!$D:$E,2,FALSE)*$H136+VLOOKUP($I136,'物品ID表8-29'!$D:$E,2,FALSE)*$J136+VLOOKUP($K136,'物品ID表8-29'!$D:$E,2,FALSE)*$L136+VLOOKUP($M136,'物品ID表8-29'!$D:$E,2,FALSE)*$N136</f>
        <v>620</v>
      </c>
      <c r="P136" s="116" t="s">
        <v>133</v>
      </c>
    </row>
    <row r="137" spans="1:16" ht="16.5" x14ac:dyDescent="0.2">
      <c r="A137" s="166"/>
      <c r="B137" s="166"/>
      <c r="C137" s="166"/>
      <c r="D137" s="116" t="s">
        <v>193</v>
      </c>
      <c r="E137" s="23" t="s">
        <v>145</v>
      </c>
      <c r="F137" s="116">
        <v>60</v>
      </c>
      <c r="G137" s="23" t="s">
        <v>194</v>
      </c>
      <c r="H137" s="116">
        <v>1</v>
      </c>
      <c r="I137" s="116" t="s">
        <v>133</v>
      </c>
      <c r="J137" s="116"/>
      <c r="K137" s="116" t="s">
        <v>133</v>
      </c>
      <c r="L137" s="116"/>
      <c r="M137" s="116" t="s">
        <v>133</v>
      </c>
      <c r="N137" s="116"/>
      <c r="O137" s="22">
        <f>VLOOKUP($E137,'物品ID表8-29'!$D:$E,2,FALSE)*$F137+VLOOKUP($G137,'物品ID表8-29'!$D:$E,2,FALSE)*$H137+VLOOKUP($I137,'物品ID表8-29'!$D:$E,2,FALSE)*$J137+VLOOKUP($K137,'物品ID表8-29'!$D:$E,2,FALSE)*$L137+VLOOKUP($M137,'物品ID表8-29'!$D:$E,2,FALSE)*$N137</f>
        <v>1667</v>
      </c>
      <c r="P137" s="116" t="s">
        <v>133</v>
      </c>
    </row>
    <row r="138" spans="1:16" ht="16.5" x14ac:dyDescent="0.2">
      <c r="A138" s="166"/>
      <c r="B138" s="166"/>
      <c r="C138" s="166"/>
      <c r="D138" s="116" t="s">
        <v>382</v>
      </c>
      <c r="E138" s="23" t="s">
        <v>145</v>
      </c>
      <c r="F138" s="116">
        <v>90</v>
      </c>
      <c r="G138" s="116" t="s">
        <v>133</v>
      </c>
      <c r="H138" s="116"/>
      <c r="I138" s="116" t="s">
        <v>133</v>
      </c>
      <c r="J138" s="116"/>
      <c r="K138" s="116" t="s">
        <v>133</v>
      </c>
      <c r="L138" s="116"/>
      <c r="M138" s="116" t="s">
        <v>133</v>
      </c>
      <c r="N138" s="116"/>
      <c r="O138" s="22">
        <f>VLOOKUP($E138,'物品ID表8-29'!$D:$E,2,FALSE)*$F138+VLOOKUP($G138,'物品ID表8-29'!$D:$E,2,FALSE)*$H138+VLOOKUP($I138,'物品ID表8-29'!$D:$E,2,FALSE)*$J138+VLOOKUP($K138,'物品ID表8-29'!$D:$E,2,FALSE)*$L138+VLOOKUP($M138,'物品ID表8-29'!$D:$E,2,FALSE)*$N138</f>
        <v>1800</v>
      </c>
      <c r="P138" s="116" t="s">
        <v>133</v>
      </c>
    </row>
    <row r="139" spans="1:16" ht="16.5" x14ac:dyDescent="0.2">
      <c r="A139" s="166"/>
      <c r="B139" s="166"/>
      <c r="C139" s="166"/>
      <c r="D139" s="116" t="s">
        <v>383</v>
      </c>
      <c r="E139" s="23" t="s">
        <v>145</v>
      </c>
      <c r="F139" s="116">
        <v>240</v>
      </c>
      <c r="G139" s="116" t="s">
        <v>133</v>
      </c>
      <c r="H139" s="116"/>
      <c r="I139" s="116" t="s">
        <v>133</v>
      </c>
      <c r="J139" s="116"/>
      <c r="K139" s="116" t="s">
        <v>133</v>
      </c>
      <c r="L139" s="116"/>
      <c r="M139" s="116" t="s">
        <v>133</v>
      </c>
      <c r="N139" s="116"/>
      <c r="O139" s="22">
        <f>VLOOKUP($E139,'物品ID表8-29'!$D:$E,2,FALSE)*$F139+VLOOKUP($G139,'物品ID表8-29'!$D:$E,2,FALSE)*$H139+VLOOKUP($I139,'物品ID表8-29'!$D:$E,2,FALSE)*$J139+VLOOKUP($K139,'物品ID表8-29'!$D:$E,2,FALSE)*$L139+VLOOKUP($M139,'物品ID表8-29'!$D:$E,2,FALSE)*$N139</f>
        <v>4800</v>
      </c>
      <c r="P139" s="116" t="s">
        <v>133</v>
      </c>
    </row>
    <row r="140" spans="1:16" ht="16.5" x14ac:dyDescent="0.2">
      <c r="A140" s="166"/>
      <c r="B140" s="166"/>
      <c r="C140" s="166"/>
      <c r="D140" s="116" t="s">
        <v>384</v>
      </c>
      <c r="E140" s="23" t="s">
        <v>145</v>
      </c>
      <c r="F140" s="116">
        <v>500</v>
      </c>
      <c r="G140" s="23" t="s">
        <v>197</v>
      </c>
      <c r="H140" s="5">
        <v>1</v>
      </c>
      <c r="I140" s="23" t="s">
        <v>194</v>
      </c>
      <c r="J140" s="116">
        <v>1</v>
      </c>
      <c r="K140" s="116" t="s">
        <v>133</v>
      </c>
      <c r="L140" s="116"/>
      <c r="M140" s="116" t="s">
        <v>133</v>
      </c>
      <c r="N140" s="116"/>
      <c r="O140" s="22">
        <f>VLOOKUP($E140,'物品ID表8-29'!$D:$E,2,FALSE)*$F140+VLOOKUP($G140,'物品ID表8-29'!$D:$E,2,FALSE)*$H140+VLOOKUP($I140,'物品ID表8-29'!$D:$E,2,FALSE)*$J140+VLOOKUP($K140,'物品ID表8-29'!$D:$E,2,FALSE)*$L140+VLOOKUP($M140,'物品ID表8-29'!$D:$E,2,FALSE)*$N140</f>
        <v>13029</v>
      </c>
      <c r="P140" s="116" t="s">
        <v>133</v>
      </c>
    </row>
    <row r="141" spans="1:16" ht="16.5" x14ac:dyDescent="0.2">
      <c r="A141" s="166"/>
      <c r="B141" s="166"/>
      <c r="C141" s="166"/>
      <c r="D141" s="116" t="s">
        <v>2223</v>
      </c>
      <c r="E141" s="23" t="s">
        <v>145</v>
      </c>
      <c r="F141" s="116">
        <v>1700</v>
      </c>
      <c r="G141" s="116" t="s">
        <v>133</v>
      </c>
      <c r="H141" s="116"/>
      <c r="I141" s="116" t="s">
        <v>133</v>
      </c>
      <c r="J141" s="116"/>
      <c r="K141" s="116" t="s">
        <v>133</v>
      </c>
      <c r="L141" s="116"/>
      <c r="M141" s="116" t="s">
        <v>133</v>
      </c>
      <c r="N141" s="116"/>
      <c r="O141" s="22">
        <f>VLOOKUP($E141,'物品ID表8-29'!$D:$E,2,FALSE)*$F141+VLOOKUP($G141,'物品ID表8-29'!$D:$E,2,FALSE)*$H141+VLOOKUP($I141,'物品ID表8-29'!$D:$E,2,FALSE)*$J141+VLOOKUP($K141,'物品ID表8-29'!$D:$E,2,FALSE)*$L141+VLOOKUP($M141,'物品ID表8-29'!$D:$E,2,FALSE)*$N141</f>
        <v>34000</v>
      </c>
      <c r="P141" s="116" t="s">
        <v>133</v>
      </c>
    </row>
    <row r="142" spans="1:16" ht="16.5" x14ac:dyDescent="0.2">
      <c r="A142" s="166" t="s">
        <v>67</v>
      </c>
      <c r="B142" s="166" t="s">
        <v>53</v>
      </c>
      <c r="C142" s="166" t="s">
        <v>198</v>
      </c>
      <c r="D142" s="116" t="s">
        <v>199</v>
      </c>
      <c r="E142" s="23" t="s">
        <v>200</v>
      </c>
      <c r="F142" s="116">
        <v>9</v>
      </c>
      <c r="G142" s="116" t="s">
        <v>133</v>
      </c>
      <c r="H142" s="116"/>
      <c r="I142" s="116" t="s">
        <v>133</v>
      </c>
      <c r="J142" s="116"/>
      <c r="K142" s="116" t="s">
        <v>133</v>
      </c>
      <c r="L142" s="116"/>
      <c r="M142" s="116" t="s">
        <v>133</v>
      </c>
      <c r="N142" s="116"/>
      <c r="O142" s="22">
        <f>VLOOKUP($E142,'物品ID表8-29'!$D:$E,2,FALSE)*$F142+VLOOKUP($G142,'物品ID表8-29'!$D:$E,2,FALSE)*$H142+VLOOKUP($I142,'物品ID表8-29'!$D:$E,2,FALSE)*$J142+VLOOKUP($K142,'物品ID表8-29'!$D:$E,2,FALSE)*$L142+VLOOKUP($M142,'物品ID表8-29'!$D:$E,2,FALSE)*$N142</f>
        <v>180</v>
      </c>
      <c r="P142" s="116" t="s">
        <v>133</v>
      </c>
    </row>
    <row r="143" spans="1:16" ht="16.5" x14ac:dyDescent="0.2">
      <c r="A143" s="166"/>
      <c r="B143" s="166"/>
      <c r="C143" s="166"/>
      <c r="D143" s="116" t="s">
        <v>202</v>
      </c>
      <c r="E143" s="23" t="s">
        <v>200</v>
      </c>
      <c r="F143" s="116">
        <v>31</v>
      </c>
      <c r="G143" s="116" t="s">
        <v>133</v>
      </c>
      <c r="H143" s="116"/>
      <c r="I143" s="116" t="s">
        <v>133</v>
      </c>
      <c r="J143" s="116"/>
      <c r="K143" s="116" t="s">
        <v>133</v>
      </c>
      <c r="L143" s="116"/>
      <c r="M143" s="116" t="s">
        <v>133</v>
      </c>
      <c r="N143" s="116"/>
      <c r="O143" s="22">
        <f>VLOOKUP($E143,'物品ID表8-29'!$D:$E,2,FALSE)*$F143+VLOOKUP($G143,'物品ID表8-29'!$D:$E,2,FALSE)*$H143+VLOOKUP($I143,'物品ID表8-29'!$D:$E,2,FALSE)*$J143+VLOOKUP($K143,'物品ID表8-29'!$D:$E,2,FALSE)*$L143+VLOOKUP($M143,'物品ID表8-29'!$D:$E,2,FALSE)*$N143</f>
        <v>620</v>
      </c>
      <c r="P143" s="116" t="s">
        <v>133</v>
      </c>
    </row>
    <row r="144" spans="1:16" ht="16.5" x14ac:dyDescent="0.2">
      <c r="A144" s="166"/>
      <c r="B144" s="166"/>
      <c r="C144" s="166"/>
      <c r="D144" s="116" t="s">
        <v>203</v>
      </c>
      <c r="E144" s="23" t="s">
        <v>200</v>
      </c>
      <c r="F144" s="116">
        <v>60</v>
      </c>
      <c r="G144" s="23" t="s">
        <v>204</v>
      </c>
      <c r="H144" s="116">
        <v>1</v>
      </c>
      <c r="I144" s="116" t="s">
        <v>133</v>
      </c>
      <c r="J144" s="116"/>
      <c r="K144" s="116" t="s">
        <v>133</v>
      </c>
      <c r="L144" s="116"/>
      <c r="M144" s="116" t="s">
        <v>133</v>
      </c>
      <c r="N144" s="116"/>
      <c r="O144" s="22">
        <f>VLOOKUP($E144,'物品ID表8-29'!$D:$E,2,FALSE)*$F144+VLOOKUP($G144,'物品ID表8-29'!$D:$E,2,FALSE)*$H144+VLOOKUP($I144,'物品ID表8-29'!$D:$E,2,FALSE)*$J144+VLOOKUP($K144,'物品ID表8-29'!$D:$E,2,FALSE)*$L144+VLOOKUP($M144,'物品ID表8-29'!$D:$E,2,FALSE)*$N144</f>
        <v>1667</v>
      </c>
      <c r="P144" s="116" t="s">
        <v>133</v>
      </c>
    </row>
    <row r="145" spans="1:16" ht="16.5" x14ac:dyDescent="0.2">
      <c r="A145" s="166"/>
      <c r="B145" s="166"/>
      <c r="C145" s="166"/>
      <c r="D145" s="116" t="s">
        <v>205</v>
      </c>
      <c r="E145" s="23" t="s">
        <v>200</v>
      </c>
      <c r="F145" s="116">
        <v>90</v>
      </c>
      <c r="G145" s="116" t="s">
        <v>133</v>
      </c>
      <c r="H145" s="116"/>
      <c r="I145" s="116" t="s">
        <v>133</v>
      </c>
      <c r="J145" s="116"/>
      <c r="K145" s="116" t="s">
        <v>133</v>
      </c>
      <c r="L145" s="116"/>
      <c r="M145" s="116" t="s">
        <v>133</v>
      </c>
      <c r="N145" s="116"/>
      <c r="O145" s="22">
        <f>VLOOKUP($E145,'物品ID表8-29'!$D:$E,2,FALSE)*$F145+VLOOKUP($G145,'物品ID表8-29'!$D:$E,2,FALSE)*$H145+VLOOKUP($I145,'物品ID表8-29'!$D:$E,2,FALSE)*$J145+VLOOKUP($K145,'物品ID表8-29'!$D:$E,2,FALSE)*$L145+VLOOKUP($M145,'物品ID表8-29'!$D:$E,2,FALSE)*$N145</f>
        <v>1800</v>
      </c>
      <c r="P145" s="116" t="s">
        <v>133</v>
      </c>
    </row>
    <row r="146" spans="1:16" ht="16.5" x14ac:dyDescent="0.2">
      <c r="A146" s="166"/>
      <c r="B146" s="166"/>
      <c r="C146" s="166"/>
      <c r="D146" s="116" t="s">
        <v>206</v>
      </c>
      <c r="E146" s="23" t="s">
        <v>200</v>
      </c>
      <c r="F146" s="116">
        <v>240</v>
      </c>
      <c r="G146" s="116" t="s">
        <v>133</v>
      </c>
      <c r="H146" s="116"/>
      <c r="I146" s="116" t="s">
        <v>133</v>
      </c>
      <c r="J146" s="116"/>
      <c r="K146" s="116" t="s">
        <v>133</v>
      </c>
      <c r="L146" s="116"/>
      <c r="M146" s="116" t="s">
        <v>133</v>
      </c>
      <c r="N146" s="116"/>
      <c r="O146" s="22">
        <f>VLOOKUP($E146,'物品ID表8-29'!$D:$E,2,FALSE)*$F146+VLOOKUP($G146,'物品ID表8-29'!$D:$E,2,FALSE)*$H146+VLOOKUP($I146,'物品ID表8-29'!$D:$E,2,FALSE)*$J146+VLOOKUP($K146,'物品ID表8-29'!$D:$E,2,FALSE)*$L146+VLOOKUP($M146,'物品ID表8-29'!$D:$E,2,FALSE)*$N146</f>
        <v>4800</v>
      </c>
      <c r="P146" s="116" t="s">
        <v>133</v>
      </c>
    </row>
    <row r="147" spans="1:16" ht="16.5" x14ac:dyDescent="0.2">
      <c r="A147" s="166"/>
      <c r="B147" s="166"/>
      <c r="C147" s="166"/>
      <c r="D147" s="116" t="s">
        <v>385</v>
      </c>
      <c r="E147" s="23" t="s">
        <v>200</v>
      </c>
      <c r="F147" s="116">
        <v>500</v>
      </c>
      <c r="G147" s="23" t="s">
        <v>207</v>
      </c>
      <c r="H147" s="5">
        <v>1</v>
      </c>
      <c r="I147" s="23" t="s">
        <v>204</v>
      </c>
      <c r="J147" s="116">
        <v>1</v>
      </c>
      <c r="K147" s="116" t="s">
        <v>133</v>
      </c>
      <c r="L147" s="116"/>
      <c r="M147" s="116" t="s">
        <v>133</v>
      </c>
      <c r="N147" s="116"/>
      <c r="O147" s="22">
        <f>VLOOKUP($E147,'物品ID表8-29'!$D:$E,2,FALSE)*$F147+VLOOKUP($G147,'物品ID表8-29'!$D:$E,2,FALSE)*$H147+VLOOKUP($I147,'物品ID表8-29'!$D:$E,2,FALSE)*$J147+VLOOKUP($K147,'物品ID表8-29'!$D:$E,2,FALSE)*$L147+VLOOKUP($M147,'物品ID表8-29'!$D:$E,2,FALSE)*$N147</f>
        <v>13029</v>
      </c>
      <c r="P147" s="116" t="s">
        <v>133</v>
      </c>
    </row>
    <row r="148" spans="1:16" ht="16.5" x14ac:dyDescent="0.2">
      <c r="A148" s="166"/>
      <c r="B148" s="166"/>
      <c r="C148" s="166"/>
      <c r="D148" s="116" t="s">
        <v>2224</v>
      </c>
      <c r="E148" s="23" t="s">
        <v>200</v>
      </c>
      <c r="F148" s="116">
        <v>1700</v>
      </c>
      <c r="G148" s="116" t="s">
        <v>133</v>
      </c>
      <c r="H148" s="116"/>
      <c r="I148" s="116" t="s">
        <v>133</v>
      </c>
      <c r="J148" s="116"/>
      <c r="K148" s="116" t="s">
        <v>133</v>
      </c>
      <c r="L148" s="116"/>
      <c r="M148" s="116" t="s">
        <v>133</v>
      </c>
      <c r="N148" s="116"/>
      <c r="O148" s="22">
        <f>VLOOKUP($E148,'物品ID表8-29'!$D:$E,2,FALSE)*$F148+VLOOKUP($G148,'物品ID表8-29'!$D:$E,2,FALSE)*$H148+VLOOKUP($I148,'物品ID表8-29'!$D:$E,2,FALSE)*$J148+VLOOKUP($K148,'物品ID表8-29'!$D:$E,2,FALSE)*$L148+VLOOKUP($M148,'物品ID表8-29'!$D:$E,2,FALSE)*$N148</f>
        <v>34000</v>
      </c>
      <c r="P148" s="116" t="s">
        <v>133</v>
      </c>
    </row>
    <row r="149" spans="1:16" ht="16.5" x14ac:dyDescent="0.2">
      <c r="A149" s="166" t="s">
        <v>68</v>
      </c>
      <c r="B149" s="166" t="s">
        <v>54</v>
      </c>
      <c r="C149" s="166" t="s">
        <v>208</v>
      </c>
      <c r="D149" s="116" t="s">
        <v>209</v>
      </c>
      <c r="E149" s="23" t="s">
        <v>210</v>
      </c>
      <c r="F149" s="116">
        <v>9</v>
      </c>
      <c r="G149" s="116" t="s">
        <v>133</v>
      </c>
      <c r="H149" s="116"/>
      <c r="I149" s="116" t="s">
        <v>133</v>
      </c>
      <c r="J149" s="116"/>
      <c r="K149" s="116" t="s">
        <v>133</v>
      </c>
      <c r="L149" s="116"/>
      <c r="M149" s="116" t="s">
        <v>133</v>
      </c>
      <c r="N149" s="116"/>
      <c r="O149" s="22">
        <f>VLOOKUP($E149,'物品ID表8-29'!$D:$E,2,FALSE)*$F149+VLOOKUP($G149,'物品ID表8-29'!$D:$E,2,FALSE)*$H149+VLOOKUP($I149,'物品ID表8-29'!$D:$E,2,FALSE)*$J149+VLOOKUP($K149,'物品ID表8-29'!$D:$E,2,FALSE)*$L149+VLOOKUP($M149,'物品ID表8-29'!$D:$E,2,FALSE)*$N149</f>
        <v>180</v>
      </c>
      <c r="P149" s="116" t="s">
        <v>133</v>
      </c>
    </row>
    <row r="150" spans="1:16" ht="16.5" x14ac:dyDescent="0.2">
      <c r="A150" s="166"/>
      <c r="B150" s="166"/>
      <c r="C150" s="166"/>
      <c r="D150" s="116" t="s">
        <v>212</v>
      </c>
      <c r="E150" s="23" t="s">
        <v>210</v>
      </c>
      <c r="F150" s="116">
        <v>31</v>
      </c>
      <c r="G150" s="116" t="s">
        <v>133</v>
      </c>
      <c r="H150" s="116"/>
      <c r="I150" s="116" t="s">
        <v>133</v>
      </c>
      <c r="J150" s="116"/>
      <c r="K150" s="116" t="s">
        <v>133</v>
      </c>
      <c r="L150" s="116"/>
      <c r="M150" s="116" t="s">
        <v>133</v>
      </c>
      <c r="N150" s="116"/>
      <c r="O150" s="22">
        <f>VLOOKUP($E150,'物品ID表8-29'!$D:$E,2,FALSE)*$F150+VLOOKUP($G150,'物品ID表8-29'!$D:$E,2,FALSE)*$H150+VLOOKUP($I150,'物品ID表8-29'!$D:$E,2,FALSE)*$J150+VLOOKUP($K150,'物品ID表8-29'!$D:$E,2,FALSE)*$L150+VLOOKUP($M150,'物品ID表8-29'!$D:$E,2,FALSE)*$N150</f>
        <v>620</v>
      </c>
      <c r="P150" s="116" t="s">
        <v>133</v>
      </c>
    </row>
    <row r="151" spans="1:16" ht="16.5" x14ac:dyDescent="0.2">
      <c r="A151" s="166"/>
      <c r="B151" s="166"/>
      <c r="C151" s="166"/>
      <c r="D151" s="116" t="s">
        <v>213</v>
      </c>
      <c r="E151" s="23" t="s">
        <v>210</v>
      </c>
      <c r="F151" s="116">
        <v>60</v>
      </c>
      <c r="G151" s="23" t="s">
        <v>214</v>
      </c>
      <c r="H151" s="116">
        <v>1</v>
      </c>
      <c r="I151" s="116" t="s">
        <v>133</v>
      </c>
      <c r="J151" s="116"/>
      <c r="K151" s="116" t="s">
        <v>133</v>
      </c>
      <c r="L151" s="116"/>
      <c r="M151" s="116" t="s">
        <v>133</v>
      </c>
      <c r="N151" s="116"/>
      <c r="O151" s="22">
        <f>VLOOKUP($E151,'物品ID表8-29'!$D:$E,2,FALSE)*$F151+VLOOKUP($G151,'物品ID表8-29'!$D:$E,2,FALSE)*$H151+VLOOKUP($I151,'物品ID表8-29'!$D:$E,2,FALSE)*$J151+VLOOKUP($K151,'物品ID表8-29'!$D:$E,2,FALSE)*$L151+VLOOKUP($M151,'物品ID表8-29'!$D:$E,2,FALSE)*$N151</f>
        <v>1667</v>
      </c>
      <c r="P151" s="116" t="s">
        <v>133</v>
      </c>
    </row>
    <row r="152" spans="1:16" ht="16.5" x14ac:dyDescent="0.2">
      <c r="A152" s="166"/>
      <c r="B152" s="166"/>
      <c r="C152" s="166"/>
      <c r="D152" s="116" t="s">
        <v>215</v>
      </c>
      <c r="E152" s="23" t="s">
        <v>210</v>
      </c>
      <c r="F152" s="116">
        <v>90</v>
      </c>
      <c r="G152" s="116" t="s">
        <v>133</v>
      </c>
      <c r="H152" s="116"/>
      <c r="I152" s="116" t="s">
        <v>133</v>
      </c>
      <c r="J152" s="116"/>
      <c r="K152" s="116" t="s">
        <v>133</v>
      </c>
      <c r="L152" s="116"/>
      <c r="M152" s="116" t="s">
        <v>133</v>
      </c>
      <c r="N152" s="116"/>
      <c r="O152" s="22">
        <f>VLOOKUP($E152,'物品ID表8-29'!$D:$E,2,FALSE)*$F152+VLOOKUP($G152,'物品ID表8-29'!$D:$E,2,FALSE)*$H152+VLOOKUP($I152,'物品ID表8-29'!$D:$E,2,FALSE)*$J152+VLOOKUP($K152,'物品ID表8-29'!$D:$E,2,FALSE)*$L152+VLOOKUP($M152,'物品ID表8-29'!$D:$E,2,FALSE)*$N152</f>
        <v>1800</v>
      </c>
      <c r="P152" s="116" t="s">
        <v>133</v>
      </c>
    </row>
    <row r="153" spans="1:16" ht="16.5" x14ac:dyDescent="0.2">
      <c r="A153" s="166"/>
      <c r="B153" s="166"/>
      <c r="C153" s="166"/>
      <c r="D153" s="116" t="s">
        <v>216</v>
      </c>
      <c r="E153" s="23" t="s">
        <v>210</v>
      </c>
      <c r="F153" s="116">
        <v>240</v>
      </c>
      <c r="G153" s="116" t="s">
        <v>133</v>
      </c>
      <c r="H153" s="116"/>
      <c r="I153" s="116" t="s">
        <v>133</v>
      </c>
      <c r="J153" s="116"/>
      <c r="K153" s="116" t="s">
        <v>133</v>
      </c>
      <c r="L153" s="116"/>
      <c r="M153" s="116" t="s">
        <v>133</v>
      </c>
      <c r="N153" s="116"/>
      <c r="O153" s="22">
        <f>VLOOKUP($E153,'物品ID表8-29'!$D:$E,2,FALSE)*$F153+VLOOKUP($G153,'物品ID表8-29'!$D:$E,2,FALSE)*$H153+VLOOKUP($I153,'物品ID表8-29'!$D:$E,2,FALSE)*$J153+VLOOKUP($K153,'物品ID表8-29'!$D:$E,2,FALSE)*$L153+VLOOKUP($M153,'物品ID表8-29'!$D:$E,2,FALSE)*$N153</f>
        <v>4800</v>
      </c>
      <c r="P153" s="116" t="s">
        <v>133</v>
      </c>
    </row>
    <row r="154" spans="1:16" ht="16.5" x14ac:dyDescent="0.2">
      <c r="A154" s="166"/>
      <c r="B154" s="166"/>
      <c r="C154" s="166"/>
      <c r="D154" s="116" t="s">
        <v>386</v>
      </c>
      <c r="E154" s="23" t="s">
        <v>210</v>
      </c>
      <c r="F154" s="116">
        <v>500</v>
      </c>
      <c r="G154" s="23" t="s">
        <v>217</v>
      </c>
      <c r="H154" s="5">
        <v>1</v>
      </c>
      <c r="I154" s="23" t="s">
        <v>214</v>
      </c>
      <c r="J154" s="116">
        <v>1</v>
      </c>
      <c r="K154" s="116" t="s">
        <v>133</v>
      </c>
      <c r="L154" s="116"/>
      <c r="M154" s="116" t="s">
        <v>133</v>
      </c>
      <c r="N154" s="116"/>
      <c r="O154" s="22">
        <f>VLOOKUP($E154,'物品ID表8-29'!$D:$E,2,FALSE)*$F154+VLOOKUP($G154,'物品ID表8-29'!$D:$E,2,FALSE)*$H154+VLOOKUP($I154,'物品ID表8-29'!$D:$E,2,FALSE)*$J154+VLOOKUP($K154,'物品ID表8-29'!$D:$E,2,FALSE)*$L154+VLOOKUP($M154,'物品ID表8-29'!$D:$E,2,FALSE)*$N154</f>
        <v>13029</v>
      </c>
      <c r="P154" s="116" t="s">
        <v>133</v>
      </c>
    </row>
    <row r="155" spans="1:16" ht="16.5" x14ac:dyDescent="0.2">
      <c r="A155" s="166"/>
      <c r="B155" s="166"/>
      <c r="C155" s="166"/>
      <c r="D155" s="116" t="s">
        <v>2225</v>
      </c>
      <c r="E155" s="23" t="s">
        <v>210</v>
      </c>
      <c r="F155" s="116">
        <v>1700</v>
      </c>
      <c r="G155" s="116" t="s">
        <v>133</v>
      </c>
      <c r="H155" s="116"/>
      <c r="I155" s="116" t="s">
        <v>133</v>
      </c>
      <c r="J155" s="116"/>
      <c r="K155" s="116" t="s">
        <v>133</v>
      </c>
      <c r="L155" s="116"/>
      <c r="M155" s="116" t="s">
        <v>133</v>
      </c>
      <c r="N155" s="116"/>
      <c r="O155" s="22">
        <f>VLOOKUP($E155,'物品ID表8-29'!$D:$E,2,FALSE)*$F155+VLOOKUP($G155,'物品ID表8-29'!$D:$E,2,FALSE)*$H155+VLOOKUP($I155,'物品ID表8-29'!$D:$E,2,FALSE)*$J155+VLOOKUP($K155,'物品ID表8-29'!$D:$E,2,FALSE)*$L155+VLOOKUP($M155,'物品ID表8-29'!$D:$E,2,FALSE)*$N155</f>
        <v>34000</v>
      </c>
      <c r="P155" s="116" t="s">
        <v>133</v>
      </c>
    </row>
    <row r="156" spans="1:16" ht="16.5" x14ac:dyDescent="0.2">
      <c r="A156" s="166" t="s">
        <v>69</v>
      </c>
      <c r="B156" s="166" t="s">
        <v>55</v>
      </c>
      <c r="C156" s="166" t="s">
        <v>218</v>
      </c>
      <c r="D156" s="116" t="s">
        <v>219</v>
      </c>
      <c r="E156" s="23" t="s">
        <v>152</v>
      </c>
      <c r="F156" s="116">
        <v>9</v>
      </c>
      <c r="G156" s="116" t="s">
        <v>133</v>
      </c>
      <c r="H156" s="116"/>
      <c r="I156" s="116" t="s">
        <v>133</v>
      </c>
      <c r="J156" s="116"/>
      <c r="K156" s="116" t="s">
        <v>133</v>
      </c>
      <c r="L156" s="116"/>
      <c r="M156" s="116" t="s">
        <v>133</v>
      </c>
      <c r="N156" s="116"/>
      <c r="O156" s="22">
        <f>VLOOKUP($E156,'物品ID表8-29'!$D:$E,2,FALSE)*$F156+VLOOKUP($G156,'物品ID表8-29'!$D:$E,2,FALSE)*$H156+VLOOKUP($I156,'物品ID表8-29'!$D:$E,2,FALSE)*$J156+VLOOKUP($K156,'物品ID表8-29'!$D:$E,2,FALSE)*$L156+VLOOKUP($M156,'物品ID表8-29'!$D:$E,2,FALSE)*$N156</f>
        <v>180</v>
      </c>
      <c r="P156" s="116" t="s">
        <v>133</v>
      </c>
    </row>
    <row r="157" spans="1:16" ht="16.5" x14ac:dyDescent="0.2">
      <c r="A157" s="166"/>
      <c r="B157" s="166"/>
      <c r="C157" s="166"/>
      <c r="D157" s="116" t="s">
        <v>221</v>
      </c>
      <c r="E157" s="23" t="s">
        <v>152</v>
      </c>
      <c r="F157" s="116">
        <v>31</v>
      </c>
      <c r="G157" s="116" t="s">
        <v>133</v>
      </c>
      <c r="H157" s="116"/>
      <c r="I157" s="116" t="s">
        <v>133</v>
      </c>
      <c r="J157" s="116"/>
      <c r="K157" s="116" t="s">
        <v>133</v>
      </c>
      <c r="L157" s="116"/>
      <c r="M157" s="116" t="s">
        <v>133</v>
      </c>
      <c r="N157" s="116"/>
      <c r="O157" s="22">
        <f>VLOOKUP($E157,'物品ID表8-29'!$D:$E,2,FALSE)*$F157+VLOOKUP($G157,'物品ID表8-29'!$D:$E,2,FALSE)*$H157+VLOOKUP($I157,'物品ID表8-29'!$D:$E,2,FALSE)*$J157+VLOOKUP($K157,'物品ID表8-29'!$D:$E,2,FALSE)*$L157+VLOOKUP($M157,'物品ID表8-29'!$D:$E,2,FALSE)*$N157</f>
        <v>620</v>
      </c>
      <c r="P157" s="116" t="s">
        <v>133</v>
      </c>
    </row>
    <row r="158" spans="1:16" ht="16.5" x14ac:dyDescent="0.2">
      <c r="A158" s="166"/>
      <c r="B158" s="166"/>
      <c r="C158" s="166"/>
      <c r="D158" s="116" t="s">
        <v>387</v>
      </c>
      <c r="E158" s="23" t="s">
        <v>152</v>
      </c>
      <c r="F158" s="116">
        <v>60</v>
      </c>
      <c r="G158" s="23" t="s">
        <v>223</v>
      </c>
      <c r="H158" s="116">
        <v>1</v>
      </c>
      <c r="I158" s="116" t="s">
        <v>133</v>
      </c>
      <c r="J158" s="116"/>
      <c r="K158" s="116" t="s">
        <v>133</v>
      </c>
      <c r="L158" s="116"/>
      <c r="M158" s="116" t="s">
        <v>133</v>
      </c>
      <c r="N158" s="116"/>
      <c r="O158" s="22">
        <f>VLOOKUP($E158,'物品ID表8-29'!$D:$E,2,FALSE)*$F158+VLOOKUP($G158,'物品ID表8-29'!$D:$E,2,FALSE)*$H158+VLOOKUP($I158,'物品ID表8-29'!$D:$E,2,FALSE)*$J158+VLOOKUP($K158,'物品ID表8-29'!$D:$E,2,FALSE)*$L158+VLOOKUP($M158,'物品ID表8-29'!$D:$E,2,FALSE)*$N158</f>
        <v>1667</v>
      </c>
      <c r="P158" s="116" t="s">
        <v>133</v>
      </c>
    </row>
    <row r="159" spans="1:16" ht="16.5" x14ac:dyDescent="0.2">
      <c r="A159" s="166"/>
      <c r="B159" s="166"/>
      <c r="C159" s="166"/>
      <c r="D159" s="116" t="s">
        <v>388</v>
      </c>
      <c r="E159" s="23" t="s">
        <v>152</v>
      </c>
      <c r="F159" s="116">
        <v>90</v>
      </c>
      <c r="G159" s="116" t="s">
        <v>133</v>
      </c>
      <c r="H159" s="116"/>
      <c r="I159" s="116" t="s">
        <v>133</v>
      </c>
      <c r="J159" s="116"/>
      <c r="K159" s="116" t="s">
        <v>133</v>
      </c>
      <c r="L159" s="116"/>
      <c r="M159" s="116" t="s">
        <v>133</v>
      </c>
      <c r="N159" s="116"/>
      <c r="O159" s="22">
        <f>VLOOKUP($E159,'物品ID表8-29'!$D:$E,2,FALSE)*$F159+VLOOKUP($G159,'物品ID表8-29'!$D:$E,2,FALSE)*$H159+VLOOKUP($I159,'物品ID表8-29'!$D:$E,2,FALSE)*$J159+VLOOKUP($K159,'物品ID表8-29'!$D:$E,2,FALSE)*$L159+VLOOKUP($M159,'物品ID表8-29'!$D:$E,2,FALSE)*$N159</f>
        <v>1800</v>
      </c>
      <c r="P159" s="116" t="s">
        <v>133</v>
      </c>
    </row>
    <row r="160" spans="1:16" ht="16.5" x14ac:dyDescent="0.2">
      <c r="A160" s="166"/>
      <c r="B160" s="166"/>
      <c r="C160" s="166"/>
      <c r="D160" s="116" t="s">
        <v>389</v>
      </c>
      <c r="E160" s="23" t="s">
        <v>152</v>
      </c>
      <c r="F160" s="116">
        <v>240</v>
      </c>
      <c r="G160" s="116" t="s">
        <v>133</v>
      </c>
      <c r="H160" s="116"/>
      <c r="I160" s="116" t="s">
        <v>133</v>
      </c>
      <c r="J160" s="116"/>
      <c r="K160" s="116" t="s">
        <v>133</v>
      </c>
      <c r="L160" s="116"/>
      <c r="M160" s="116" t="s">
        <v>133</v>
      </c>
      <c r="N160" s="116"/>
      <c r="O160" s="22">
        <f>VLOOKUP($E160,'物品ID表8-29'!$D:$E,2,FALSE)*$F160+VLOOKUP($G160,'物品ID表8-29'!$D:$E,2,FALSE)*$H160+VLOOKUP($I160,'物品ID表8-29'!$D:$E,2,FALSE)*$J160+VLOOKUP($K160,'物品ID表8-29'!$D:$E,2,FALSE)*$L160+VLOOKUP($M160,'物品ID表8-29'!$D:$E,2,FALSE)*$N160</f>
        <v>4800</v>
      </c>
      <c r="P160" s="116" t="s">
        <v>133</v>
      </c>
    </row>
    <row r="161" spans="1:16" ht="16.5" x14ac:dyDescent="0.2">
      <c r="A161" s="166"/>
      <c r="B161" s="166"/>
      <c r="C161" s="166"/>
      <c r="D161" s="116" t="s">
        <v>390</v>
      </c>
      <c r="E161" s="23" t="s">
        <v>152</v>
      </c>
      <c r="F161" s="116">
        <v>500</v>
      </c>
      <c r="G161" s="23" t="s">
        <v>226</v>
      </c>
      <c r="H161" s="5">
        <v>1</v>
      </c>
      <c r="I161" s="23" t="s">
        <v>223</v>
      </c>
      <c r="J161" s="116">
        <v>1</v>
      </c>
      <c r="K161" s="116" t="s">
        <v>133</v>
      </c>
      <c r="L161" s="116"/>
      <c r="M161" s="116" t="s">
        <v>133</v>
      </c>
      <c r="N161" s="116"/>
      <c r="O161" s="22">
        <f>VLOOKUP($E161,'物品ID表8-29'!$D:$E,2,FALSE)*$F161+VLOOKUP($G161,'物品ID表8-29'!$D:$E,2,FALSE)*$H161+VLOOKUP($I161,'物品ID表8-29'!$D:$E,2,FALSE)*$J161+VLOOKUP($K161,'物品ID表8-29'!$D:$E,2,FALSE)*$L161+VLOOKUP($M161,'物品ID表8-29'!$D:$E,2,FALSE)*$N161</f>
        <v>13029</v>
      </c>
      <c r="P161" s="116" t="s">
        <v>133</v>
      </c>
    </row>
    <row r="162" spans="1:16" ht="16.5" x14ac:dyDescent="0.2">
      <c r="A162" s="166"/>
      <c r="B162" s="166"/>
      <c r="C162" s="166"/>
      <c r="D162" s="116" t="s">
        <v>2226</v>
      </c>
      <c r="E162" s="23" t="s">
        <v>152</v>
      </c>
      <c r="F162" s="116">
        <v>1700</v>
      </c>
      <c r="G162" s="116" t="s">
        <v>133</v>
      </c>
      <c r="H162" s="116"/>
      <c r="I162" s="116" t="s">
        <v>133</v>
      </c>
      <c r="J162" s="116"/>
      <c r="K162" s="116" t="s">
        <v>133</v>
      </c>
      <c r="L162" s="116"/>
      <c r="M162" s="116" t="s">
        <v>133</v>
      </c>
      <c r="N162" s="116"/>
      <c r="O162" s="22">
        <f>VLOOKUP($E162,'物品ID表8-29'!$D:$E,2,FALSE)*$F162+VLOOKUP($G162,'物品ID表8-29'!$D:$E,2,FALSE)*$H162+VLOOKUP($I162,'物品ID表8-29'!$D:$E,2,FALSE)*$J162+VLOOKUP($K162,'物品ID表8-29'!$D:$E,2,FALSE)*$L162+VLOOKUP($M162,'物品ID表8-29'!$D:$E,2,FALSE)*$N162</f>
        <v>34000</v>
      </c>
      <c r="P162" s="116" t="s">
        <v>133</v>
      </c>
    </row>
    <row r="163" spans="1:16" ht="16.5" x14ac:dyDescent="0.2">
      <c r="A163" s="166" t="s">
        <v>70</v>
      </c>
      <c r="B163" s="166" t="s">
        <v>56</v>
      </c>
      <c r="C163" s="166" t="s">
        <v>227</v>
      </c>
      <c r="D163" s="116" t="s">
        <v>228</v>
      </c>
      <c r="E163" s="23" t="s">
        <v>229</v>
      </c>
      <c r="F163" s="116">
        <v>9</v>
      </c>
      <c r="G163" s="116" t="s">
        <v>133</v>
      </c>
      <c r="H163" s="116"/>
      <c r="I163" s="116" t="s">
        <v>133</v>
      </c>
      <c r="J163" s="116"/>
      <c r="K163" s="116" t="s">
        <v>133</v>
      </c>
      <c r="L163" s="116"/>
      <c r="M163" s="116" t="s">
        <v>133</v>
      </c>
      <c r="N163" s="116"/>
      <c r="O163" s="22">
        <f>VLOOKUP($E163,'物品ID表8-29'!$D:$E,2,FALSE)*$F163+VLOOKUP($G163,'物品ID表8-29'!$D:$E,2,FALSE)*$H163+VLOOKUP($I163,'物品ID表8-29'!$D:$E,2,FALSE)*$J163+VLOOKUP($K163,'物品ID表8-29'!$D:$E,2,FALSE)*$L163+VLOOKUP($M163,'物品ID表8-29'!$D:$E,2,FALSE)*$N163</f>
        <v>180</v>
      </c>
      <c r="P163" s="116" t="s">
        <v>133</v>
      </c>
    </row>
    <row r="164" spans="1:16" ht="16.5" x14ac:dyDescent="0.2">
      <c r="A164" s="166"/>
      <c r="B164" s="166"/>
      <c r="C164" s="166"/>
      <c r="D164" s="116" t="s">
        <v>231</v>
      </c>
      <c r="E164" s="23" t="s">
        <v>229</v>
      </c>
      <c r="F164" s="116">
        <v>31</v>
      </c>
      <c r="G164" s="116" t="s">
        <v>133</v>
      </c>
      <c r="H164" s="116"/>
      <c r="I164" s="116" t="s">
        <v>133</v>
      </c>
      <c r="J164" s="116"/>
      <c r="K164" s="116" t="s">
        <v>133</v>
      </c>
      <c r="L164" s="116"/>
      <c r="M164" s="116" t="s">
        <v>133</v>
      </c>
      <c r="N164" s="116"/>
      <c r="O164" s="22">
        <f>VLOOKUP($E164,'物品ID表8-29'!$D:$E,2,FALSE)*$F164+VLOOKUP($G164,'物品ID表8-29'!$D:$E,2,FALSE)*$H164+VLOOKUP($I164,'物品ID表8-29'!$D:$E,2,FALSE)*$J164+VLOOKUP($K164,'物品ID表8-29'!$D:$E,2,FALSE)*$L164+VLOOKUP($M164,'物品ID表8-29'!$D:$E,2,FALSE)*$N164</f>
        <v>620</v>
      </c>
      <c r="P164" s="116" t="s">
        <v>133</v>
      </c>
    </row>
    <row r="165" spans="1:16" ht="16.5" x14ac:dyDescent="0.2">
      <c r="A165" s="166"/>
      <c r="B165" s="166"/>
      <c r="C165" s="166"/>
      <c r="D165" s="116" t="s">
        <v>232</v>
      </c>
      <c r="E165" s="23" t="s">
        <v>229</v>
      </c>
      <c r="F165" s="116">
        <v>60</v>
      </c>
      <c r="G165" s="23" t="s">
        <v>233</v>
      </c>
      <c r="H165" s="116">
        <v>1</v>
      </c>
      <c r="I165" s="116" t="s">
        <v>133</v>
      </c>
      <c r="J165" s="116"/>
      <c r="K165" s="116" t="s">
        <v>133</v>
      </c>
      <c r="L165" s="116"/>
      <c r="M165" s="116" t="s">
        <v>133</v>
      </c>
      <c r="N165" s="116"/>
      <c r="O165" s="22">
        <f>VLOOKUP($E165,'物品ID表8-29'!$D:$E,2,FALSE)*$F165+VLOOKUP($G165,'物品ID表8-29'!$D:$E,2,FALSE)*$H165+VLOOKUP($I165,'物品ID表8-29'!$D:$E,2,FALSE)*$J165+VLOOKUP($K165,'物品ID表8-29'!$D:$E,2,FALSE)*$L165+VLOOKUP($M165,'物品ID表8-29'!$D:$E,2,FALSE)*$N165</f>
        <v>1667</v>
      </c>
      <c r="P165" s="116" t="s">
        <v>133</v>
      </c>
    </row>
    <row r="166" spans="1:16" ht="16.5" x14ac:dyDescent="0.2">
      <c r="A166" s="166"/>
      <c r="B166" s="166"/>
      <c r="C166" s="166"/>
      <c r="D166" s="116" t="s">
        <v>234</v>
      </c>
      <c r="E166" s="23" t="s">
        <v>229</v>
      </c>
      <c r="F166" s="116">
        <v>90</v>
      </c>
      <c r="G166" s="116" t="s">
        <v>133</v>
      </c>
      <c r="H166" s="116"/>
      <c r="I166" s="116" t="s">
        <v>133</v>
      </c>
      <c r="J166" s="116"/>
      <c r="K166" s="116" t="s">
        <v>133</v>
      </c>
      <c r="L166" s="116"/>
      <c r="M166" s="116" t="s">
        <v>133</v>
      </c>
      <c r="N166" s="116"/>
      <c r="O166" s="22">
        <f>VLOOKUP($E166,'物品ID表8-29'!$D:$E,2,FALSE)*$F166+VLOOKUP($G166,'物品ID表8-29'!$D:$E,2,FALSE)*$H166+VLOOKUP($I166,'物品ID表8-29'!$D:$E,2,FALSE)*$J166+VLOOKUP($K166,'物品ID表8-29'!$D:$E,2,FALSE)*$L166+VLOOKUP($M166,'物品ID表8-29'!$D:$E,2,FALSE)*$N166</f>
        <v>1800</v>
      </c>
      <c r="P166" s="116" t="s">
        <v>133</v>
      </c>
    </row>
    <row r="167" spans="1:16" ht="16.5" x14ac:dyDescent="0.2">
      <c r="A167" s="166"/>
      <c r="B167" s="166"/>
      <c r="C167" s="166"/>
      <c r="D167" s="116" t="s">
        <v>235</v>
      </c>
      <c r="E167" s="23" t="s">
        <v>229</v>
      </c>
      <c r="F167" s="116">
        <v>240</v>
      </c>
      <c r="G167" s="116" t="s">
        <v>133</v>
      </c>
      <c r="H167" s="116"/>
      <c r="I167" s="116" t="s">
        <v>133</v>
      </c>
      <c r="J167" s="116"/>
      <c r="K167" s="116" t="s">
        <v>133</v>
      </c>
      <c r="L167" s="116"/>
      <c r="M167" s="116" t="s">
        <v>133</v>
      </c>
      <c r="N167" s="116"/>
      <c r="O167" s="22">
        <f>VLOOKUP($E167,'物品ID表8-29'!$D:$E,2,FALSE)*$F167+VLOOKUP($G167,'物品ID表8-29'!$D:$E,2,FALSE)*$H167+VLOOKUP($I167,'物品ID表8-29'!$D:$E,2,FALSE)*$J167+VLOOKUP($K167,'物品ID表8-29'!$D:$E,2,FALSE)*$L167+VLOOKUP($M167,'物品ID表8-29'!$D:$E,2,FALSE)*$N167</f>
        <v>4800</v>
      </c>
      <c r="P167" s="116" t="s">
        <v>133</v>
      </c>
    </row>
    <row r="168" spans="1:16" ht="16.5" x14ac:dyDescent="0.2">
      <c r="A168" s="166"/>
      <c r="B168" s="166"/>
      <c r="C168" s="166"/>
      <c r="D168" s="116" t="s">
        <v>391</v>
      </c>
      <c r="E168" s="23" t="s">
        <v>229</v>
      </c>
      <c r="F168" s="116">
        <v>500</v>
      </c>
      <c r="G168" s="23" t="s">
        <v>236</v>
      </c>
      <c r="H168" s="5">
        <v>1</v>
      </c>
      <c r="I168" s="23" t="s">
        <v>233</v>
      </c>
      <c r="J168" s="116">
        <v>1</v>
      </c>
      <c r="K168" s="116" t="s">
        <v>133</v>
      </c>
      <c r="L168" s="116"/>
      <c r="M168" s="116" t="s">
        <v>133</v>
      </c>
      <c r="N168" s="116"/>
      <c r="O168" s="22">
        <f>VLOOKUP($E168,'物品ID表8-29'!$D:$E,2,FALSE)*$F168+VLOOKUP($G168,'物品ID表8-29'!$D:$E,2,FALSE)*$H168+VLOOKUP($I168,'物品ID表8-29'!$D:$E,2,FALSE)*$J168+VLOOKUP($K168,'物品ID表8-29'!$D:$E,2,FALSE)*$L168+VLOOKUP($M168,'物品ID表8-29'!$D:$E,2,FALSE)*$N168</f>
        <v>13029</v>
      </c>
      <c r="P168" s="116" t="s">
        <v>133</v>
      </c>
    </row>
    <row r="169" spans="1:16" ht="16.5" x14ac:dyDescent="0.2">
      <c r="A169" s="166"/>
      <c r="B169" s="166"/>
      <c r="C169" s="166"/>
      <c r="D169" s="116" t="s">
        <v>2227</v>
      </c>
      <c r="E169" s="23" t="s">
        <v>229</v>
      </c>
      <c r="F169" s="116">
        <v>1700</v>
      </c>
      <c r="G169" s="116" t="s">
        <v>133</v>
      </c>
      <c r="H169" s="116"/>
      <c r="I169" s="116" t="s">
        <v>133</v>
      </c>
      <c r="J169" s="116"/>
      <c r="K169" s="116" t="s">
        <v>133</v>
      </c>
      <c r="L169" s="116"/>
      <c r="M169" s="116" t="s">
        <v>133</v>
      </c>
      <c r="N169" s="116"/>
      <c r="O169" s="22">
        <f>VLOOKUP($E169,'物品ID表8-29'!$D:$E,2,FALSE)*$F169+VLOOKUP($G169,'物品ID表8-29'!$D:$E,2,FALSE)*$H169+VLOOKUP($I169,'物品ID表8-29'!$D:$E,2,FALSE)*$J169+VLOOKUP($K169,'物品ID表8-29'!$D:$E,2,FALSE)*$L169+VLOOKUP($M169,'物品ID表8-29'!$D:$E,2,FALSE)*$N169</f>
        <v>34000</v>
      </c>
      <c r="P169" s="116" t="s">
        <v>133</v>
      </c>
    </row>
    <row r="170" spans="1:16" ht="16.5" x14ac:dyDescent="0.2">
      <c r="A170" s="166" t="s">
        <v>481</v>
      </c>
      <c r="B170" s="166" t="s">
        <v>50</v>
      </c>
      <c r="C170" s="166" t="s">
        <v>171</v>
      </c>
      <c r="D170" s="116" t="s">
        <v>172</v>
      </c>
      <c r="E170" s="116" t="s">
        <v>136</v>
      </c>
      <c r="F170" s="116">
        <v>9</v>
      </c>
      <c r="G170" s="116" t="s">
        <v>133</v>
      </c>
      <c r="H170" s="116"/>
      <c r="I170" s="116" t="s">
        <v>133</v>
      </c>
      <c r="J170" s="116"/>
      <c r="K170" s="116" t="s">
        <v>133</v>
      </c>
      <c r="L170" s="116"/>
      <c r="M170" s="116" t="s">
        <v>133</v>
      </c>
      <c r="N170" s="116"/>
      <c r="O170" s="22">
        <f>VLOOKUP($E170,'物品ID表8-29'!$D:$E,2,FALSE)*$F170+VLOOKUP($G170,'物品ID表8-29'!$D:$E,2,FALSE)*$H170+VLOOKUP($I170,'物品ID表8-29'!$D:$E,2,FALSE)*$J170+VLOOKUP($K170,'物品ID表8-29'!$D:$E,2,FALSE)*$L170+VLOOKUP($M170,'物品ID表8-29'!$D:$E,2,FALSE)*$N170</f>
        <v>180</v>
      </c>
      <c r="P170" s="116" t="s">
        <v>133</v>
      </c>
    </row>
    <row r="171" spans="1:16" ht="16.5" x14ac:dyDescent="0.2">
      <c r="A171" s="166"/>
      <c r="B171" s="166"/>
      <c r="C171" s="166"/>
      <c r="D171" s="116" t="s">
        <v>174</v>
      </c>
      <c r="E171" s="116" t="s">
        <v>136</v>
      </c>
      <c r="F171" s="116">
        <v>31</v>
      </c>
      <c r="G171" s="116" t="s">
        <v>133</v>
      </c>
      <c r="H171" s="116"/>
      <c r="I171" s="116" t="s">
        <v>133</v>
      </c>
      <c r="J171" s="116"/>
      <c r="K171" s="116" t="s">
        <v>133</v>
      </c>
      <c r="L171" s="116"/>
      <c r="M171" s="116" t="s">
        <v>133</v>
      </c>
      <c r="N171" s="116"/>
      <c r="O171" s="22">
        <f>VLOOKUP($E171,'物品ID表8-29'!$D:$E,2,FALSE)*$F171+VLOOKUP($G171,'物品ID表8-29'!$D:$E,2,FALSE)*$H171+VLOOKUP($I171,'物品ID表8-29'!$D:$E,2,FALSE)*$J171+VLOOKUP($K171,'物品ID表8-29'!$D:$E,2,FALSE)*$L171+VLOOKUP($M171,'物品ID表8-29'!$D:$E,2,FALSE)*$N171</f>
        <v>620</v>
      </c>
      <c r="P171" s="116" t="s">
        <v>133</v>
      </c>
    </row>
    <row r="172" spans="1:16" ht="16.5" x14ac:dyDescent="0.2">
      <c r="A172" s="166"/>
      <c r="B172" s="166"/>
      <c r="C172" s="166"/>
      <c r="D172" s="116" t="s">
        <v>175</v>
      </c>
      <c r="E172" s="116" t="s">
        <v>136</v>
      </c>
      <c r="F172" s="116">
        <v>60</v>
      </c>
      <c r="G172" s="117" t="s">
        <v>176</v>
      </c>
      <c r="H172" s="116">
        <v>1</v>
      </c>
      <c r="I172" s="116" t="s">
        <v>133</v>
      </c>
      <c r="J172" s="116"/>
      <c r="K172" s="116" t="s">
        <v>133</v>
      </c>
      <c r="L172" s="116"/>
      <c r="M172" s="116" t="s">
        <v>133</v>
      </c>
      <c r="N172" s="116"/>
      <c r="O172" s="22">
        <f>VLOOKUP($E172,'物品ID表8-29'!$D:$E,2,FALSE)*$F172+VLOOKUP($G172,'物品ID表8-29'!$D:$E,2,FALSE)*$H172+VLOOKUP($I172,'物品ID表8-29'!$D:$E,2,FALSE)*$J172+VLOOKUP($K172,'物品ID表8-29'!$D:$E,2,FALSE)*$L172+VLOOKUP($M172,'物品ID表8-29'!$D:$E,2,FALSE)*$N172</f>
        <v>1667</v>
      </c>
      <c r="P172" s="116" t="s">
        <v>133</v>
      </c>
    </row>
    <row r="173" spans="1:16" ht="16.5" x14ac:dyDescent="0.2">
      <c r="A173" s="166"/>
      <c r="B173" s="166"/>
      <c r="C173" s="166"/>
      <c r="D173" s="116" t="s">
        <v>177</v>
      </c>
      <c r="E173" s="116" t="s">
        <v>136</v>
      </c>
      <c r="F173" s="116">
        <v>90</v>
      </c>
      <c r="G173" s="116" t="s">
        <v>133</v>
      </c>
      <c r="H173" s="116"/>
      <c r="I173" s="116" t="s">
        <v>133</v>
      </c>
      <c r="J173" s="116"/>
      <c r="K173" s="116" t="s">
        <v>133</v>
      </c>
      <c r="L173" s="116"/>
      <c r="M173" s="116" t="s">
        <v>133</v>
      </c>
      <c r="N173" s="116"/>
      <c r="O173" s="22">
        <f>VLOOKUP($E173,'物品ID表8-29'!$D:$E,2,FALSE)*$F173+VLOOKUP($G173,'物品ID表8-29'!$D:$E,2,FALSE)*$H173+VLOOKUP($I173,'物品ID表8-29'!$D:$E,2,FALSE)*$J173+VLOOKUP($K173,'物品ID表8-29'!$D:$E,2,FALSE)*$L173+VLOOKUP($M173,'物品ID表8-29'!$D:$E,2,FALSE)*$N173</f>
        <v>1800</v>
      </c>
      <c r="P173" s="116" t="s">
        <v>133</v>
      </c>
    </row>
    <row r="174" spans="1:16" ht="16.5" x14ac:dyDescent="0.2">
      <c r="A174" s="166"/>
      <c r="B174" s="166"/>
      <c r="C174" s="166"/>
      <c r="D174" s="116" t="s">
        <v>178</v>
      </c>
      <c r="E174" s="116" t="s">
        <v>136</v>
      </c>
      <c r="F174" s="116">
        <v>240</v>
      </c>
      <c r="G174" s="116" t="s">
        <v>133</v>
      </c>
      <c r="H174" s="116"/>
      <c r="I174" s="116" t="s">
        <v>133</v>
      </c>
      <c r="J174" s="116"/>
      <c r="K174" s="116" t="s">
        <v>133</v>
      </c>
      <c r="L174" s="116"/>
      <c r="M174" s="116" t="s">
        <v>133</v>
      </c>
      <c r="N174" s="116"/>
      <c r="O174" s="22">
        <f>VLOOKUP($E174,'物品ID表8-29'!$D:$E,2,FALSE)*$F174+VLOOKUP($G174,'物品ID表8-29'!$D:$E,2,FALSE)*$H174+VLOOKUP($I174,'物品ID表8-29'!$D:$E,2,FALSE)*$J174+VLOOKUP($K174,'物品ID表8-29'!$D:$E,2,FALSE)*$L174+VLOOKUP($M174,'物品ID表8-29'!$D:$E,2,FALSE)*$N174</f>
        <v>4800</v>
      </c>
      <c r="P174" s="116" t="s">
        <v>133</v>
      </c>
    </row>
    <row r="175" spans="1:16" ht="16.5" x14ac:dyDescent="0.2">
      <c r="A175" s="166"/>
      <c r="B175" s="166"/>
      <c r="C175" s="166"/>
      <c r="D175" s="116" t="s">
        <v>313</v>
      </c>
      <c r="E175" s="116" t="s">
        <v>136</v>
      </c>
      <c r="F175" s="116">
        <v>500</v>
      </c>
      <c r="G175" s="117" t="s">
        <v>179</v>
      </c>
      <c r="H175" s="116">
        <v>1</v>
      </c>
      <c r="I175" s="117" t="s">
        <v>176</v>
      </c>
      <c r="J175" s="116">
        <v>1</v>
      </c>
      <c r="K175" s="116" t="s">
        <v>133</v>
      </c>
      <c r="L175" s="116"/>
      <c r="M175" s="116" t="s">
        <v>133</v>
      </c>
      <c r="N175" s="116"/>
      <c r="O175" s="22">
        <f>VLOOKUP($E175,'物品ID表8-29'!$D:$E,2,FALSE)*$F175+VLOOKUP($G175,'物品ID表8-29'!$D:$E,2,FALSE)*$H175+VLOOKUP($I175,'物品ID表8-29'!$D:$E,2,FALSE)*$J175+VLOOKUP($K175,'物品ID表8-29'!$D:$E,2,FALSE)*$L175+VLOOKUP($M175,'物品ID表8-29'!$D:$E,2,FALSE)*$N175</f>
        <v>13029</v>
      </c>
      <c r="P175" s="116" t="s">
        <v>133</v>
      </c>
    </row>
    <row r="176" spans="1:16" ht="16.5" x14ac:dyDescent="0.2">
      <c r="A176" s="166"/>
      <c r="B176" s="166"/>
      <c r="C176" s="166"/>
      <c r="D176" s="116" t="s">
        <v>2221</v>
      </c>
      <c r="E176" s="116" t="s">
        <v>136</v>
      </c>
      <c r="F176" s="116">
        <v>1700</v>
      </c>
      <c r="G176" s="116" t="s">
        <v>133</v>
      </c>
      <c r="H176" s="116"/>
      <c r="I176" s="116" t="s">
        <v>133</v>
      </c>
      <c r="J176" s="116"/>
      <c r="K176" s="116" t="s">
        <v>133</v>
      </c>
      <c r="L176" s="116"/>
      <c r="M176" s="116" t="s">
        <v>133</v>
      </c>
      <c r="N176" s="116"/>
      <c r="O176" s="22">
        <f>VLOOKUP($E176,'物品ID表8-29'!$D:$E,2,FALSE)*$F176+VLOOKUP($G176,'物品ID表8-29'!$D:$E,2,FALSE)*$H176+VLOOKUP($I176,'物品ID表8-29'!$D:$E,2,FALSE)*$J176+VLOOKUP($K176,'物品ID表8-29'!$D:$E,2,FALSE)*$L176+VLOOKUP($M176,'物品ID表8-29'!$D:$E,2,FALSE)*$N176</f>
        <v>34000</v>
      </c>
      <c r="P176" s="116" t="s">
        <v>133</v>
      </c>
    </row>
    <row r="177" spans="1:16" ht="16.5" x14ac:dyDescent="0.2">
      <c r="A177" s="166"/>
      <c r="B177" s="166"/>
      <c r="C177" s="166"/>
      <c r="D177" s="116" t="s">
        <v>2228</v>
      </c>
      <c r="E177" s="116" t="s">
        <v>136</v>
      </c>
      <c r="F177" s="116">
        <v>2950</v>
      </c>
      <c r="G177" s="116" t="s">
        <v>133</v>
      </c>
      <c r="H177" s="116"/>
      <c r="I177" s="116" t="s">
        <v>133</v>
      </c>
      <c r="J177" s="116"/>
      <c r="K177" s="116" t="s">
        <v>133</v>
      </c>
      <c r="L177" s="116"/>
      <c r="M177" s="116" t="s">
        <v>133</v>
      </c>
      <c r="N177" s="116"/>
      <c r="O177" s="22">
        <f>VLOOKUP($E177,'物品ID表8-29'!$D:$E,2,FALSE)*$F177+VLOOKUP($G177,'物品ID表8-29'!$D:$E,2,FALSE)*$H177+VLOOKUP($I177,'物品ID表8-29'!$D:$E,2,FALSE)*$J177+VLOOKUP($K177,'物品ID表8-29'!$D:$E,2,FALSE)*$L177+VLOOKUP($M177,'物品ID表8-29'!$D:$E,2,FALSE)*$N177</f>
        <v>59000</v>
      </c>
      <c r="P177" s="116" t="s">
        <v>133</v>
      </c>
    </row>
    <row r="178" spans="1:16" ht="16.5" x14ac:dyDescent="0.2">
      <c r="A178" s="166" t="s">
        <v>482</v>
      </c>
      <c r="B178" s="166" t="s">
        <v>51</v>
      </c>
      <c r="C178" s="166" t="s">
        <v>180</v>
      </c>
      <c r="D178" s="116" t="s">
        <v>181</v>
      </c>
      <c r="E178" s="116" t="s">
        <v>141</v>
      </c>
      <c r="F178" s="116">
        <v>9</v>
      </c>
      <c r="G178" s="116" t="s">
        <v>133</v>
      </c>
      <c r="H178" s="116"/>
      <c r="I178" s="116" t="s">
        <v>133</v>
      </c>
      <c r="J178" s="116"/>
      <c r="K178" s="116" t="s">
        <v>133</v>
      </c>
      <c r="L178" s="116"/>
      <c r="M178" s="116" t="s">
        <v>133</v>
      </c>
      <c r="N178" s="116"/>
      <c r="O178" s="22">
        <f>VLOOKUP($E178,'物品ID表8-29'!$D:$E,2,FALSE)*$F178+VLOOKUP($G178,'物品ID表8-29'!$D:$E,2,FALSE)*$H178+VLOOKUP($I178,'物品ID表8-29'!$D:$E,2,FALSE)*$J178+VLOOKUP($K178,'物品ID表8-29'!$D:$E,2,FALSE)*$L178+VLOOKUP($M178,'物品ID表8-29'!$D:$E,2,FALSE)*$N178</f>
        <v>180</v>
      </c>
      <c r="P178" s="116" t="s">
        <v>133</v>
      </c>
    </row>
    <row r="179" spans="1:16" ht="16.5" x14ac:dyDescent="0.2">
      <c r="A179" s="166"/>
      <c r="B179" s="166"/>
      <c r="C179" s="166"/>
      <c r="D179" s="116" t="s">
        <v>183</v>
      </c>
      <c r="E179" s="116" t="s">
        <v>141</v>
      </c>
      <c r="F179" s="116">
        <v>31</v>
      </c>
      <c r="G179" s="116" t="s">
        <v>133</v>
      </c>
      <c r="H179" s="116"/>
      <c r="I179" s="116" t="s">
        <v>133</v>
      </c>
      <c r="J179" s="116"/>
      <c r="K179" s="116" t="s">
        <v>133</v>
      </c>
      <c r="L179" s="116"/>
      <c r="M179" s="116" t="s">
        <v>133</v>
      </c>
      <c r="N179" s="116"/>
      <c r="O179" s="22">
        <f>VLOOKUP($E179,'物品ID表8-29'!$D:$E,2,FALSE)*$F179+VLOOKUP($G179,'物品ID表8-29'!$D:$E,2,FALSE)*$H179+VLOOKUP($I179,'物品ID表8-29'!$D:$E,2,FALSE)*$J179+VLOOKUP($K179,'物品ID表8-29'!$D:$E,2,FALSE)*$L179+VLOOKUP($M179,'物品ID表8-29'!$D:$E,2,FALSE)*$N179</f>
        <v>620</v>
      </c>
      <c r="P179" s="116" t="s">
        <v>133</v>
      </c>
    </row>
    <row r="180" spans="1:16" ht="16.5" x14ac:dyDescent="0.2">
      <c r="A180" s="166"/>
      <c r="B180" s="166"/>
      <c r="C180" s="166"/>
      <c r="D180" s="116" t="s">
        <v>184</v>
      </c>
      <c r="E180" s="116" t="s">
        <v>141</v>
      </c>
      <c r="F180" s="116">
        <v>60</v>
      </c>
      <c r="G180" s="116" t="s">
        <v>185</v>
      </c>
      <c r="H180" s="116">
        <v>1</v>
      </c>
      <c r="I180" s="116" t="s">
        <v>133</v>
      </c>
      <c r="J180" s="116"/>
      <c r="K180" s="116" t="s">
        <v>133</v>
      </c>
      <c r="L180" s="116"/>
      <c r="M180" s="116" t="s">
        <v>133</v>
      </c>
      <c r="N180" s="116"/>
      <c r="O180" s="22">
        <f>VLOOKUP($E180,'物品ID表8-29'!$D:$E,2,FALSE)*$F180+VLOOKUP($G180,'物品ID表8-29'!$D:$E,2,FALSE)*$H180+VLOOKUP($I180,'物品ID表8-29'!$D:$E,2,FALSE)*$J180+VLOOKUP($K180,'物品ID表8-29'!$D:$E,2,FALSE)*$L180+VLOOKUP($M180,'物品ID表8-29'!$D:$E,2,FALSE)*$N180</f>
        <v>1667</v>
      </c>
      <c r="P180" s="116" t="s">
        <v>133</v>
      </c>
    </row>
    <row r="181" spans="1:16" ht="16.5" x14ac:dyDescent="0.2">
      <c r="A181" s="166"/>
      <c r="B181" s="166"/>
      <c r="C181" s="166"/>
      <c r="D181" s="116" t="s">
        <v>186</v>
      </c>
      <c r="E181" s="116" t="s">
        <v>141</v>
      </c>
      <c r="F181" s="116">
        <v>90</v>
      </c>
      <c r="G181" s="116" t="s">
        <v>133</v>
      </c>
      <c r="H181" s="116"/>
      <c r="I181" s="116" t="s">
        <v>133</v>
      </c>
      <c r="J181" s="116"/>
      <c r="K181" s="116" t="s">
        <v>133</v>
      </c>
      <c r="L181" s="116"/>
      <c r="M181" s="116" t="s">
        <v>133</v>
      </c>
      <c r="N181" s="116"/>
      <c r="O181" s="22">
        <f>VLOOKUP($E181,'物品ID表8-29'!$D:$E,2,FALSE)*$F181+VLOOKUP($G181,'物品ID表8-29'!$D:$E,2,FALSE)*$H181+VLOOKUP($I181,'物品ID表8-29'!$D:$E,2,FALSE)*$J181+VLOOKUP($K181,'物品ID表8-29'!$D:$E,2,FALSE)*$L181+VLOOKUP($M181,'物品ID表8-29'!$D:$E,2,FALSE)*$N181</f>
        <v>1800</v>
      </c>
      <c r="P181" s="116" t="s">
        <v>133</v>
      </c>
    </row>
    <row r="182" spans="1:16" ht="16.5" x14ac:dyDescent="0.2">
      <c r="A182" s="166"/>
      <c r="B182" s="166"/>
      <c r="C182" s="166"/>
      <c r="D182" s="116" t="s">
        <v>187</v>
      </c>
      <c r="E182" s="116" t="s">
        <v>141</v>
      </c>
      <c r="F182" s="116">
        <v>240</v>
      </c>
      <c r="G182" s="116" t="s">
        <v>133</v>
      </c>
      <c r="H182" s="116"/>
      <c r="I182" s="116" t="s">
        <v>133</v>
      </c>
      <c r="J182" s="116"/>
      <c r="K182" s="116" t="s">
        <v>133</v>
      </c>
      <c r="L182" s="116"/>
      <c r="M182" s="116" t="s">
        <v>133</v>
      </c>
      <c r="N182" s="116"/>
      <c r="O182" s="22">
        <f>VLOOKUP($E182,'物品ID表8-29'!$D:$E,2,FALSE)*$F182+VLOOKUP($G182,'物品ID表8-29'!$D:$E,2,FALSE)*$H182+VLOOKUP($I182,'物品ID表8-29'!$D:$E,2,FALSE)*$J182+VLOOKUP($K182,'物品ID表8-29'!$D:$E,2,FALSE)*$L182+VLOOKUP($M182,'物品ID表8-29'!$D:$E,2,FALSE)*$N182</f>
        <v>4800</v>
      </c>
      <c r="P182" s="116" t="s">
        <v>133</v>
      </c>
    </row>
    <row r="183" spans="1:16" ht="16.5" x14ac:dyDescent="0.2">
      <c r="A183" s="166"/>
      <c r="B183" s="166"/>
      <c r="C183" s="166"/>
      <c r="D183" s="116" t="s">
        <v>381</v>
      </c>
      <c r="E183" s="116" t="s">
        <v>141</v>
      </c>
      <c r="F183" s="116">
        <v>500</v>
      </c>
      <c r="G183" s="116" t="s">
        <v>188</v>
      </c>
      <c r="H183" s="116">
        <v>1</v>
      </c>
      <c r="I183" s="116" t="s">
        <v>185</v>
      </c>
      <c r="J183" s="116">
        <v>1</v>
      </c>
      <c r="K183" s="116" t="s">
        <v>133</v>
      </c>
      <c r="L183" s="116"/>
      <c r="M183" s="116" t="s">
        <v>133</v>
      </c>
      <c r="N183" s="116"/>
      <c r="O183" s="22">
        <f>VLOOKUP($E183,'物品ID表8-29'!$D:$E,2,FALSE)*$F183+VLOOKUP($G183,'物品ID表8-29'!$D:$E,2,FALSE)*$H183+VLOOKUP($I183,'物品ID表8-29'!$D:$E,2,FALSE)*$J183+VLOOKUP($K183,'物品ID表8-29'!$D:$E,2,FALSE)*$L183+VLOOKUP($M183,'物品ID表8-29'!$D:$E,2,FALSE)*$N183</f>
        <v>13029</v>
      </c>
      <c r="P183" s="116" t="s">
        <v>133</v>
      </c>
    </row>
    <row r="184" spans="1:16" ht="16.5" x14ac:dyDescent="0.2">
      <c r="A184" s="166"/>
      <c r="B184" s="166"/>
      <c r="C184" s="166"/>
      <c r="D184" s="116" t="s">
        <v>2222</v>
      </c>
      <c r="E184" s="116" t="s">
        <v>141</v>
      </c>
      <c r="F184" s="116">
        <v>1700</v>
      </c>
      <c r="G184" s="116" t="s">
        <v>133</v>
      </c>
      <c r="H184" s="116"/>
      <c r="I184" s="116" t="s">
        <v>133</v>
      </c>
      <c r="J184" s="116"/>
      <c r="K184" s="116" t="s">
        <v>133</v>
      </c>
      <c r="L184" s="116"/>
      <c r="M184" s="116" t="s">
        <v>133</v>
      </c>
      <c r="N184" s="116"/>
      <c r="O184" s="22">
        <f>VLOOKUP($E184,'物品ID表8-29'!$D:$E,2,FALSE)*$F184+VLOOKUP($G184,'物品ID表8-29'!$D:$E,2,FALSE)*$H184+VLOOKUP($I184,'物品ID表8-29'!$D:$E,2,FALSE)*$J184+VLOOKUP($K184,'物品ID表8-29'!$D:$E,2,FALSE)*$L184+VLOOKUP($M184,'物品ID表8-29'!$D:$E,2,FALSE)*$N184</f>
        <v>34000</v>
      </c>
      <c r="P184" s="116" t="s">
        <v>133</v>
      </c>
    </row>
    <row r="185" spans="1:16" ht="16.5" x14ac:dyDescent="0.2">
      <c r="A185" s="166"/>
      <c r="B185" s="166"/>
      <c r="C185" s="166"/>
      <c r="D185" s="116" t="s">
        <v>2229</v>
      </c>
      <c r="E185" s="116" t="s">
        <v>141</v>
      </c>
      <c r="F185" s="116">
        <v>2950</v>
      </c>
      <c r="G185" s="116" t="s">
        <v>133</v>
      </c>
      <c r="H185" s="116"/>
      <c r="I185" s="116" t="s">
        <v>133</v>
      </c>
      <c r="J185" s="116"/>
      <c r="K185" s="116" t="s">
        <v>133</v>
      </c>
      <c r="L185" s="116"/>
      <c r="M185" s="116" t="s">
        <v>133</v>
      </c>
      <c r="N185" s="116"/>
      <c r="O185" s="22">
        <f>VLOOKUP($E185,'物品ID表8-29'!$D:$E,2,FALSE)*$F185+VLOOKUP($G185,'物品ID表8-29'!$D:$E,2,FALSE)*$H185+VLOOKUP($I185,'物品ID表8-29'!$D:$E,2,FALSE)*$J185+VLOOKUP($K185,'物品ID表8-29'!$D:$E,2,FALSE)*$L185+VLOOKUP($M185,'物品ID表8-29'!$D:$E,2,FALSE)*$N185</f>
        <v>59000</v>
      </c>
      <c r="P185" s="116" t="s">
        <v>133</v>
      </c>
    </row>
    <row r="186" spans="1:16" ht="16.5" x14ac:dyDescent="0.2">
      <c r="A186" s="166" t="s">
        <v>483</v>
      </c>
      <c r="B186" s="166" t="s">
        <v>52</v>
      </c>
      <c r="C186" s="166" t="s">
        <v>189</v>
      </c>
      <c r="D186" s="116" t="s">
        <v>190</v>
      </c>
      <c r="E186" s="23" t="s">
        <v>145</v>
      </c>
      <c r="F186" s="116">
        <v>9</v>
      </c>
      <c r="G186" s="116" t="s">
        <v>133</v>
      </c>
      <c r="H186" s="116"/>
      <c r="I186" s="116" t="s">
        <v>133</v>
      </c>
      <c r="J186" s="116"/>
      <c r="K186" s="116" t="s">
        <v>133</v>
      </c>
      <c r="L186" s="116"/>
      <c r="M186" s="116" t="s">
        <v>133</v>
      </c>
      <c r="N186" s="116"/>
      <c r="O186" s="22">
        <f>VLOOKUP($E186,'物品ID表8-29'!$D:$E,2,FALSE)*$F186+VLOOKUP($G186,'物品ID表8-29'!$D:$E,2,FALSE)*$H186+VLOOKUP($I186,'物品ID表8-29'!$D:$E,2,FALSE)*$J186+VLOOKUP($K186,'物品ID表8-29'!$D:$E,2,FALSE)*$L186+VLOOKUP($M186,'物品ID表8-29'!$D:$E,2,FALSE)*$N186</f>
        <v>180</v>
      </c>
      <c r="P186" s="116" t="s">
        <v>133</v>
      </c>
    </row>
    <row r="187" spans="1:16" ht="16.5" x14ac:dyDescent="0.2">
      <c r="A187" s="166"/>
      <c r="B187" s="166"/>
      <c r="C187" s="166"/>
      <c r="D187" s="116" t="s">
        <v>192</v>
      </c>
      <c r="E187" s="23" t="s">
        <v>145</v>
      </c>
      <c r="F187" s="116">
        <v>31</v>
      </c>
      <c r="G187" s="116" t="s">
        <v>133</v>
      </c>
      <c r="H187" s="116"/>
      <c r="I187" s="116" t="s">
        <v>133</v>
      </c>
      <c r="J187" s="116"/>
      <c r="K187" s="116" t="s">
        <v>133</v>
      </c>
      <c r="L187" s="116"/>
      <c r="M187" s="116" t="s">
        <v>133</v>
      </c>
      <c r="N187" s="116"/>
      <c r="O187" s="22">
        <f>VLOOKUP($E187,'物品ID表8-29'!$D:$E,2,FALSE)*$F187+VLOOKUP($G187,'物品ID表8-29'!$D:$E,2,FALSE)*$H187+VLOOKUP($I187,'物品ID表8-29'!$D:$E,2,FALSE)*$J187+VLOOKUP($K187,'物品ID表8-29'!$D:$E,2,FALSE)*$L187+VLOOKUP($M187,'物品ID表8-29'!$D:$E,2,FALSE)*$N187</f>
        <v>620</v>
      </c>
      <c r="P187" s="116" t="s">
        <v>133</v>
      </c>
    </row>
    <row r="188" spans="1:16" ht="16.5" x14ac:dyDescent="0.2">
      <c r="A188" s="166"/>
      <c r="B188" s="166"/>
      <c r="C188" s="166"/>
      <c r="D188" s="116" t="s">
        <v>193</v>
      </c>
      <c r="E188" s="23" t="s">
        <v>145</v>
      </c>
      <c r="F188" s="116">
        <v>60</v>
      </c>
      <c r="G188" s="23" t="s">
        <v>194</v>
      </c>
      <c r="H188" s="116">
        <v>1</v>
      </c>
      <c r="I188" s="116" t="s">
        <v>133</v>
      </c>
      <c r="J188" s="116"/>
      <c r="K188" s="116" t="s">
        <v>133</v>
      </c>
      <c r="L188" s="116"/>
      <c r="M188" s="116" t="s">
        <v>133</v>
      </c>
      <c r="N188" s="116"/>
      <c r="O188" s="22">
        <f>VLOOKUP($E188,'物品ID表8-29'!$D:$E,2,FALSE)*$F188+VLOOKUP($G188,'物品ID表8-29'!$D:$E,2,FALSE)*$H188+VLOOKUP($I188,'物品ID表8-29'!$D:$E,2,FALSE)*$J188+VLOOKUP($K188,'物品ID表8-29'!$D:$E,2,FALSE)*$L188+VLOOKUP($M188,'物品ID表8-29'!$D:$E,2,FALSE)*$N188</f>
        <v>1667</v>
      </c>
      <c r="P188" s="116" t="s">
        <v>133</v>
      </c>
    </row>
    <row r="189" spans="1:16" ht="16.5" x14ac:dyDescent="0.2">
      <c r="A189" s="166"/>
      <c r="B189" s="166"/>
      <c r="C189" s="166"/>
      <c r="D189" s="116" t="s">
        <v>382</v>
      </c>
      <c r="E189" s="23" t="s">
        <v>145</v>
      </c>
      <c r="F189" s="116">
        <v>90</v>
      </c>
      <c r="G189" s="116" t="s">
        <v>133</v>
      </c>
      <c r="H189" s="116"/>
      <c r="I189" s="116" t="s">
        <v>133</v>
      </c>
      <c r="J189" s="116"/>
      <c r="K189" s="116" t="s">
        <v>133</v>
      </c>
      <c r="L189" s="116"/>
      <c r="M189" s="116" t="s">
        <v>133</v>
      </c>
      <c r="N189" s="116"/>
      <c r="O189" s="22">
        <f>VLOOKUP($E189,'物品ID表8-29'!$D:$E,2,FALSE)*$F189+VLOOKUP($G189,'物品ID表8-29'!$D:$E,2,FALSE)*$H189+VLOOKUP($I189,'物品ID表8-29'!$D:$E,2,FALSE)*$J189+VLOOKUP($K189,'物品ID表8-29'!$D:$E,2,FALSE)*$L189+VLOOKUP($M189,'物品ID表8-29'!$D:$E,2,FALSE)*$N189</f>
        <v>1800</v>
      </c>
      <c r="P189" s="116" t="s">
        <v>133</v>
      </c>
    </row>
    <row r="190" spans="1:16" ht="16.5" x14ac:dyDescent="0.2">
      <c r="A190" s="166"/>
      <c r="B190" s="166"/>
      <c r="C190" s="166"/>
      <c r="D190" s="116" t="s">
        <v>383</v>
      </c>
      <c r="E190" s="23" t="s">
        <v>145</v>
      </c>
      <c r="F190" s="116">
        <v>240</v>
      </c>
      <c r="G190" s="116" t="s">
        <v>133</v>
      </c>
      <c r="H190" s="116"/>
      <c r="I190" s="116" t="s">
        <v>133</v>
      </c>
      <c r="J190" s="116"/>
      <c r="K190" s="116" t="s">
        <v>133</v>
      </c>
      <c r="L190" s="116"/>
      <c r="M190" s="116" t="s">
        <v>133</v>
      </c>
      <c r="N190" s="116"/>
      <c r="O190" s="22">
        <f>VLOOKUP($E190,'物品ID表8-29'!$D:$E,2,FALSE)*$F190+VLOOKUP($G190,'物品ID表8-29'!$D:$E,2,FALSE)*$H190+VLOOKUP($I190,'物品ID表8-29'!$D:$E,2,FALSE)*$J190+VLOOKUP($K190,'物品ID表8-29'!$D:$E,2,FALSE)*$L190+VLOOKUP($M190,'物品ID表8-29'!$D:$E,2,FALSE)*$N190</f>
        <v>4800</v>
      </c>
      <c r="P190" s="116" t="s">
        <v>133</v>
      </c>
    </row>
    <row r="191" spans="1:16" ht="16.5" x14ac:dyDescent="0.2">
      <c r="A191" s="166"/>
      <c r="B191" s="166"/>
      <c r="C191" s="166"/>
      <c r="D191" s="116" t="s">
        <v>384</v>
      </c>
      <c r="E191" s="23" t="s">
        <v>145</v>
      </c>
      <c r="F191" s="116">
        <v>500</v>
      </c>
      <c r="G191" s="23" t="s">
        <v>197</v>
      </c>
      <c r="H191" s="5">
        <v>1</v>
      </c>
      <c r="I191" s="23" t="s">
        <v>194</v>
      </c>
      <c r="J191" s="116">
        <v>1</v>
      </c>
      <c r="K191" s="116" t="s">
        <v>133</v>
      </c>
      <c r="L191" s="116"/>
      <c r="M191" s="116" t="s">
        <v>133</v>
      </c>
      <c r="N191" s="116"/>
      <c r="O191" s="22">
        <f>VLOOKUP($E191,'物品ID表8-29'!$D:$E,2,FALSE)*$F191+VLOOKUP($G191,'物品ID表8-29'!$D:$E,2,FALSE)*$H191+VLOOKUP($I191,'物品ID表8-29'!$D:$E,2,FALSE)*$J191+VLOOKUP($K191,'物品ID表8-29'!$D:$E,2,FALSE)*$L191+VLOOKUP($M191,'物品ID表8-29'!$D:$E,2,FALSE)*$N191</f>
        <v>13029</v>
      </c>
      <c r="P191" s="116" t="s">
        <v>133</v>
      </c>
    </row>
    <row r="192" spans="1:16" ht="16.5" x14ac:dyDescent="0.2">
      <c r="A192" s="166"/>
      <c r="B192" s="166"/>
      <c r="C192" s="166"/>
      <c r="D192" s="116" t="s">
        <v>2223</v>
      </c>
      <c r="E192" s="23" t="s">
        <v>145</v>
      </c>
      <c r="F192" s="116">
        <v>1700</v>
      </c>
      <c r="G192" s="116" t="s">
        <v>133</v>
      </c>
      <c r="H192" s="116"/>
      <c r="I192" s="116" t="s">
        <v>133</v>
      </c>
      <c r="J192" s="116"/>
      <c r="K192" s="116" t="s">
        <v>133</v>
      </c>
      <c r="L192" s="116"/>
      <c r="M192" s="116" t="s">
        <v>133</v>
      </c>
      <c r="N192" s="116"/>
      <c r="O192" s="22">
        <f>VLOOKUP($E192,'物品ID表8-29'!$D:$E,2,FALSE)*$F192+VLOOKUP($G192,'物品ID表8-29'!$D:$E,2,FALSE)*$H192+VLOOKUP($I192,'物品ID表8-29'!$D:$E,2,FALSE)*$J192+VLOOKUP($K192,'物品ID表8-29'!$D:$E,2,FALSE)*$L192+VLOOKUP($M192,'物品ID表8-29'!$D:$E,2,FALSE)*$N192</f>
        <v>34000</v>
      </c>
      <c r="P192" s="116" t="s">
        <v>133</v>
      </c>
    </row>
    <row r="193" spans="1:16" ht="16.5" x14ac:dyDescent="0.2">
      <c r="A193" s="166"/>
      <c r="B193" s="166"/>
      <c r="C193" s="166"/>
      <c r="D193" s="116" t="s">
        <v>2230</v>
      </c>
      <c r="E193" s="23" t="s">
        <v>145</v>
      </c>
      <c r="F193" s="116">
        <v>2950</v>
      </c>
      <c r="G193" s="116" t="s">
        <v>133</v>
      </c>
      <c r="H193" s="116"/>
      <c r="I193" s="116" t="s">
        <v>133</v>
      </c>
      <c r="J193" s="116"/>
      <c r="K193" s="116" t="s">
        <v>133</v>
      </c>
      <c r="L193" s="116"/>
      <c r="M193" s="116" t="s">
        <v>133</v>
      </c>
      <c r="N193" s="116"/>
      <c r="O193" s="22">
        <f>VLOOKUP($E193,'物品ID表8-29'!$D:$E,2,FALSE)*$F193+VLOOKUP($G193,'物品ID表8-29'!$D:$E,2,FALSE)*$H193+VLOOKUP($I193,'物品ID表8-29'!$D:$E,2,FALSE)*$J193+VLOOKUP($K193,'物品ID表8-29'!$D:$E,2,FALSE)*$L193+VLOOKUP($M193,'物品ID表8-29'!$D:$E,2,FALSE)*$N193</f>
        <v>59000</v>
      </c>
      <c r="P193" s="116" t="s">
        <v>133</v>
      </c>
    </row>
    <row r="194" spans="1:16" ht="16.5" x14ac:dyDescent="0.2">
      <c r="A194" s="166" t="s">
        <v>484</v>
      </c>
      <c r="B194" s="166" t="s">
        <v>53</v>
      </c>
      <c r="C194" s="166" t="s">
        <v>198</v>
      </c>
      <c r="D194" s="116" t="s">
        <v>199</v>
      </c>
      <c r="E194" s="23" t="s">
        <v>200</v>
      </c>
      <c r="F194" s="116">
        <v>9</v>
      </c>
      <c r="G194" s="116" t="s">
        <v>133</v>
      </c>
      <c r="H194" s="116"/>
      <c r="I194" s="116" t="s">
        <v>133</v>
      </c>
      <c r="J194" s="116"/>
      <c r="K194" s="116" t="s">
        <v>133</v>
      </c>
      <c r="L194" s="116"/>
      <c r="M194" s="116" t="s">
        <v>133</v>
      </c>
      <c r="N194" s="116"/>
      <c r="O194" s="22">
        <f>VLOOKUP($E194,'物品ID表8-29'!$D:$E,2,FALSE)*$F194+VLOOKUP($G194,'物品ID表8-29'!$D:$E,2,FALSE)*$H194+VLOOKUP($I194,'物品ID表8-29'!$D:$E,2,FALSE)*$J194+VLOOKUP($K194,'物品ID表8-29'!$D:$E,2,FALSE)*$L194+VLOOKUP($M194,'物品ID表8-29'!$D:$E,2,FALSE)*$N194</f>
        <v>180</v>
      </c>
      <c r="P194" s="116" t="s">
        <v>133</v>
      </c>
    </row>
    <row r="195" spans="1:16" ht="16.5" x14ac:dyDescent="0.2">
      <c r="A195" s="166"/>
      <c r="B195" s="166"/>
      <c r="C195" s="166"/>
      <c r="D195" s="116" t="s">
        <v>202</v>
      </c>
      <c r="E195" s="23" t="s">
        <v>200</v>
      </c>
      <c r="F195" s="116">
        <v>31</v>
      </c>
      <c r="G195" s="116" t="s">
        <v>133</v>
      </c>
      <c r="H195" s="116"/>
      <c r="I195" s="116" t="s">
        <v>133</v>
      </c>
      <c r="J195" s="116"/>
      <c r="K195" s="116" t="s">
        <v>133</v>
      </c>
      <c r="L195" s="116"/>
      <c r="M195" s="116" t="s">
        <v>133</v>
      </c>
      <c r="N195" s="116"/>
      <c r="O195" s="22">
        <f>VLOOKUP($E195,'物品ID表8-29'!$D:$E,2,FALSE)*$F195+VLOOKUP($G195,'物品ID表8-29'!$D:$E,2,FALSE)*$H195+VLOOKUP($I195,'物品ID表8-29'!$D:$E,2,FALSE)*$J195+VLOOKUP($K195,'物品ID表8-29'!$D:$E,2,FALSE)*$L195+VLOOKUP($M195,'物品ID表8-29'!$D:$E,2,FALSE)*$N195</f>
        <v>620</v>
      </c>
      <c r="P195" s="116" t="s">
        <v>133</v>
      </c>
    </row>
    <row r="196" spans="1:16" ht="16.5" x14ac:dyDescent="0.2">
      <c r="A196" s="166"/>
      <c r="B196" s="166"/>
      <c r="C196" s="166"/>
      <c r="D196" s="116" t="s">
        <v>203</v>
      </c>
      <c r="E196" s="23" t="s">
        <v>200</v>
      </c>
      <c r="F196" s="116">
        <v>60</v>
      </c>
      <c r="G196" s="23" t="s">
        <v>204</v>
      </c>
      <c r="H196" s="116">
        <v>1</v>
      </c>
      <c r="I196" s="116" t="s">
        <v>133</v>
      </c>
      <c r="J196" s="116"/>
      <c r="K196" s="116" t="s">
        <v>133</v>
      </c>
      <c r="L196" s="116"/>
      <c r="M196" s="116" t="s">
        <v>133</v>
      </c>
      <c r="N196" s="116"/>
      <c r="O196" s="22">
        <f>VLOOKUP($E196,'物品ID表8-29'!$D:$E,2,FALSE)*$F196+VLOOKUP($G196,'物品ID表8-29'!$D:$E,2,FALSE)*$H196+VLOOKUP($I196,'物品ID表8-29'!$D:$E,2,FALSE)*$J196+VLOOKUP($K196,'物品ID表8-29'!$D:$E,2,FALSE)*$L196+VLOOKUP($M196,'物品ID表8-29'!$D:$E,2,FALSE)*$N196</f>
        <v>1667</v>
      </c>
      <c r="P196" s="116" t="s">
        <v>133</v>
      </c>
    </row>
    <row r="197" spans="1:16" ht="16.5" x14ac:dyDescent="0.2">
      <c r="A197" s="166"/>
      <c r="B197" s="166"/>
      <c r="C197" s="166"/>
      <c r="D197" s="116" t="s">
        <v>205</v>
      </c>
      <c r="E197" s="23" t="s">
        <v>200</v>
      </c>
      <c r="F197" s="116">
        <v>90</v>
      </c>
      <c r="G197" s="116" t="s">
        <v>133</v>
      </c>
      <c r="H197" s="116"/>
      <c r="I197" s="116" t="s">
        <v>133</v>
      </c>
      <c r="J197" s="116"/>
      <c r="K197" s="116" t="s">
        <v>133</v>
      </c>
      <c r="L197" s="116"/>
      <c r="M197" s="116" t="s">
        <v>133</v>
      </c>
      <c r="N197" s="116"/>
      <c r="O197" s="22">
        <f>VLOOKUP($E197,'物品ID表8-29'!$D:$E,2,FALSE)*$F197+VLOOKUP($G197,'物品ID表8-29'!$D:$E,2,FALSE)*$H197+VLOOKUP($I197,'物品ID表8-29'!$D:$E,2,FALSE)*$J197+VLOOKUP($K197,'物品ID表8-29'!$D:$E,2,FALSE)*$L197+VLOOKUP($M197,'物品ID表8-29'!$D:$E,2,FALSE)*$N197</f>
        <v>1800</v>
      </c>
      <c r="P197" s="116" t="s">
        <v>133</v>
      </c>
    </row>
    <row r="198" spans="1:16" ht="16.5" x14ac:dyDescent="0.2">
      <c r="A198" s="166"/>
      <c r="B198" s="166"/>
      <c r="C198" s="166"/>
      <c r="D198" s="116" t="s">
        <v>206</v>
      </c>
      <c r="E198" s="23" t="s">
        <v>200</v>
      </c>
      <c r="F198" s="116">
        <v>240</v>
      </c>
      <c r="G198" s="116" t="s">
        <v>133</v>
      </c>
      <c r="H198" s="116"/>
      <c r="I198" s="116" t="s">
        <v>133</v>
      </c>
      <c r="J198" s="116"/>
      <c r="K198" s="116" t="s">
        <v>133</v>
      </c>
      <c r="L198" s="116"/>
      <c r="M198" s="116" t="s">
        <v>133</v>
      </c>
      <c r="N198" s="116"/>
      <c r="O198" s="22">
        <f>VLOOKUP($E198,'物品ID表8-29'!$D:$E,2,FALSE)*$F198+VLOOKUP($G198,'物品ID表8-29'!$D:$E,2,FALSE)*$H198+VLOOKUP($I198,'物品ID表8-29'!$D:$E,2,FALSE)*$J198+VLOOKUP($K198,'物品ID表8-29'!$D:$E,2,FALSE)*$L198+VLOOKUP($M198,'物品ID表8-29'!$D:$E,2,FALSE)*$N198</f>
        <v>4800</v>
      </c>
      <c r="P198" s="116" t="s">
        <v>133</v>
      </c>
    </row>
    <row r="199" spans="1:16" ht="16.5" x14ac:dyDescent="0.2">
      <c r="A199" s="166"/>
      <c r="B199" s="166"/>
      <c r="C199" s="166"/>
      <c r="D199" s="116" t="s">
        <v>385</v>
      </c>
      <c r="E199" s="23" t="s">
        <v>200</v>
      </c>
      <c r="F199" s="116">
        <v>500</v>
      </c>
      <c r="G199" s="23" t="s">
        <v>207</v>
      </c>
      <c r="H199" s="5">
        <v>1</v>
      </c>
      <c r="I199" s="23" t="s">
        <v>204</v>
      </c>
      <c r="J199" s="116">
        <v>1</v>
      </c>
      <c r="K199" s="116" t="s">
        <v>133</v>
      </c>
      <c r="L199" s="116"/>
      <c r="M199" s="116" t="s">
        <v>133</v>
      </c>
      <c r="N199" s="116"/>
      <c r="O199" s="22">
        <f>VLOOKUP($E199,'物品ID表8-29'!$D:$E,2,FALSE)*$F199+VLOOKUP($G199,'物品ID表8-29'!$D:$E,2,FALSE)*$H199+VLOOKUP($I199,'物品ID表8-29'!$D:$E,2,FALSE)*$J199+VLOOKUP($K199,'物品ID表8-29'!$D:$E,2,FALSE)*$L199+VLOOKUP($M199,'物品ID表8-29'!$D:$E,2,FALSE)*$N199</f>
        <v>13029</v>
      </c>
      <c r="P199" s="116" t="s">
        <v>133</v>
      </c>
    </row>
    <row r="200" spans="1:16" ht="16.5" x14ac:dyDescent="0.2">
      <c r="A200" s="166"/>
      <c r="B200" s="166"/>
      <c r="C200" s="166"/>
      <c r="D200" s="116" t="s">
        <v>2224</v>
      </c>
      <c r="E200" s="23" t="s">
        <v>200</v>
      </c>
      <c r="F200" s="116">
        <v>1700</v>
      </c>
      <c r="G200" s="116" t="s">
        <v>133</v>
      </c>
      <c r="H200" s="116"/>
      <c r="I200" s="116" t="s">
        <v>133</v>
      </c>
      <c r="J200" s="116"/>
      <c r="K200" s="116" t="s">
        <v>133</v>
      </c>
      <c r="L200" s="116"/>
      <c r="M200" s="116" t="s">
        <v>133</v>
      </c>
      <c r="N200" s="116"/>
      <c r="O200" s="22">
        <f>VLOOKUP($E200,'物品ID表8-29'!$D:$E,2,FALSE)*$F200+VLOOKUP($G200,'物品ID表8-29'!$D:$E,2,FALSE)*$H200+VLOOKUP($I200,'物品ID表8-29'!$D:$E,2,FALSE)*$J200+VLOOKUP($K200,'物品ID表8-29'!$D:$E,2,FALSE)*$L200+VLOOKUP($M200,'物品ID表8-29'!$D:$E,2,FALSE)*$N200</f>
        <v>34000</v>
      </c>
      <c r="P200" s="116" t="s">
        <v>133</v>
      </c>
    </row>
    <row r="201" spans="1:16" ht="16.5" x14ac:dyDescent="0.2">
      <c r="A201" s="166"/>
      <c r="B201" s="166"/>
      <c r="C201" s="166"/>
      <c r="D201" s="116" t="s">
        <v>2231</v>
      </c>
      <c r="E201" s="23" t="s">
        <v>200</v>
      </c>
      <c r="F201" s="116">
        <v>2950</v>
      </c>
      <c r="G201" s="116" t="s">
        <v>133</v>
      </c>
      <c r="H201" s="116"/>
      <c r="I201" s="116" t="s">
        <v>133</v>
      </c>
      <c r="J201" s="116"/>
      <c r="K201" s="116" t="s">
        <v>133</v>
      </c>
      <c r="L201" s="116"/>
      <c r="M201" s="116" t="s">
        <v>133</v>
      </c>
      <c r="N201" s="116"/>
      <c r="O201" s="22">
        <f>VLOOKUP($E201,'物品ID表8-29'!$D:$E,2,FALSE)*$F201+VLOOKUP($G201,'物品ID表8-29'!$D:$E,2,FALSE)*$H201+VLOOKUP($I201,'物品ID表8-29'!$D:$E,2,FALSE)*$J201+VLOOKUP($K201,'物品ID表8-29'!$D:$E,2,FALSE)*$L201+VLOOKUP($M201,'物品ID表8-29'!$D:$E,2,FALSE)*$N201</f>
        <v>59000</v>
      </c>
      <c r="P201" s="116" t="s">
        <v>133</v>
      </c>
    </row>
    <row r="202" spans="1:16" ht="16.5" x14ac:dyDescent="0.2">
      <c r="A202" s="166" t="s">
        <v>485</v>
      </c>
      <c r="B202" s="166" t="s">
        <v>54</v>
      </c>
      <c r="C202" s="166" t="s">
        <v>208</v>
      </c>
      <c r="D202" s="116" t="s">
        <v>209</v>
      </c>
      <c r="E202" s="23" t="s">
        <v>210</v>
      </c>
      <c r="F202" s="116">
        <v>9</v>
      </c>
      <c r="G202" s="116" t="s">
        <v>133</v>
      </c>
      <c r="H202" s="116"/>
      <c r="I202" s="116" t="s">
        <v>133</v>
      </c>
      <c r="J202" s="116"/>
      <c r="K202" s="116" t="s">
        <v>133</v>
      </c>
      <c r="L202" s="116"/>
      <c r="M202" s="116" t="s">
        <v>133</v>
      </c>
      <c r="N202" s="116"/>
      <c r="O202" s="22">
        <f>VLOOKUP($E202,'物品ID表8-29'!$D:$E,2,FALSE)*$F202+VLOOKUP($G202,'物品ID表8-29'!$D:$E,2,FALSE)*$H202+VLOOKUP($I202,'物品ID表8-29'!$D:$E,2,FALSE)*$J202+VLOOKUP($K202,'物品ID表8-29'!$D:$E,2,FALSE)*$L202+VLOOKUP($M202,'物品ID表8-29'!$D:$E,2,FALSE)*$N202</f>
        <v>180</v>
      </c>
      <c r="P202" s="116" t="s">
        <v>133</v>
      </c>
    </row>
    <row r="203" spans="1:16" ht="16.5" x14ac:dyDescent="0.2">
      <c r="A203" s="166"/>
      <c r="B203" s="166"/>
      <c r="C203" s="166"/>
      <c r="D203" s="116" t="s">
        <v>212</v>
      </c>
      <c r="E203" s="23" t="s">
        <v>210</v>
      </c>
      <c r="F203" s="116">
        <v>31</v>
      </c>
      <c r="G203" s="116" t="s">
        <v>133</v>
      </c>
      <c r="H203" s="116"/>
      <c r="I203" s="116" t="s">
        <v>133</v>
      </c>
      <c r="J203" s="116"/>
      <c r="K203" s="116" t="s">
        <v>133</v>
      </c>
      <c r="L203" s="116"/>
      <c r="M203" s="116" t="s">
        <v>133</v>
      </c>
      <c r="N203" s="116"/>
      <c r="O203" s="22">
        <f>VLOOKUP($E203,'物品ID表8-29'!$D:$E,2,FALSE)*$F203+VLOOKUP($G203,'物品ID表8-29'!$D:$E,2,FALSE)*$H203+VLOOKUP($I203,'物品ID表8-29'!$D:$E,2,FALSE)*$J203+VLOOKUP($K203,'物品ID表8-29'!$D:$E,2,FALSE)*$L203+VLOOKUP($M203,'物品ID表8-29'!$D:$E,2,FALSE)*$N203</f>
        <v>620</v>
      </c>
      <c r="P203" s="116" t="s">
        <v>133</v>
      </c>
    </row>
    <row r="204" spans="1:16" ht="16.5" x14ac:dyDescent="0.2">
      <c r="A204" s="166"/>
      <c r="B204" s="166"/>
      <c r="C204" s="166"/>
      <c r="D204" s="116" t="s">
        <v>213</v>
      </c>
      <c r="E204" s="23" t="s">
        <v>210</v>
      </c>
      <c r="F204" s="116">
        <v>60</v>
      </c>
      <c r="G204" s="23" t="s">
        <v>214</v>
      </c>
      <c r="H204" s="116">
        <v>1</v>
      </c>
      <c r="I204" s="116" t="s">
        <v>133</v>
      </c>
      <c r="J204" s="116"/>
      <c r="K204" s="116" t="s">
        <v>133</v>
      </c>
      <c r="L204" s="116"/>
      <c r="M204" s="116" t="s">
        <v>133</v>
      </c>
      <c r="N204" s="116"/>
      <c r="O204" s="22">
        <f>VLOOKUP($E204,'物品ID表8-29'!$D:$E,2,FALSE)*$F204+VLOOKUP($G204,'物品ID表8-29'!$D:$E,2,FALSE)*$H204+VLOOKUP($I204,'物品ID表8-29'!$D:$E,2,FALSE)*$J204+VLOOKUP($K204,'物品ID表8-29'!$D:$E,2,FALSE)*$L204+VLOOKUP($M204,'物品ID表8-29'!$D:$E,2,FALSE)*$N204</f>
        <v>1667</v>
      </c>
      <c r="P204" s="116" t="s">
        <v>133</v>
      </c>
    </row>
    <row r="205" spans="1:16" ht="16.5" x14ac:dyDescent="0.2">
      <c r="A205" s="166"/>
      <c r="B205" s="166"/>
      <c r="C205" s="166"/>
      <c r="D205" s="116" t="s">
        <v>215</v>
      </c>
      <c r="E205" s="23" t="s">
        <v>210</v>
      </c>
      <c r="F205" s="116">
        <v>90</v>
      </c>
      <c r="G205" s="116" t="s">
        <v>133</v>
      </c>
      <c r="H205" s="116"/>
      <c r="I205" s="116" t="s">
        <v>133</v>
      </c>
      <c r="J205" s="116"/>
      <c r="K205" s="116" t="s">
        <v>133</v>
      </c>
      <c r="L205" s="116"/>
      <c r="M205" s="116" t="s">
        <v>133</v>
      </c>
      <c r="N205" s="116"/>
      <c r="O205" s="22">
        <f>VLOOKUP($E205,'物品ID表8-29'!$D:$E,2,FALSE)*$F205+VLOOKUP($G205,'物品ID表8-29'!$D:$E,2,FALSE)*$H205+VLOOKUP($I205,'物品ID表8-29'!$D:$E,2,FALSE)*$J205+VLOOKUP($K205,'物品ID表8-29'!$D:$E,2,FALSE)*$L205+VLOOKUP($M205,'物品ID表8-29'!$D:$E,2,FALSE)*$N205</f>
        <v>1800</v>
      </c>
      <c r="P205" s="116" t="s">
        <v>133</v>
      </c>
    </row>
    <row r="206" spans="1:16" ht="16.5" x14ac:dyDescent="0.2">
      <c r="A206" s="166"/>
      <c r="B206" s="166"/>
      <c r="C206" s="166"/>
      <c r="D206" s="116" t="s">
        <v>216</v>
      </c>
      <c r="E206" s="23" t="s">
        <v>210</v>
      </c>
      <c r="F206" s="116">
        <v>240</v>
      </c>
      <c r="G206" s="116" t="s">
        <v>133</v>
      </c>
      <c r="H206" s="116"/>
      <c r="I206" s="116" t="s">
        <v>133</v>
      </c>
      <c r="J206" s="116"/>
      <c r="K206" s="116" t="s">
        <v>133</v>
      </c>
      <c r="L206" s="116"/>
      <c r="M206" s="116" t="s">
        <v>133</v>
      </c>
      <c r="N206" s="116"/>
      <c r="O206" s="22">
        <f>VLOOKUP($E206,'物品ID表8-29'!$D:$E,2,FALSE)*$F206+VLOOKUP($G206,'物品ID表8-29'!$D:$E,2,FALSE)*$H206+VLOOKUP($I206,'物品ID表8-29'!$D:$E,2,FALSE)*$J206+VLOOKUP($K206,'物品ID表8-29'!$D:$E,2,FALSE)*$L206+VLOOKUP($M206,'物品ID表8-29'!$D:$E,2,FALSE)*$N206</f>
        <v>4800</v>
      </c>
      <c r="P206" s="116" t="s">
        <v>133</v>
      </c>
    </row>
    <row r="207" spans="1:16" ht="16.5" x14ac:dyDescent="0.2">
      <c r="A207" s="166"/>
      <c r="B207" s="166"/>
      <c r="C207" s="166"/>
      <c r="D207" s="116" t="s">
        <v>386</v>
      </c>
      <c r="E207" s="23" t="s">
        <v>210</v>
      </c>
      <c r="F207" s="116">
        <v>500</v>
      </c>
      <c r="G207" s="23" t="s">
        <v>217</v>
      </c>
      <c r="H207" s="5">
        <v>1</v>
      </c>
      <c r="I207" s="23" t="s">
        <v>214</v>
      </c>
      <c r="J207" s="116">
        <v>1</v>
      </c>
      <c r="K207" s="116" t="s">
        <v>133</v>
      </c>
      <c r="L207" s="116"/>
      <c r="M207" s="116" t="s">
        <v>133</v>
      </c>
      <c r="N207" s="116"/>
      <c r="O207" s="22">
        <f>VLOOKUP($E207,'物品ID表8-29'!$D:$E,2,FALSE)*$F207+VLOOKUP($G207,'物品ID表8-29'!$D:$E,2,FALSE)*$H207+VLOOKUP($I207,'物品ID表8-29'!$D:$E,2,FALSE)*$J207+VLOOKUP($K207,'物品ID表8-29'!$D:$E,2,FALSE)*$L207+VLOOKUP($M207,'物品ID表8-29'!$D:$E,2,FALSE)*$N207</f>
        <v>13029</v>
      </c>
      <c r="P207" s="116" t="s">
        <v>133</v>
      </c>
    </row>
    <row r="208" spans="1:16" ht="16.5" x14ac:dyDescent="0.2">
      <c r="A208" s="166"/>
      <c r="B208" s="166"/>
      <c r="C208" s="166"/>
      <c r="D208" s="116" t="s">
        <v>2225</v>
      </c>
      <c r="E208" s="23" t="s">
        <v>210</v>
      </c>
      <c r="F208" s="116">
        <v>1700</v>
      </c>
      <c r="G208" s="116" t="s">
        <v>133</v>
      </c>
      <c r="H208" s="116"/>
      <c r="I208" s="116" t="s">
        <v>133</v>
      </c>
      <c r="J208" s="116"/>
      <c r="K208" s="116" t="s">
        <v>133</v>
      </c>
      <c r="L208" s="116"/>
      <c r="M208" s="116" t="s">
        <v>133</v>
      </c>
      <c r="N208" s="116"/>
      <c r="O208" s="22">
        <f>VLOOKUP($E208,'物品ID表8-29'!$D:$E,2,FALSE)*$F208+VLOOKUP($G208,'物品ID表8-29'!$D:$E,2,FALSE)*$H208+VLOOKUP($I208,'物品ID表8-29'!$D:$E,2,FALSE)*$J208+VLOOKUP($K208,'物品ID表8-29'!$D:$E,2,FALSE)*$L208+VLOOKUP($M208,'物品ID表8-29'!$D:$E,2,FALSE)*$N208</f>
        <v>34000</v>
      </c>
      <c r="P208" s="116" t="s">
        <v>133</v>
      </c>
    </row>
    <row r="209" spans="1:16" ht="16.5" x14ac:dyDescent="0.2">
      <c r="A209" s="166"/>
      <c r="B209" s="166"/>
      <c r="C209" s="166"/>
      <c r="D209" s="116" t="s">
        <v>2232</v>
      </c>
      <c r="E209" s="23" t="s">
        <v>210</v>
      </c>
      <c r="F209" s="116">
        <v>2950</v>
      </c>
      <c r="G209" s="116" t="s">
        <v>133</v>
      </c>
      <c r="H209" s="116"/>
      <c r="I209" s="116" t="s">
        <v>133</v>
      </c>
      <c r="J209" s="116"/>
      <c r="K209" s="116" t="s">
        <v>133</v>
      </c>
      <c r="L209" s="116"/>
      <c r="M209" s="116" t="s">
        <v>133</v>
      </c>
      <c r="N209" s="116"/>
      <c r="O209" s="22">
        <f>VLOOKUP($E209,'物品ID表8-29'!$D:$E,2,FALSE)*$F209+VLOOKUP($G209,'物品ID表8-29'!$D:$E,2,FALSE)*$H209+VLOOKUP($I209,'物品ID表8-29'!$D:$E,2,FALSE)*$J209+VLOOKUP($K209,'物品ID表8-29'!$D:$E,2,FALSE)*$L209+VLOOKUP($M209,'物品ID表8-29'!$D:$E,2,FALSE)*$N209</f>
        <v>59000</v>
      </c>
      <c r="P209" s="116" t="s">
        <v>133</v>
      </c>
    </row>
    <row r="210" spans="1:16" ht="16.5" x14ac:dyDescent="0.2">
      <c r="A210" s="166" t="s">
        <v>486</v>
      </c>
      <c r="B210" s="166" t="s">
        <v>55</v>
      </c>
      <c r="C210" s="166" t="s">
        <v>218</v>
      </c>
      <c r="D210" s="116" t="s">
        <v>219</v>
      </c>
      <c r="E210" s="23" t="s">
        <v>152</v>
      </c>
      <c r="F210" s="116">
        <v>9</v>
      </c>
      <c r="G210" s="116" t="s">
        <v>133</v>
      </c>
      <c r="H210" s="116"/>
      <c r="I210" s="116" t="s">
        <v>133</v>
      </c>
      <c r="J210" s="116"/>
      <c r="K210" s="116" t="s">
        <v>133</v>
      </c>
      <c r="L210" s="116"/>
      <c r="M210" s="116" t="s">
        <v>133</v>
      </c>
      <c r="N210" s="116"/>
      <c r="O210" s="22">
        <f>VLOOKUP($E210,'物品ID表8-29'!$D:$E,2,FALSE)*$F210+VLOOKUP($G210,'物品ID表8-29'!$D:$E,2,FALSE)*$H210+VLOOKUP($I210,'物品ID表8-29'!$D:$E,2,FALSE)*$J210+VLOOKUP($K210,'物品ID表8-29'!$D:$E,2,FALSE)*$L210+VLOOKUP($M210,'物品ID表8-29'!$D:$E,2,FALSE)*$N210</f>
        <v>180</v>
      </c>
      <c r="P210" s="116" t="s">
        <v>133</v>
      </c>
    </row>
    <row r="211" spans="1:16" ht="16.5" x14ac:dyDescent="0.2">
      <c r="A211" s="166"/>
      <c r="B211" s="166"/>
      <c r="C211" s="166"/>
      <c r="D211" s="116" t="s">
        <v>221</v>
      </c>
      <c r="E211" s="23" t="s">
        <v>152</v>
      </c>
      <c r="F211" s="116">
        <v>31</v>
      </c>
      <c r="G211" s="116" t="s">
        <v>133</v>
      </c>
      <c r="H211" s="116"/>
      <c r="I211" s="116" t="s">
        <v>133</v>
      </c>
      <c r="J211" s="116"/>
      <c r="K211" s="116" t="s">
        <v>133</v>
      </c>
      <c r="L211" s="116"/>
      <c r="M211" s="116" t="s">
        <v>133</v>
      </c>
      <c r="N211" s="116"/>
      <c r="O211" s="22">
        <f>VLOOKUP($E211,'物品ID表8-29'!$D:$E,2,FALSE)*$F211+VLOOKUP($G211,'物品ID表8-29'!$D:$E,2,FALSE)*$H211+VLOOKUP($I211,'物品ID表8-29'!$D:$E,2,FALSE)*$J211+VLOOKUP($K211,'物品ID表8-29'!$D:$E,2,FALSE)*$L211+VLOOKUP($M211,'物品ID表8-29'!$D:$E,2,FALSE)*$N211</f>
        <v>620</v>
      </c>
      <c r="P211" s="116" t="s">
        <v>133</v>
      </c>
    </row>
    <row r="212" spans="1:16" ht="16.5" x14ac:dyDescent="0.2">
      <c r="A212" s="166"/>
      <c r="B212" s="166"/>
      <c r="C212" s="166"/>
      <c r="D212" s="116" t="s">
        <v>387</v>
      </c>
      <c r="E212" s="23" t="s">
        <v>152</v>
      </c>
      <c r="F212" s="116">
        <v>60</v>
      </c>
      <c r="G212" s="23" t="s">
        <v>223</v>
      </c>
      <c r="H212" s="116">
        <v>1</v>
      </c>
      <c r="I212" s="116" t="s">
        <v>133</v>
      </c>
      <c r="J212" s="116"/>
      <c r="K212" s="116" t="s">
        <v>133</v>
      </c>
      <c r="L212" s="116"/>
      <c r="M212" s="116" t="s">
        <v>133</v>
      </c>
      <c r="N212" s="116"/>
      <c r="O212" s="22">
        <f>VLOOKUP($E212,'物品ID表8-29'!$D:$E,2,FALSE)*$F212+VLOOKUP($G212,'物品ID表8-29'!$D:$E,2,FALSE)*$H212+VLOOKUP($I212,'物品ID表8-29'!$D:$E,2,FALSE)*$J212+VLOOKUP($K212,'物品ID表8-29'!$D:$E,2,FALSE)*$L212+VLOOKUP($M212,'物品ID表8-29'!$D:$E,2,FALSE)*$N212</f>
        <v>1667</v>
      </c>
      <c r="P212" s="116" t="s">
        <v>133</v>
      </c>
    </row>
    <row r="213" spans="1:16" ht="16.5" x14ac:dyDescent="0.2">
      <c r="A213" s="166"/>
      <c r="B213" s="166"/>
      <c r="C213" s="166"/>
      <c r="D213" s="116" t="s">
        <v>388</v>
      </c>
      <c r="E213" s="23" t="s">
        <v>152</v>
      </c>
      <c r="F213" s="116">
        <v>90</v>
      </c>
      <c r="G213" s="116" t="s">
        <v>133</v>
      </c>
      <c r="H213" s="116"/>
      <c r="I213" s="116" t="s">
        <v>133</v>
      </c>
      <c r="J213" s="116"/>
      <c r="K213" s="116" t="s">
        <v>133</v>
      </c>
      <c r="L213" s="116"/>
      <c r="M213" s="116" t="s">
        <v>133</v>
      </c>
      <c r="N213" s="116"/>
      <c r="O213" s="22">
        <f>VLOOKUP($E213,'物品ID表8-29'!$D:$E,2,FALSE)*$F213+VLOOKUP($G213,'物品ID表8-29'!$D:$E,2,FALSE)*$H213+VLOOKUP($I213,'物品ID表8-29'!$D:$E,2,FALSE)*$J213+VLOOKUP($K213,'物品ID表8-29'!$D:$E,2,FALSE)*$L213+VLOOKUP($M213,'物品ID表8-29'!$D:$E,2,FALSE)*$N213</f>
        <v>1800</v>
      </c>
      <c r="P213" s="116" t="s">
        <v>133</v>
      </c>
    </row>
    <row r="214" spans="1:16" ht="16.5" x14ac:dyDescent="0.2">
      <c r="A214" s="166"/>
      <c r="B214" s="166"/>
      <c r="C214" s="166"/>
      <c r="D214" s="116" t="s">
        <v>389</v>
      </c>
      <c r="E214" s="23" t="s">
        <v>152</v>
      </c>
      <c r="F214" s="116">
        <v>240</v>
      </c>
      <c r="G214" s="116" t="s">
        <v>133</v>
      </c>
      <c r="H214" s="116"/>
      <c r="I214" s="116" t="s">
        <v>133</v>
      </c>
      <c r="J214" s="116"/>
      <c r="K214" s="116" t="s">
        <v>133</v>
      </c>
      <c r="L214" s="116"/>
      <c r="M214" s="116" t="s">
        <v>133</v>
      </c>
      <c r="N214" s="116"/>
      <c r="O214" s="22">
        <f>VLOOKUP($E214,'物品ID表8-29'!$D:$E,2,FALSE)*$F214+VLOOKUP($G214,'物品ID表8-29'!$D:$E,2,FALSE)*$H214+VLOOKUP($I214,'物品ID表8-29'!$D:$E,2,FALSE)*$J214+VLOOKUP($K214,'物品ID表8-29'!$D:$E,2,FALSE)*$L214+VLOOKUP($M214,'物品ID表8-29'!$D:$E,2,FALSE)*$N214</f>
        <v>4800</v>
      </c>
      <c r="P214" s="116" t="s">
        <v>133</v>
      </c>
    </row>
    <row r="215" spans="1:16" ht="16.5" x14ac:dyDescent="0.2">
      <c r="A215" s="166"/>
      <c r="B215" s="166"/>
      <c r="C215" s="166"/>
      <c r="D215" s="116" t="s">
        <v>390</v>
      </c>
      <c r="E215" s="23" t="s">
        <v>152</v>
      </c>
      <c r="F215" s="116">
        <v>500</v>
      </c>
      <c r="G215" s="23" t="s">
        <v>226</v>
      </c>
      <c r="H215" s="5">
        <v>1</v>
      </c>
      <c r="I215" s="23" t="s">
        <v>223</v>
      </c>
      <c r="J215" s="116">
        <v>1</v>
      </c>
      <c r="K215" s="116" t="s">
        <v>133</v>
      </c>
      <c r="L215" s="116"/>
      <c r="M215" s="116" t="s">
        <v>133</v>
      </c>
      <c r="N215" s="116"/>
      <c r="O215" s="22">
        <f>VLOOKUP($E215,'物品ID表8-29'!$D:$E,2,FALSE)*$F215+VLOOKUP($G215,'物品ID表8-29'!$D:$E,2,FALSE)*$H215+VLOOKUP($I215,'物品ID表8-29'!$D:$E,2,FALSE)*$J215+VLOOKUP($K215,'物品ID表8-29'!$D:$E,2,FALSE)*$L215+VLOOKUP($M215,'物品ID表8-29'!$D:$E,2,FALSE)*$N215</f>
        <v>13029</v>
      </c>
      <c r="P215" s="116" t="s">
        <v>133</v>
      </c>
    </row>
    <row r="216" spans="1:16" ht="16.5" x14ac:dyDescent="0.2">
      <c r="A216" s="166"/>
      <c r="B216" s="166"/>
      <c r="C216" s="166"/>
      <c r="D216" s="116" t="s">
        <v>2226</v>
      </c>
      <c r="E216" s="23" t="s">
        <v>152</v>
      </c>
      <c r="F216" s="116">
        <v>1700</v>
      </c>
      <c r="G216" s="116" t="s">
        <v>133</v>
      </c>
      <c r="H216" s="116"/>
      <c r="I216" s="116" t="s">
        <v>133</v>
      </c>
      <c r="J216" s="116"/>
      <c r="K216" s="116" t="s">
        <v>133</v>
      </c>
      <c r="L216" s="116"/>
      <c r="M216" s="116" t="s">
        <v>133</v>
      </c>
      <c r="N216" s="116"/>
      <c r="O216" s="22">
        <f>VLOOKUP($E216,'物品ID表8-29'!$D:$E,2,FALSE)*$F216+VLOOKUP($G216,'物品ID表8-29'!$D:$E,2,FALSE)*$H216+VLOOKUP($I216,'物品ID表8-29'!$D:$E,2,FALSE)*$J216+VLOOKUP($K216,'物品ID表8-29'!$D:$E,2,FALSE)*$L216+VLOOKUP($M216,'物品ID表8-29'!$D:$E,2,FALSE)*$N216</f>
        <v>34000</v>
      </c>
      <c r="P216" s="116" t="s">
        <v>133</v>
      </c>
    </row>
    <row r="217" spans="1:16" ht="16.5" x14ac:dyDescent="0.2">
      <c r="A217" s="166"/>
      <c r="B217" s="166"/>
      <c r="C217" s="166"/>
      <c r="D217" s="116" t="s">
        <v>2233</v>
      </c>
      <c r="E217" s="23" t="s">
        <v>152</v>
      </c>
      <c r="F217" s="116">
        <v>2950</v>
      </c>
      <c r="G217" s="116" t="s">
        <v>133</v>
      </c>
      <c r="H217" s="116"/>
      <c r="I217" s="116" t="s">
        <v>133</v>
      </c>
      <c r="J217" s="116"/>
      <c r="K217" s="116" t="s">
        <v>133</v>
      </c>
      <c r="L217" s="116"/>
      <c r="M217" s="116" t="s">
        <v>133</v>
      </c>
      <c r="N217" s="116"/>
      <c r="O217" s="22">
        <f>VLOOKUP($E217,'物品ID表8-29'!$D:$E,2,FALSE)*$F217+VLOOKUP($G217,'物品ID表8-29'!$D:$E,2,FALSE)*$H217+VLOOKUP($I217,'物品ID表8-29'!$D:$E,2,FALSE)*$J217+VLOOKUP($K217,'物品ID表8-29'!$D:$E,2,FALSE)*$L217+VLOOKUP($M217,'物品ID表8-29'!$D:$E,2,FALSE)*$N217</f>
        <v>59000</v>
      </c>
      <c r="P217" s="116" t="s">
        <v>133</v>
      </c>
    </row>
    <row r="218" spans="1:16" ht="16.5" x14ac:dyDescent="0.2">
      <c r="A218" s="166" t="s">
        <v>487</v>
      </c>
      <c r="B218" s="166" t="s">
        <v>56</v>
      </c>
      <c r="C218" s="166" t="s">
        <v>227</v>
      </c>
      <c r="D218" s="116" t="s">
        <v>228</v>
      </c>
      <c r="E218" s="23" t="s">
        <v>229</v>
      </c>
      <c r="F218" s="116">
        <v>9</v>
      </c>
      <c r="G218" s="116" t="s">
        <v>133</v>
      </c>
      <c r="H218" s="116"/>
      <c r="I218" s="116" t="s">
        <v>133</v>
      </c>
      <c r="J218" s="116"/>
      <c r="K218" s="116" t="s">
        <v>133</v>
      </c>
      <c r="L218" s="116"/>
      <c r="M218" s="116" t="s">
        <v>133</v>
      </c>
      <c r="N218" s="116"/>
      <c r="O218" s="22">
        <f>VLOOKUP($E218,'物品ID表8-29'!$D:$E,2,FALSE)*$F218+VLOOKUP($G218,'物品ID表8-29'!$D:$E,2,FALSE)*$H218+VLOOKUP($I218,'物品ID表8-29'!$D:$E,2,FALSE)*$J218+VLOOKUP($K218,'物品ID表8-29'!$D:$E,2,FALSE)*$L218+VLOOKUP($M218,'物品ID表8-29'!$D:$E,2,FALSE)*$N218</f>
        <v>180</v>
      </c>
      <c r="P218" s="116" t="s">
        <v>133</v>
      </c>
    </row>
    <row r="219" spans="1:16" ht="16.5" x14ac:dyDescent="0.2">
      <c r="A219" s="166"/>
      <c r="B219" s="166"/>
      <c r="C219" s="166"/>
      <c r="D219" s="116" t="s">
        <v>231</v>
      </c>
      <c r="E219" s="23" t="s">
        <v>229</v>
      </c>
      <c r="F219" s="116">
        <v>31</v>
      </c>
      <c r="G219" s="116" t="s">
        <v>133</v>
      </c>
      <c r="H219" s="116"/>
      <c r="I219" s="116" t="s">
        <v>133</v>
      </c>
      <c r="J219" s="116"/>
      <c r="K219" s="116" t="s">
        <v>133</v>
      </c>
      <c r="L219" s="116"/>
      <c r="M219" s="116" t="s">
        <v>133</v>
      </c>
      <c r="N219" s="116"/>
      <c r="O219" s="22">
        <f>VLOOKUP($E219,'物品ID表8-29'!$D:$E,2,FALSE)*$F219+VLOOKUP($G219,'物品ID表8-29'!$D:$E,2,FALSE)*$H219+VLOOKUP($I219,'物品ID表8-29'!$D:$E,2,FALSE)*$J219+VLOOKUP($K219,'物品ID表8-29'!$D:$E,2,FALSE)*$L219+VLOOKUP($M219,'物品ID表8-29'!$D:$E,2,FALSE)*$N219</f>
        <v>620</v>
      </c>
      <c r="P219" s="116" t="s">
        <v>133</v>
      </c>
    </row>
    <row r="220" spans="1:16" ht="16.5" x14ac:dyDescent="0.2">
      <c r="A220" s="166"/>
      <c r="B220" s="166"/>
      <c r="C220" s="166"/>
      <c r="D220" s="116" t="s">
        <v>232</v>
      </c>
      <c r="E220" s="23" t="s">
        <v>229</v>
      </c>
      <c r="F220" s="116">
        <v>60</v>
      </c>
      <c r="G220" s="23" t="s">
        <v>233</v>
      </c>
      <c r="H220" s="116">
        <v>1</v>
      </c>
      <c r="I220" s="116" t="s">
        <v>133</v>
      </c>
      <c r="J220" s="116"/>
      <c r="K220" s="116" t="s">
        <v>133</v>
      </c>
      <c r="L220" s="116"/>
      <c r="M220" s="116" t="s">
        <v>133</v>
      </c>
      <c r="N220" s="116"/>
      <c r="O220" s="22">
        <f>VLOOKUP($E220,'物品ID表8-29'!$D:$E,2,FALSE)*$F220+VLOOKUP($G220,'物品ID表8-29'!$D:$E,2,FALSE)*$H220+VLOOKUP($I220,'物品ID表8-29'!$D:$E,2,FALSE)*$J220+VLOOKUP($K220,'物品ID表8-29'!$D:$E,2,FALSE)*$L220+VLOOKUP($M220,'物品ID表8-29'!$D:$E,2,FALSE)*$N220</f>
        <v>1667</v>
      </c>
      <c r="P220" s="116" t="s">
        <v>133</v>
      </c>
    </row>
    <row r="221" spans="1:16" ht="16.5" x14ac:dyDescent="0.2">
      <c r="A221" s="166"/>
      <c r="B221" s="166"/>
      <c r="C221" s="166"/>
      <c r="D221" s="116" t="s">
        <v>234</v>
      </c>
      <c r="E221" s="23" t="s">
        <v>229</v>
      </c>
      <c r="F221" s="116">
        <v>90</v>
      </c>
      <c r="G221" s="116" t="s">
        <v>133</v>
      </c>
      <c r="H221" s="116"/>
      <c r="I221" s="116" t="s">
        <v>133</v>
      </c>
      <c r="J221" s="116"/>
      <c r="K221" s="116" t="s">
        <v>133</v>
      </c>
      <c r="L221" s="116"/>
      <c r="M221" s="116" t="s">
        <v>133</v>
      </c>
      <c r="N221" s="116"/>
      <c r="O221" s="22">
        <f>VLOOKUP($E221,'物品ID表8-29'!$D:$E,2,FALSE)*$F221+VLOOKUP($G221,'物品ID表8-29'!$D:$E,2,FALSE)*$H221+VLOOKUP($I221,'物品ID表8-29'!$D:$E,2,FALSE)*$J221+VLOOKUP($K221,'物品ID表8-29'!$D:$E,2,FALSE)*$L221+VLOOKUP($M221,'物品ID表8-29'!$D:$E,2,FALSE)*$N221</f>
        <v>1800</v>
      </c>
      <c r="P221" s="116" t="s">
        <v>133</v>
      </c>
    </row>
    <row r="222" spans="1:16" ht="16.5" x14ac:dyDescent="0.2">
      <c r="A222" s="166"/>
      <c r="B222" s="166"/>
      <c r="C222" s="166"/>
      <c r="D222" s="116" t="s">
        <v>235</v>
      </c>
      <c r="E222" s="23" t="s">
        <v>229</v>
      </c>
      <c r="F222" s="116">
        <v>240</v>
      </c>
      <c r="G222" s="116" t="s">
        <v>133</v>
      </c>
      <c r="H222" s="116"/>
      <c r="I222" s="116" t="s">
        <v>133</v>
      </c>
      <c r="J222" s="116"/>
      <c r="K222" s="116" t="s">
        <v>133</v>
      </c>
      <c r="L222" s="116"/>
      <c r="M222" s="116" t="s">
        <v>133</v>
      </c>
      <c r="N222" s="116"/>
      <c r="O222" s="22">
        <f>VLOOKUP($E222,'物品ID表8-29'!$D:$E,2,FALSE)*$F222+VLOOKUP($G222,'物品ID表8-29'!$D:$E,2,FALSE)*$H222+VLOOKUP($I222,'物品ID表8-29'!$D:$E,2,FALSE)*$J222+VLOOKUP($K222,'物品ID表8-29'!$D:$E,2,FALSE)*$L222+VLOOKUP($M222,'物品ID表8-29'!$D:$E,2,FALSE)*$N222</f>
        <v>4800</v>
      </c>
      <c r="P222" s="116" t="s">
        <v>133</v>
      </c>
    </row>
    <row r="223" spans="1:16" ht="16.5" x14ac:dyDescent="0.2">
      <c r="A223" s="166"/>
      <c r="B223" s="166"/>
      <c r="C223" s="166"/>
      <c r="D223" s="116" t="s">
        <v>391</v>
      </c>
      <c r="E223" s="23" t="s">
        <v>229</v>
      </c>
      <c r="F223" s="116">
        <v>500</v>
      </c>
      <c r="G223" s="23" t="s">
        <v>236</v>
      </c>
      <c r="H223" s="5">
        <v>1</v>
      </c>
      <c r="I223" s="23" t="s">
        <v>233</v>
      </c>
      <c r="J223" s="116">
        <v>1</v>
      </c>
      <c r="K223" s="116" t="s">
        <v>133</v>
      </c>
      <c r="L223" s="116"/>
      <c r="M223" s="116" t="s">
        <v>133</v>
      </c>
      <c r="N223" s="116"/>
      <c r="O223" s="22">
        <f>VLOOKUP($E223,'物品ID表8-29'!$D:$E,2,FALSE)*$F223+VLOOKUP($G223,'物品ID表8-29'!$D:$E,2,FALSE)*$H223+VLOOKUP($I223,'物品ID表8-29'!$D:$E,2,FALSE)*$J223+VLOOKUP($K223,'物品ID表8-29'!$D:$E,2,FALSE)*$L223+VLOOKUP($M223,'物品ID表8-29'!$D:$E,2,FALSE)*$N223</f>
        <v>13029</v>
      </c>
      <c r="P223" s="116" t="s">
        <v>133</v>
      </c>
    </row>
    <row r="224" spans="1:16" ht="16.5" x14ac:dyDescent="0.2">
      <c r="A224" s="166"/>
      <c r="B224" s="166"/>
      <c r="C224" s="166"/>
      <c r="D224" s="116" t="s">
        <v>2227</v>
      </c>
      <c r="E224" s="23" t="s">
        <v>229</v>
      </c>
      <c r="F224" s="116">
        <v>1700</v>
      </c>
      <c r="G224" s="116" t="s">
        <v>133</v>
      </c>
      <c r="H224" s="116"/>
      <c r="I224" s="116" t="s">
        <v>133</v>
      </c>
      <c r="J224" s="116"/>
      <c r="K224" s="116" t="s">
        <v>133</v>
      </c>
      <c r="L224" s="116"/>
      <c r="M224" s="116" t="s">
        <v>133</v>
      </c>
      <c r="N224" s="116"/>
      <c r="O224" s="22">
        <f>VLOOKUP($E224,'物品ID表8-29'!$D:$E,2,FALSE)*$F224+VLOOKUP($G224,'物品ID表8-29'!$D:$E,2,FALSE)*$H224+VLOOKUP($I224,'物品ID表8-29'!$D:$E,2,FALSE)*$J224+VLOOKUP($K224,'物品ID表8-29'!$D:$E,2,FALSE)*$L224+VLOOKUP($M224,'物品ID表8-29'!$D:$E,2,FALSE)*$N224</f>
        <v>34000</v>
      </c>
      <c r="P224" s="116" t="s">
        <v>133</v>
      </c>
    </row>
    <row r="225" spans="1:16" ht="16.5" x14ac:dyDescent="0.2">
      <c r="A225" s="166"/>
      <c r="B225" s="166"/>
      <c r="C225" s="166"/>
      <c r="D225" s="116" t="s">
        <v>2234</v>
      </c>
      <c r="E225" s="23" t="s">
        <v>229</v>
      </c>
      <c r="F225" s="116">
        <v>2950</v>
      </c>
      <c r="G225" s="116" t="s">
        <v>133</v>
      </c>
      <c r="H225" s="116"/>
      <c r="I225" s="116" t="s">
        <v>133</v>
      </c>
      <c r="J225" s="116"/>
      <c r="K225" s="116" t="s">
        <v>133</v>
      </c>
      <c r="L225" s="116"/>
      <c r="M225" s="116" t="s">
        <v>133</v>
      </c>
      <c r="N225" s="116"/>
      <c r="O225" s="22">
        <f>VLOOKUP($E225,'物品ID表8-29'!$D:$E,2,FALSE)*$F225+VLOOKUP($G225,'物品ID表8-29'!$D:$E,2,FALSE)*$H225+VLOOKUP($I225,'物品ID表8-29'!$D:$E,2,FALSE)*$J225+VLOOKUP($K225,'物品ID表8-29'!$D:$E,2,FALSE)*$L225+VLOOKUP($M225,'物品ID表8-29'!$D:$E,2,FALSE)*$N225</f>
        <v>59000</v>
      </c>
      <c r="P225" s="116" t="s">
        <v>133</v>
      </c>
    </row>
  </sheetData>
  <mergeCells count="106">
    <mergeCell ref="E1:N1"/>
    <mergeCell ref="A37:A42"/>
    <mergeCell ref="B37:B42"/>
    <mergeCell ref="C37:C42"/>
    <mergeCell ref="A2:A6"/>
    <mergeCell ref="B2:B6"/>
    <mergeCell ref="C2:C6"/>
    <mergeCell ref="A7:A11"/>
    <mergeCell ref="B7:B11"/>
    <mergeCell ref="C7:C11"/>
    <mergeCell ref="A12:A16"/>
    <mergeCell ref="B12:B16"/>
    <mergeCell ref="C12:C16"/>
    <mergeCell ref="A17:A21"/>
    <mergeCell ref="B17:B21"/>
    <mergeCell ref="C17:C21"/>
    <mergeCell ref="A32:A36"/>
    <mergeCell ref="B32:B36"/>
    <mergeCell ref="C32:C36"/>
    <mergeCell ref="A22:A26"/>
    <mergeCell ref="B22:B26"/>
    <mergeCell ref="C22:C26"/>
    <mergeCell ref="A27:A31"/>
    <mergeCell ref="B27:B31"/>
    <mergeCell ref="C27:C31"/>
    <mergeCell ref="C85:C90"/>
    <mergeCell ref="B91:B96"/>
    <mergeCell ref="C91:C96"/>
    <mergeCell ref="A67:A72"/>
    <mergeCell ref="B67:B72"/>
    <mergeCell ref="C67:C72"/>
    <mergeCell ref="A73:A78"/>
    <mergeCell ref="B73:B78"/>
    <mergeCell ref="C73:C78"/>
    <mergeCell ref="A55:A60"/>
    <mergeCell ref="B55:B60"/>
    <mergeCell ref="C55:C60"/>
    <mergeCell ref="A61:A66"/>
    <mergeCell ref="B61:B66"/>
    <mergeCell ref="C61:C66"/>
    <mergeCell ref="A43:A48"/>
    <mergeCell ref="B43:B48"/>
    <mergeCell ref="C43:C48"/>
    <mergeCell ref="A49:A54"/>
    <mergeCell ref="B49:B54"/>
    <mergeCell ref="C49:C54"/>
    <mergeCell ref="A121:A127"/>
    <mergeCell ref="B121:B127"/>
    <mergeCell ref="C121:C127"/>
    <mergeCell ref="A128:A134"/>
    <mergeCell ref="B128:B134"/>
    <mergeCell ref="C128:C134"/>
    <mergeCell ref="B115:B120"/>
    <mergeCell ref="C115:C120"/>
    <mergeCell ref="A79:A84"/>
    <mergeCell ref="A85:A90"/>
    <mergeCell ref="A91:A96"/>
    <mergeCell ref="A97:A102"/>
    <mergeCell ref="A103:A108"/>
    <mergeCell ref="A109:A114"/>
    <mergeCell ref="A115:A120"/>
    <mergeCell ref="B97:B102"/>
    <mergeCell ref="C97:C102"/>
    <mergeCell ref="B103:B108"/>
    <mergeCell ref="C103:C108"/>
    <mergeCell ref="B109:B114"/>
    <mergeCell ref="C109:C114"/>
    <mergeCell ref="B79:B84"/>
    <mergeCell ref="C79:C84"/>
    <mergeCell ref="B85:B90"/>
    <mergeCell ref="A149:A155"/>
    <mergeCell ref="B149:B155"/>
    <mergeCell ref="C149:C155"/>
    <mergeCell ref="A156:A162"/>
    <mergeCell ref="B156:B162"/>
    <mergeCell ref="C156:C162"/>
    <mergeCell ref="A135:A141"/>
    <mergeCell ref="B135:B141"/>
    <mergeCell ref="C135:C141"/>
    <mergeCell ref="A142:A148"/>
    <mergeCell ref="B142:B148"/>
    <mergeCell ref="C142:C148"/>
    <mergeCell ref="A178:A185"/>
    <mergeCell ref="B178:B185"/>
    <mergeCell ref="C178:C185"/>
    <mergeCell ref="A186:A193"/>
    <mergeCell ref="B186:B193"/>
    <mergeCell ref="C186:C193"/>
    <mergeCell ref="A163:A169"/>
    <mergeCell ref="B163:B169"/>
    <mergeCell ref="C163:C169"/>
    <mergeCell ref="A170:A177"/>
    <mergeCell ref="B170:B177"/>
    <mergeCell ref="C170:C177"/>
    <mergeCell ref="A210:A217"/>
    <mergeCell ref="B210:B217"/>
    <mergeCell ref="C210:C217"/>
    <mergeCell ref="A218:A225"/>
    <mergeCell ref="B218:B225"/>
    <mergeCell ref="C218:C225"/>
    <mergeCell ref="A194:A201"/>
    <mergeCell ref="B194:B201"/>
    <mergeCell ref="C194:C201"/>
    <mergeCell ref="A202:A209"/>
    <mergeCell ref="B202:B209"/>
    <mergeCell ref="C202:C209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opLeftCell="F22" workbookViewId="0">
      <selection activeCell="L36" sqref="L36"/>
    </sheetView>
  </sheetViews>
  <sheetFormatPr defaultRowHeight="16.5" x14ac:dyDescent="0.35"/>
  <cols>
    <col min="1" max="2" width="9" style="29"/>
    <col min="3" max="3" width="17.5" style="29" customWidth="1"/>
    <col min="4" max="4" width="8" style="29" bestFit="1" customWidth="1"/>
    <col min="5" max="5" width="9.625" style="29" bestFit="1" customWidth="1"/>
    <col min="6" max="6" width="12.5" style="29" bestFit="1" customWidth="1"/>
    <col min="7" max="7" width="19.875" style="29" customWidth="1"/>
    <col min="8" max="8" width="18.25" style="29" customWidth="1"/>
    <col min="9" max="9" width="25.75" style="29" bestFit="1" customWidth="1"/>
    <col min="10" max="10" width="9" style="29"/>
    <col min="11" max="11" width="5.5" bestFit="1" customWidth="1"/>
    <col min="12" max="12" width="11.25" bestFit="1" customWidth="1"/>
    <col min="13" max="13" width="9.25" bestFit="1" customWidth="1"/>
    <col min="14" max="14" width="7.375" bestFit="1" customWidth="1"/>
    <col min="15" max="15" width="9.25" bestFit="1" customWidth="1"/>
    <col min="17" max="17" width="4.5" bestFit="1" customWidth="1"/>
    <col min="18" max="18" width="10.5" bestFit="1" customWidth="1"/>
    <col min="19" max="19" width="15.5" bestFit="1" customWidth="1"/>
    <col min="21" max="21" width="11.25" bestFit="1" customWidth="1"/>
    <col min="22" max="22" width="10.5" bestFit="1" customWidth="1"/>
    <col min="23" max="23" width="11.25" style="29" bestFit="1" customWidth="1"/>
    <col min="24" max="24" width="10.5" style="29" bestFit="1" customWidth="1"/>
    <col min="25" max="25" width="11.875" style="29" bestFit="1" customWidth="1"/>
    <col min="26" max="16384" width="9" style="29"/>
  </cols>
  <sheetData>
    <row r="1" spans="1:15" x14ac:dyDescent="0.35">
      <c r="A1" s="29" t="s">
        <v>314</v>
      </c>
      <c r="E1" s="210" t="s">
        <v>315</v>
      </c>
      <c r="F1" s="210"/>
      <c r="G1" s="210"/>
    </row>
    <row r="2" spans="1:15" x14ac:dyDescent="0.35">
      <c r="A2" s="29" t="s">
        <v>316</v>
      </c>
      <c r="E2" s="29">
        <v>1</v>
      </c>
    </row>
    <row r="3" spans="1:15" x14ac:dyDescent="0.35">
      <c r="A3" s="29" t="s">
        <v>317</v>
      </c>
    </row>
    <row r="5" spans="1:15" ht="49.5" x14ac:dyDescent="0.35">
      <c r="A5" s="18" t="s">
        <v>318</v>
      </c>
      <c r="B5" s="31" t="s">
        <v>319</v>
      </c>
      <c r="C5" s="31" t="s">
        <v>320</v>
      </c>
      <c r="E5" s="18" t="s">
        <v>318</v>
      </c>
      <c r="F5" s="31" t="s">
        <v>319</v>
      </c>
      <c r="G5" s="32" t="s">
        <v>320</v>
      </c>
      <c r="H5" s="32" t="s">
        <v>320</v>
      </c>
      <c r="I5" s="32" t="s">
        <v>320</v>
      </c>
    </row>
    <row r="6" spans="1:15" x14ac:dyDescent="0.35">
      <c r="A6" s="1">
        <v>1</v>
      </c>
      <c r="B6" s="1">
        <v>0</v>
      </c>
      <c r="C6" s="1"/>
      <c r="E6" s="1">
        <v>1</v>
      </c>
      <c r="F6" s="1">
        <f t="shared" ref="F6:F13" si="0">B6*$E$2</f>
        <v>0</v>
      </c>
      <c r="G6" s="29" t="s">
        <v>321</v>
      </c>
      <c r="H6" s="29" t="s">
        <v>322</v>
      </c>
      <c r="I6" s="29" t="s">
        <v>323</v>
      </c>
    </row>
    <row r="7" spans="1:15" x14ac:dyDescent="0.35">
      <c r="A7" s="1">
        <v>2</v>
      </c>
      <c r="B7" s="1">
        <v>0</v>
      </c>
      <c r="C7" s="1">
        <f t="shared" ref="C7:C14" si="1">B8-B7</f>
        <v>9</v>
      </c>
      <c r="E7" s="1">
        <v>2</v>
      </c>
      <c r="F7" s="1">
        <f t="shared" si="0"/>
        <v>0</v>
      </c>
      <c r="G7" s="1">
        <f>ROUND($F8-$F7,0)</f>
        <v>9</v>
      </c>
      <c r="H7" s="1">
        <f>ROUND(($F8-$F7)*0.8,0)</f>
        <v>7</v>
      </c>
      <c r="I7" s="1">
        <f>ROUND(($F8-$F7)*0.9,0)</f>
        <v>8</v>
      </c>
    </row>
    <row r="8" spans="1:15" x14ac:dyDescent="0.35">
      <c r="A8" s="1">
        <v>3</v>
      </c>
      <c r="B8" s="1">
        <v>9</v>
      </c>
      <c r="C8" s="1">
        <f t="shared" si="1"/>
        <v>31</v>
      </c>
      <c r="E8" s="1">
        <v>3</v>
      </c>
      <c r="F8" s="1">
        <f t="shared" si="0"/>
        <v>9</v>
      </c>
      <c r="G8" s="1">
        <f t="shared" ref="G8:G12" si="2">ROUND($F9-$F8,0)</f>
        <v>31</v>
      </c>
      <c r="H8" s="1">
        <f t="shared" ref="H8:H12" si="3">ROUND(($F9-$F8)*0.8,0)</f>
        <v>25</v>
      </c>
      <c r="I8" s="1">
        <f t="shared" ref="I8:I12" si="4">ROUND(($F9-$F8)*0.9,0)</f>
        <v>28</v>
      </c>
    </row>
    <row r="9" spans="1:15" ht="17.25" x14ac:dyDescent="0.35">
      <c r="A9" s="1">
        <v>4</v>
      </c>
      <c r="B9" s="1">
        <v>40</v>
      </c>
      <c r="C9" s="1">
        <f t="shared" si="1"/>
        <v>60</v>
      </c>
      <c r="E9" s="1">
        <v>4</v>
      </c>
      <c r="F9" s="1">
        <f t="shared" si="0"/>
        <v>40</v>
      </c>
      <c r="G9" s="1">
        <f t="shared" si="2"/>
        <v>60</v>
      </c>
      <c r="H9" s="1">
        <f t="shared" si="3"/>
        <v>48</v>
      </c>
      <c r="I9" s="1">
        <f t="shared" si="4"/>
        <v>54</v>
      </c>
      <c r="K9" s="33" t="s">
        <v>324</v>
      </c>
      <c r="L9" s="33" t="s">
        <v>251</v>
      </c>
      <c r="M9" s="33" t="s">
        <v>249</v>
      </c>
      <c r="N9" s="33" t="s">
        <v>250</v>
      </c>
      <c r="O9" s="34" t="s">
        <v>325</v>
      </c>
    </row>
    <row r="10" spans="1:15" x14ac:dyDescent="0.35">
      <c r="A10" s="1">
        <v>5</v>
      </c>
      <c r="B10" s="1">
        <v>100</v>
      </c>
      <c r="C10" s="1">
        <f t="shared" si="1"/>
        <v>90</v>
      </c>
      <c r="E10" s="1">
        <v>5</v>
      </c>
      <c r="F10" s="1">
        <f t="shared" si="0"/>
        <v>100</v>
      </c>
      <c r="G10" s="1">
        <f t="shared" si="2"/>
        <v>90</v>
      </c>
      <c r="H10" s="1">
        <f t="shared" si="3"/>
        <v>72</v>
      </c>
      <c r="I10" s="1">
        <f t="shared" si="4"/>
        <v>81</v>
      </c>
      <c r="K10" s="35"/>
      <c r="L10" s="36" t="s">
        <v>326</v>
      </c>
      <c r="M10" s="36" t="s">
        <v>327</v>
      </c>
      <c r="N10" s="36" t="s">
        <v>328</v>
      </c>
      <c r="O10" s="36" t="s">
        <v>329</v>
      </c>
    </row>
    <row r="11" spans="1:15" ht="17.25" x14ac:dyDescent="0.35">
      <c r="A11" s="1">
        <v>6</v>
      </c>
      <c r="B11" s="1">
        <v>190</v>
      </c>
      <c r="C11" s="1">
        <f t="shared" si="1"/>
        <v>240</v>
      </c>
      <c r="E11" s="1">
        <v>6</v>
      </c>
      <c r="F11" s="1">
        <f t="shared" si="0"/>
        <v>190</v>
      </c>
      <c r="G11" s="1">
        <f t="shared" si="2"/>
        <v>240</v>
      </c>
      <c r="H11" s="1">
        <f t="shared" si="3"/>
        <v>192</v>
      </c>
      <c r="I11" s="1">
        <f t="shared" si="4"/>
        <v>216</v>
      </c>
      <c r="K11" s="33" t="s">
        <v>330</v>
      </c>
      <c r="L11" s="33" t="s">
        <v>147</v>
      </c>
      <c r="M11" s="33" t="s">
        <v>265</v>
      </c>
      <c r="N11" s="33" t="s">
        <v>266</v>
      </c>
      <c r="O11" s="34" t="s">
        <v>331</v>
      </c>
    </row>
    <row r="12" spans="1:15" x14ac:dyDescent="0.35">
      <c r="A12" s="1">
        <v>7</v>
      </c>
      <c r="B12" s="1">
        <v>430</v>
      </c>
      <c r="C12" s="1">
        <f t="shared" si="1"/>
        <v>500</v>
      </c>
      <c r="E12" s="1">
        <v>7</v>
      </c>
      <c r="F12" s="1">
        <f t="shared" si="0"/>
        <v>430</v>
      </c>
      <c r="G12" s="1">
        <f t="shared" si="2"/>
        <v>500</v>
      </c>
      <c r="H12" s="1">
        <f t="shared" si="3"/>
        <v>400</v>
      </c>
      <c r="I12" s="1">
        <f t="shared" si="4"/>
        <v>450</v>
      </c>
      <c r="K12" s="35"/>
      <c r="L12" s="36" t="s">
        <v>332</v>
      </c>
      <c r="M12" s="36" t="s">
        <v>333</v>
      </c>
      <c r="N12" s="36" t="s">
        <v>334</v>
      </c>
      <c r="O12" s="36" t="s">
        <v>335</v>
      </c>
    </row>
    <row r="13" spans="1:15" ht="17.25" x14ac:dyDescent="0.35">
      <c r="A13" s="1">
        <v>8</v>
      </c>
      <c r="B13" s="1">
        <v>930</v>
      </c>
      <c r="C13" s="1">
        <f t="shared" si="1"/>
        <v>1700</v>
      </c>
      <c r="F13" s="1">
        <f t="shared" si="0"/>
        <v>930</v>
      </c>
      <c r="K13" s="37" t="s">
        <v>336</v>
      </c>
      <c r="L13" s="37" t="s">
        <v>173</v>
      </c>
      <c r="M13" s="37" t="s">
        <v>136</v>
      </c>
      <c r="N13" s="37" t="s">
        <v>337</v>
      </c>
      <c r="O13" s="38" t="s">
        <v>338</v>
      </c>
    </row>
    <row r="14" spans="1:15" x14ac:dyDescent="0.35">
      <c r="A14" s="1">
        <v>9</v>
      </c>
      <c r="B14" s="1">
        <v>2630</v>
      </c>
      <c r="C14" s="1">
        <f t="shared" si="1"/>
        <v>2950</v>
      </c>
      <c r="K14" s="35">
        <v>1</v>
      </c>
      <c r="L14" s="36" t="s">
        <v>339</v>
      </c>
      <c r="M14" s="36" t="s">
        <v>340</v>
      </c>
      <c r="N14" s="36" t="s">
        <v>341</v>
      </c>
      <c r="O14" s="36" t="s">
        <v>342</v>
      </c>
    </row>
    <row r="15" spans="1:15" ht="17.25" x14ac:dyDescent="0.35">
      <c r="A15" s="1">
        <v>10</v>
      </c>
      <c r="B15" s="1">
        <v>5580</v>
      </c>
      <c r="C15" s="1"/>
      <c r="K15" s="39" t="s">
        <v>343</v>
      </c>
      <c r="L15" s="39" t="s">
        <v>182</v>
      </c>
      <c r="M15" s="39" t="s">
        <v>141</v>
      </c>
      <c r="N15" s="39" t="s">
        <v>344</v>
      </c>
      <c r="O15" s="40" t="s">
        <v>188</v>
      </c>
    </row>
    <row r="16" spans="1:15" x14ac:dyDescent="0.35">
      <c r="K16" s="35">
        <v>2</v>
      </c>
      <c r="L16" s="36" t="s">
        <v>345</v>
      </c>
      <c r="M16" s="36" t="s">
        <v>346</v>
      </c>
      <c r="N16" s="36" t="s">
        <v>347</v>
      </c>
      <c r="O16" s="36" t="s">
        <v>348</v>
      </c>
    </row>
    <row r="17" spans="11:25" ht="17.25" x14ac:dyDescent="0.35">
      <c r="K17" s="37" t="s">
        <v>349</v>
      </c>
      <c r="L17" s="37" t="s">
        <v>191</v>
      </c>
      <c r="M17" s="37" t="s">
        <v>145</v>
      </c>
      <c r="N17" s="37" t="s">
        <v>350</v>
      </c>
      <c r="O17" s="38" t="s">
        <v>197</v>
      </c>
    </row>
    <row r="18" spans="11:25" x14ac:dyDescent="0.35">
      <c r="K18" s="35">
        <v>3</v>
      </c>
      <c r="L18" s="36" t="s">
        <v>351</v>
      </c>
      <c r="M18" s="36" t="s">
        <v>352</v>
      </c>
      <c r="N18" s="36" t="s">
        <v>353</v>
      </c>
      <c r="O18" s="36" t="s">
        <v>354</v>
      </c>
    </row>
    <row r="19" spans="11:25" ht="17.25" x14ac:dyDescent="0.35">
      <c r="K19" s="39" t="s">
        <v>355</v>
      </c>
      <c r="L19" s="39" t="s">
        <v>356</v>
      </c>
      <c r="M19" s="39" t="s">
        <v>149</v>
      </c>
      <c r="N19" s="39" t="s">
        <v>204</v>
      </c>
      <c r="O19" s="40" t="s">
        <v>207</v>
      </c>
    </row>
    <row r="20" spans="11:25" x14ac:dyDescent="0.35">
      <c r="K20" s="35">
        <v>4</v>
      </c>
      <c r="L20" s="36" t="s">
        <v>357</v>
      </c>
      <c r="M20" s="36" t="s">
        <v>358</v>
      </c>
      <c r="N20" s="36" t="s">
        <v>359</v>
      </c>
      <c r="O20" s="36" t="s">
        <v>360</v>
      </c>
    </row>
    <row r="21" spans="11:25" ht="17.25" x14ac:dyDescent="0.35">
      <c r="K21" s="37" t="s">
        <v>361</v>
      </c>
      <c r="L21" s="37" t="s">
        <v>362</v>
      </c>
      <c r="M21" s="37" t="s">
        <v>363</v>
      </c>
      <c r="N21" s="37" t="s">
        <v>214</v>
      </c>
      <c r="O21" s="38" t="s">
        <v>217</v>
      </c>
    </row>
    <row r="22" spans="11:25" x14ac:dyDescent="0.35">
      <c r="K22" s="35">
        <v>5</v>
      </c>
      <c r="L22" s="36" t="s">
        <v>364</v>
      </c>
      <c r="M22" s="36" t="s">
        <v>365</v>
      </c>
      <c r="N22" s="36" t="s">
        <v>366</v>
      </c>
      <c r="O22" s="36" t="s">
        <v>367</v>
      </c>
    </row>
    <row r="23" spans="11:25" ht="17.25" x14ac:dyDescent="0.35">
      <c r="K23" s="39" t="s">
        <v>368</v>
      </c>
      <c r="L23" s="39" t="s">
        <v>220</v>
      </c>
      <c r="M23" s="39" t="s">
        <v>369</v>
      </c>
      <c r="N23" s="39" t="s">
        <v>370</v>
      </c>
      <c r="O23" s="40" t="s">
        <v>226</v>
      </c>
    </row>
    <row r="24" spans="11:25" x14ac:dyDescent="0.35">
      <c r="K24" s="35">
        <v>6</v>
      </c>
      <c r="L24" s="36" t="s">
        <v>371</v>
      </c>
      <c r="M24" s="36" t="s">
        <v>372</v>
      </c>
      <c r="N24" s="36" t="s">
        <v>373</v>
      </c>
      <c r="O24" s="36" t="s">
        <v>374</v>
      </c>
    </row>
    <row r="25" spans="11:25" ht="17.25" x14ac:dyDescent="0.35">
      <c r="K25" s="37" t="s">
        <v>375</v>
      </c>
      <c r="L25" s="37" t="s">
        <v>376</v>
      </c>
      <c r="M25" s="37" t="s">
        <v>229</v>
      </c>
      <c r="N25" s="37" t="s">
        <v>233</v>
      </c>
      <c r="O25" s="38" t="s">
        <v>236</v>
      </c>
    </row>
    <row r="26" spans="11:25" x14ac:dyDescent="0.35">
      <c r="K26" s="35">
        <v>7</v>
      </c>
      <c r="L26" s="36" t="s">
        <v>377</v>
      </c>
      <c r="M26" s="36" t="s">
        <v>378</v>
      </c>
      <c r="N26" s="36" t="s">
        <v>379</v>
      </c>
      <c r="O26" s="36" t="s">
        <v>380</v>
      </c>
    </row>
    <row r="30" spans="11:25" x14ac:dyDescent="0.35">
      <c r="Q30" s="150" t="s">
        <v>2401</v>
      </c>
      <c r="R30" s="150" t="s">
        <v>2402</v>
      </c>
      <c r="S30" s="150" t="s">
        <v>2403</v>
      </c>
      <c r="T30" s="150" t="s">
        <v>2404</v>
      </c>
      <c r="U30" s="150" t="s">
        <v>2405</v>
      </c>
      <c r="V30" s="150" t="s">
        <v>2406</v>
      </c>
      <c r="W30" s="150" t="s">
        <v>2407</v>
      </c>
      <c r="X30" s="150" t="s">
        <v>2408</v>
      </c>
      <c r="Y30" s="150" t="s">
        <v>2409</v>
      </c>
    </row>
    <row r="31" spans="11:25" x14ac:dyDescent="0.35">
      <c r="Q31" s="150">
        <v>1</v>
      </c>
      <c r="R31" s="150">
        <v>2</v>
      </c>
      <c r="S31" s="150">
        <v>2</v>
      </c>
      <c r="T31" s="151">
        <v>10</v>
      </c>
      <c r="U31" s="150">
        <f>T31/S31*R31</f>
        <v>10</v>
      </c>
      <c r="V31" s="150">
        <v>9</v>
      </c>
      <c r="W31" s="150">
        <v>0</v>
      </c>
      <c r="X31" s="150"/>
      <c r="Y31" s="150">
        <f t="shared" ref="Y31:Y39" si="5">U31-W31</f>
        <v>10</v>
      </c>
    </row>
    <row r="32" spans="11:25" x14ac:dyDescent="0.35">
      <c r="Q32" s="150">
        <v>2</v>
      </c>
      <c r="R32" s="150">
        <v>4</v>
      </c>
      <c r="S32" s="150">
        <v>2.5</v>
      </c>
      <c r="T32" s="151">
        <v>40</v>
      </c>
      <c r="U32" s="150">
        <f t="shared" ref="U32:U39" si="6">T32/S32*R32</f>
        <v>64</v>
      </c>
      <c r="V32" s="150">
        <v>31</v>
      </c>
      <c r="W32" s="150">
        <f>SUM($V$31:V31)</f>
        <v>9</v>
      </c>
      <c r="X32" s="152">
        <f t="shared" ref="X32:X39" si="7">W32/U32</f>
        <v>0.140625</v>
      </c>
      <c r="Y32" s="150">
        <f t="shared" si="5"/>
        <v>55</v>
      </c>
    </row>
    <row r="33" spans="17:25" x14ac:dyDescent="0.35">
      <c r="Q33" s="150">
        <v>3</v>
      </c>
      <c r="R33" s="150">
        <v>6</v>
      </c>
      <c r="S33" s="150">
        <v>2.5</v>
      </c>
      <c r="T33" s="151">
        <v>58</v>
      </c>
      <c r="U33" s="150">
        <f t="shared" si="6"/>
        <v>139.19999999999999</v>
      </c>
      <c r="V33" s="150">
        <v>60</v>
      </c>
      <c r="W33" s="150">
        <f>SUM($V$31:V32)</f>
        <v>40</v>
      </c>
      <c r="X33" s="152">
        <f t="shared" si="7"/>
        <v>0.2873563218390805</v>
      </c>
      <c r="Y33" s="150">
        <f t="shared" si="5"/>
        <v>99.199999999999989</v>
      </c>
    </row>
    <row r="34" spans="17:25" x14ac:dyDescent="0.35">
      <c r="Q34" s="150">
        <v>4</v>
      </c>
      <c r="R34" s="150">
        <v>8</v>
      </c>
      <c r="S34" s="150">
        <v>5</v>
      </c>
      <c r="T34" s="151">
        <v>155</v>
      </c>
      <c r="U34" s="150">
        <f t="shared" si="6"/>
        <v>248</v>
      </c>
      <c r="V34" s="150">
        <v>90</v>
      </c>
      <c r="W34" s="150">
        <f>SUM($V$31:V33)</f>
        <v>100</v>
      </c>
      <c r="X34" s="152">
        <f t="shared" si="7"/>
        <v>0.40322580645161288</v>
      </c>
      <c r="Y34" s="150">
        <f t="shared" si="5"/>
        <v>148</v>
      </c>
    </row>
    <row r="35" spans="17:25" x14ac:dyDescent="0.35">
      <c r="Q35" s="150">
        <v>5</v>
      </c>
      <c r="R35" s="150">
        <v>10</v>
      </c>
      <c r="S35" s="150">
        <v>5</v>
      </c>
      <c r="T35" s="150">
        <v>193</v>
      </c>
      <c r="U35" s="150">
        <f t="shared" si="6"/>
        <v>386</v>
      </c>
      <c r="V35" s="150">
        <v>240</v>
      </c>
      <c r="W35" s="150">
        <f>SUM($V$31:V34)</f>
        <v>190</v>
      </c>
      <c r="X35" s="152">
        <f t="shared" si="7"/>
        <v>0.49222797927461137</v>
      </c>
      <c r="Y35" s="150">
        <f t="shared" si="5"/>
        <v>196</v>
      </c>
    </row>
    <row r="36" spans="17:25" x14ac:dyDescent="0.35">
      <c r="Q36" s="150">
        <v>6</v>
      </c>
      <c r="R36" s="150">
        <v>12</v>
      </c>
      <c r="S36" s="150">
        <v>5</v>
      </c>
      <c r="T36" s="150">
        <v>306</v>
      </c>
      <c r="U36" s="150">
        <f t="shared" si="6"/>
        <v>734.40000000000009</v>
      </c>
      <c r="V36" s="150">
        <v>500</v>
      </c>
      <c r="W36" s="150">
        <f>SUM($V$31:V35)</f>
        <v>430</v>
      </c>
      <c r="X36" s="152">
        <f t="shared" si="7"/>
        <v>0.58551198257080606</v>
      </c>
      <c r="Y36" s="150">
        <f t="shared" si="5"/>
        <v>304.40000000000009</v>
      </c>
    </row>
    <row r="37" spans="17:25" x14ac:dyDescent="0.35">
      <c r="Q37" s="150">
        <v>7</v>
      </c>
      <c r="R37" s="150">
        <v>18</v>
      </c>
      <c r="S37" s="150">
        <v>7</v>
      </c>
      <c r="T37" s="150">
        <v>612</v>
      </c>
      <c r="U37" s="150">
        <f t="shared" si="6"/>
        <v>1573.7142857142858</v>
      </c>
      <c r="V37" s="150">
        <v>1700</v>
      </c>
      <c r="W37" s="150">
        <f>SUM($V$31:V36)</f>
        <v>930</v>
      </c>
      <c r="X37" s="152">
        <f t="shared" si="7"/>
        <v>0.59095860566448799</v>
      </c>
      <c r="Y37" s="150">
        <f t="shared" si="5"/>
        <v>643.71428571428578</v>
      </c>
    </row>
    <row r="38" spans="17:25" x14ac:dyDescent="0.35">
      <c r="Q38" s="150">
        <v>8</v>
      </c>
      <c r="R38" s="150">
        <v>24</v>
      </c>
      <c r="S38" s="150">
        <v>7</v>
      </c>
      <c r="T38" s="150">
        <v>1237</v>
      </c>
      <c r="U38" s="150">
        <f t="shared" si="6"/>
        <v>4241.1428571428569</v>
      </c>
      <c r="V38" s="150">
        <v>2950</v>
      </c>
      <c r="W38" s="150">
        <f>SUM($V$31:V37)</f>
        <v>2630</v>
      </c>
      <c r="X38" s="152">
        <f t="shared" si="7"/>
        <v>0.62011587173268667</v>
      </c>
      <c r="Y38" s="150">
        <f t="shared" si="5"/>
        <v>1611.1428571428569</v>
      </c>
    </row>
    <row r="39" spans="17:25" x14ac:dyDescent="0.35">
      <c r="Q39" s="150">
        <v>9</v>
      </c>
      <c r="R39" s="150">
        <v>30</v>
      </c>
      <c r="S39" s="150">
        <v>7</v>
      </c>
      <c r="T39" s="150">
        <v>2006</v>
      </c>
      <c r="U39" s="150">
        <f t="shared" si="6"/>
        <v>8597.1428571428569</v>
      </c>
      <c r="V39" s="150"/>
      <c r="W39" s="150">
        <f>SUM($V$31:V38)</f>
        <v>5580</v>
      </c>
      <c r="X39" s="152">
        <f t="shared" si="7"/>
        <v>0.64905284147557329</v>
      </c>
      <c r="Y39" s="150">
        <f t="shared" si="5"/>
        <v>3017.1428571428569</v>
      </c>
    </row>
    <row r="40" spans="17:25" x14ac:dyDescent="0.35">
      <c r="Q40" s="150">
        <v>10</v>
      </c>
      <c r="R40" s="150"/>
      <c r="S40" s="150"/>
      <c r="T40" s="150"/>
      <c r="U40" s="150">
        <f>SUM(U31:U39)</f>
        <v>15993.599999999999</v>
      </c>
      <c r="V40" s="150"/>
      <c r="W40" s="150"/>
      <c r="X40" s="150"/>
      <c r="Y40" s="150">
        <f>SUM(Y31:Y39)</f>
        <v>6084.5999999999995</v>
      </c>
    </row>
    <row r="44" spans="17:25" x14ac:dyDescent="0.35">
      <c r="Q44" s="150" t="s">
        <v>2401</v>
      </c>
      <c r="R44" s="150" t="s">
        <v>2402</v>
      </c>
      <c r="S44" s="150" t="s">
        <v>2403</v>
      </c>
      <c r="T44" s="150" t="s">
        <v>2404</v>
      </c>
      <c r="U44" s="150" t="s">
        <v>2405</v>
      </c>
      <c r="V44" s="150" t="s">
        <v>2406</v>
      </c>
      <c r="W44" s="150" t="s">
        <v>2407</v>
      </c>
      <c r="X44" s="150" t="s">
        <v>2408</v>
      </c>
      <c r="Y44" s="150" t="s">
        <v>2409</v>
      </c>
    </row>
    <row r="45" spans="17:25" x14ac:dyDescent="0.35">
      <c r="Q45" s="150">
        <v>1</v>
      </c>
      <c r="R45" s="150"/>
      <c r="S45" s="150"/>
      <c r="T45" s="151"/>
      <c r="U45" s="153">
        <v>8</v>
      </c>
      <c r="V45" s="150">
        <v>9</v>
      </c>
      <c r="W45" s="150">
        <v>0</v>
      </c>
      <c r="X45" s="150"/>
      <c r="Y45" s="150">
        <f t="shared" ref="Y45:Y53" si="8">U45-W45</f>
        <v>8</v>
      </c>
    </row>
    <row r="46" spans="17:25" x14ac:dyDescent="0.35">
      <c r="Q46" s="150">
        <v>2</v>
      </c>
      <c r="R46" s="150"/>
      <c r="S46" s="150"/>
      <c r="T46" s="151"/>
      <c r="U46" s="153">
        <v>21</v>
      </c>
      <c r="V46" s="150">
        <v>31</v>
      </c>
      <c r="W46" s="150">
        <f>SUM($V$45:V45)</f>
        <v>9</v>
      </c>
      <c r="X46" s="152">
        <f t="shared" ref="X46:X53" si="9">W46/U46</f>
        <v>0.42857142857142855</v>
      </c>
      <c r="Y46" s="150">
        <f t="shared" si="8"/>
        <v>12</v>
      </c>
    </row>
    <row r="47" spans="17:25" x14ac:dyDescent="0.35">
      <c r="Q47" s="150">
        <v>3</v>
      </c>
      <c r="R47" s="150"/>
      <c r="S47" s="150"/>
      <c r="T47" s="151"/>
      <c r="U47" s="153">
        <v>72</v>
      </c>
      <c r="V47" s="150">
        <v>60</v>
      </c>
      <c r="W47" s="150">
        <f>SUM($V$45:V46)</f>
        <v>40</v>
      </c>
      <c r="X47" s="152">
        <f t="shared" si="9"/>
        <v>0.55555555555555558</v>
      </c>
      <c r="Y47" s="150">
        <f t="shared" si="8"/>
        <v>32</v>
      </c>
    </row>
    <row r="48" spans="17:25" x14ac:dyDescent="0.35">
      <c r="Q48" s="150">
        <v>4</v>
      </c>
      <c r="R48" s="150"/>
      <c r="S48" s="150"/>
      <c r="T48" s="151"/>
      <c r="U48" s="153">
        <v>138</v>
      </c>
      <c r="V48" s="150">
        <v>90</v>
      </c>
      <c r="W48" s="150">
        <f>SUM($V$45:V47)</f>
        <v>100</v>
      </c>
      <c r="X48" s="152">
        <f t="shared" si="9"/>
        <v>0.72463768115942029</v>
      </c>
      <c r="Y48" s="150">
        <f t="shared" si="8"/>
        <v>38</v>
      </c>
    </row>
    <row r="49" spans="17:25" x14ac:dyDescent="0.35">
      <c r="Q49" s="150">
        <v>5</v>
      </c>
      <c r="R49" s="150"/>
      <c r="S49" s="150"/>
      <c r="T49" s="150"/>
      <c r="U49" s="153">
        <v>376</v>
      </c>
      <c r="V49" s="150">
        <v>240</v>
      </c>
      <c r="W49" s="150">
        <f>SUM($V$45:V48)</f>
        <v>190</v>
      </c>
      <c r="X49" s="152">
        <f t="shared" si="9"/>
        <v>0.50531914893617025</v>
      </c>
      <c r="Y49" s="150">
        <f t="shared" si="8"/>
        <v>186</v>
      </c>
    </row>
    <row r="50" spans="17:25" x14ac:dyDescent="0.35">
      <c r="Q50" s="150">
        <v>6</v>
      </c>
      <c r="R50" s="150"/>
      <c r="S50" s="150"/>
      <c r="T50" s="150"/>
      <c r="U50" s="153">
        <v>1040</v>
      </c>
      <c r="V50" s="150">
        <v>500</v>
      </c>
      <c r="W50" s="150">
        <f>SUM($V$45:V49)</f>
        <v>430</v>
      </c>
      <c r="X50" s="152">
        <f t="shared" si="9"/>
        <v>0.41346153846153844</v>
      </c>
      <c r="Y50" s="150">
        <f t="shared" si="8"/>
        <v>610</v>
      </c>
    </row>
    <row r="51" spans="17:25" x14ac:dyDescent="0.35">
      <c r="Q51" s="150">
        <v>7</v>
      </c>
      <c r="R51" s="150"/>
      <c r="S51" s="150"/>
      <c r="T51" s="150"/>
      <c r="U51" s="153">
        <v>2340</v>
      </c>
      <c r="V51" s="150">
        <v>1700</v>
      </c>
      <c r="W51" s="150">
        <f>SUM($V$45:V50)</f>
        <v>930</v>
      </c>
      <c r="X51" s="152">
        <f t="shared" si="9"/>
        <v>0.39743589743589741</v>
      </c>
      <c r="Y51" s="150">
        <f t="shared" si="8"/>
        <v>1410</v>
      </c>
    </row>
    <row r="52" spans="17:25" x14ac:dyDescent="0.35">
      <c r="Q52" s="150">
        <v>8</v>
      </c>
      <c r="R52" s="150"/>
      <c r="S52" s="150"/>
      <c r="T52" s="150"/>
      <c r="U52" s="153">
        <v>5010</v>
      </c>
      <c r="V52" s="150">
        <v>2950</v>
      </c>
      <c r="W52" s="150">
        <f>SUM($V$45:V51)</f>
        <v>2630</v>
      </c>
      <c r="X52" s="152">
        <f t="shared" si="9"/>
        <v>0.52495009980039919</v>
      </c>
      <c r="Y52" s="150">
        <f t="shared" si="8"/>
        <v>2380</v>
      </c>
    </row>
    <row r="53" spans="17:25" x14ac:dyDescent="0.35">
      <c r="Q53" s="150">
        <v>9</v>
      </c>
      <c r="R53" s="150"/>
      <c r="S53" s="150"/>
      <c r="T53" s="150"/>
      <c r="U53" s="154">
        <v>8600</v>
      </c>
      <c r="V53" s="150"/>
      <c r="W53" s="150">
        <f>SUM($V$45:V52)</f>
        <v>5580</v>
      </c>
      <c r="X53" s="152">
        <f t="shared" si="9"/>
        <v>0.64883720930232558</v>
      </c>
      <c r="Y53" s="150">
        <f t="shared" si="8"/>
        <v>3020</v>
      </c>
    </row>
    <row r="54" spans="17:25" x14ac:dyDescent="0.35">
      <c r="Q54" s="150">
        <v>10</v>
      </c>
      <c r="R54" s="150"/>
      <c r="S54" s="150"/>
      <c r="T54" s="150"/>
      <c r="U54" s="150">
        <f>SUM(U45:U53)</f>
        <v>17605</v>
      </c>
      <c r="V54" s="150"/>
      <c r="W54" s="150"/>
      <c r="X54" s="150"/>
      <c r="Y54" s="150">
        <f>SUM(Y45:Y53)</f>
        <v>7696</v>
      </c>
    </row>
  </sheetData>
  <mergeCells count="1">
    <mergeCell ref="E1:G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6"/>
  <sheetViews>
    <sheetView workbookViewId="0">
      <pane xSplit="2" ySplit="2" topLeftCell="I108" activePane="bottomRight" state="frozen"/>
      <selection pane="topRight" activeCell="C1" sqref="C1"/>
      <selection pane="bottomLeft" activeCell="A3" sqref="A3"/>
      <selection pane="bottomRight" sqref="A1:O1"/>
    </sheetView>
  </sheetViews>
  <sheetFormatPr defaultRowHeight="16.5" x14ac:dyDescent="0.35"/>
  <cols>
    <col min="1" max="1" width="9" style="30"/>
    <col min="2" max="2" width="7.25" style="30" bestFit="1" customWidth="1"/>
    <col min="3" max="3" width="10.625" style="30" bestFit="1" customWidth="1"/>
    <col min="4" max="4" width="11.375" style="30" bestFit="1" customWidth="1"/>
    <col min="5" max="5" width="5.75" style="30" bestFit="1" customWidth="1"/>
    <col min="6" max="6" width="9.625" style="30" bestFit="1" customWidth="1"/>
    <col min="7" max="7" width="5.75" style="30" bestFit="1" customWidth="1"/>
    <col min="8" max="8" width="10.375" style="30" bestFit="1" customWidth="1"/>
    <col min="9" max="9" width="5.75" style="30" bestFit="1" customWidth="1"/>
    <col min="10" max="10" width="9" style="30"/>
    <col min="11" max="11" width="5.75" style="30" bestFit="1" customWidth="1"/>
    <col min="12" max="12" width="13.25" style="30" bestFit="1" customWidth="1"/>
    <col min="13" max="13" width="8.5" style="30" bestFit="1" customWidth="1"/>
    <col min="14" max="14" width="10.625" style="30" bestFit="1" customWidth="1"/>
    <col min="15" max="15" width="10" style="30" bestFit="1" customWidth="1"/>
    <col min="16" max="16" width="5.5" style="30" bestFit="1" customWidth="1"/>
    <col min="17" max="17" width="11.25" style="30" bestFit="1" customWidth="1"/>
    <col min="18" max="18" width="9.25" style="30" bestFit="1" customWidth="1"/>
    <col min="19" max="19" width="7.375" style="30" bestFit="1" customWidth="1"/>
    <col min="20" max="20" width="9.25" style="30" bestFit="1" customWidth="1"/>
    <col min="21" max="21" width="7.5" style="30" bestFit="1" customWidth="1"/>
    <col min="22" max="22" width="5.5" style="30" bestFit="1" customWidth="1"/>
    <col min="23" max="23" width="11.25" style="30" bestFit="1" customWidth="1"/>
    <col min="24" max="24" width="9.25" style="30" bestFit="1" customWidth="1"/>
    <col min="25" max="25" width="7.5" style="30" bestFit="1" customWidth="1"/>
    <col min="26" max="26" width="9.25" style="30" bestFit="1" customWidth="1"/>
    <col min="27" max="27" width="7.5" style="30" bestFit="1" customWidth="1"/>
    <col min="28" max="28" width="3.5" style="30" bestFit="1" customWidth="1"/>
    <col min="29" max="29" width="7.5" style="30" bestFit="1" customWidth="1"/>
    <col min="30" max="30" width="2.5" style="30" bestFit="1" customWidth="1"/>
    <col min="31" max="32" width="9" style="158"/>
    <col min="33" max="33" width="9" style="30"/>
    <col min="34" max="34" width="9" style="158"/>
    <col min="35" max="35" width="9.125" style="158" customWidth="1"/>
    <col min="36" max="36" width="2.75" style="158" customWidth="1"/>
    <col min="37" max="37" width="8.125" style="158" customWidth="1"/>
    <col min="38" max="16384" width="9" style="30"/>
  </cols>
  <sheetData>
    <row r="1" spans="1:41" x14ac:dyDescent="0.35">
      <c r="A1" s="211" t="s">
        <v>585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41" x14ac:dyDescent="0.35">
      <c r="A2" s="35" t="s">
        <v>644</v>
      </c>
      <c r="B2" s="77" t="s">
        <v>401</v>
      </c>
      <c r="C2" s="96" t="s">
        <v>577</v>
      </c>
      <c r="D2" s="97" t="s">
        <v>113</v>
      </c>
      <c r="E2" s="97" t="s">
        <v>412</v>
      </c>
      <c r="F2" s="99" t="s">
        <v>115</v>
      </c>
      <c r="G2" s="99" t="s">
        <v>414</v>
      </c>
      <c r="H2" s="97" t="s">
        <v>117</v>
      </c>
      <c r="I2" s="97" t="s">
        <v>416</v>
      </c>
      <c r="J2" s="99" t="s">
        <v>119</v>
      </c>
      <c r="K2" s="99" t="s">
        <v>120</v>
      </c>
      <c r="L2" s="97" t="s">
        <v>121</v>
      </c>
      <c r="M2" s="97" t="s">
        <v>122</v>
      </c>
      <c r="N2" s="98" t="s">
        <v>512</v>
      </c>
      <c r="O2" s="98" t="s">
        <v>496</v>
      </c>
    </row>
    <row r="3" spans="1:41" ht="17.25" x14ac:dyDescent="0.35">
      <c r="A3" s="166" t="s">
        <v>2427</v>
      </c>
      <c r="B3" s="35">
        <v>1</v>
      </c>
      <c r="C3" s="35">
        <v>100</v>
      </c>
      <c r="D3" s="35" t="str">
        <f>R3</f>
        <v>乘风丝绒</v>
      </c>
      <c r="E3" s="35">
        <v>2</v>
      </c>
      <c r="F3" s="35" t="s">
        <v>2243</v>
      </c>
      <c r="G3" s="35">
        <v>1</v>
      </c>
      <c r="H3" s="35" t="s">
        <v>646</v>
      </c>
      <c r="I3" s="35">
        <v>1</v>
      </c>
      <c r="J3" s="98" t="s">
        <v>2436</v>
      </c>
      <c r="K3" s="35">
        <v>1</v>
      </c>
      <c r="L3" s="35" t="s">
        <v>518</v>
      </c>
      <c r="M3" s="35">
        <v>1</v>
      </c>
      <c r="N3" s="35">
        <f>VLOOKUP($D3,[1]可使用道具表!$D:$E,2,FALSE)*$E3+VLOOKUP($F3,[1]可使用道具表!$D:$E,2,FALSE)*$G3+VLOOKUP($H3,[1]可使用道具表!$D:$E,2,FALSE)*$I3+VLOOKUP($J3,[1]可使用道具表!$D:$E,2,FALSE)*$K3+VLOOKUP($L3,[1]可使用道具表!$D:$E,2,FALSE)*$M3</f>
        <v>336</v>
      </c>
      <c r="O3" s="95">
        <f>N3/C3</f>
        <v>3.36</v>
      </c>
      <c r="P3" s="37" t="s">
        <v>336</v>
      </c>
      <c r="Q3" s="37" t="s">
        <v>173</v>
      </c>
      <c r="R3" s="37" t="s">
        <v>136</v>
      </c>
      <c r="S3" s="37" t="s">
        <v>337</v>
      </c>
      <c r="T3" s="38" t="s">
        <v>338</v>
      </c>
      <c r="U3" s="162">
        <f>VLOOKUP(D3,[1]可使用道具表!$D:$F,3,FALSE)</f>
        <v>655006</v>
      </c>
      <c r="V3" s="162">
        <f t="shared" ref="V3:V66" si="0">E3</f>
        <v>2</v>
      </c>
      <c r="W3" s="162">
        <f>VLOOKUP(F3,[1]可使用道具表!$D:$F,3,FALSE)</f>
        <v>160000</v>
      </c>
      <c r="X3" s="162">
        <f t="shared" ref="X3:X66" si="1">G3</f>
        <v>1</v>
      </c>
      <c r="Y3" s="162">
        <f>VLOOKUP(H3,[1]可使用道具表!$D:$F,3,FALSE)</f>
        <v>125004</v>
      </c>
      <c r="Z3" s="162">
        <f t="shared" ref="Z3:Z66" si="2">I3</f>
        <v>1</v>
      </c>
      <c r="AA3" s="162">
        <f>VLOOKUP(J3,[1]可使用道具表!$D:$F,3,FALSE)</f>
        <v>650333</v>
      </c>
      <c r="AB3" s="162">
        <f t="shared" ref="AB3:AB66" si="3">K3</f>
        <v>1</v>
      </c>
      <c r="AC3" s="162">
        <f>VLOOKUP(L3,[1]可使用道具表!$D:$F,3,FALSE)</f>
        <v>0</v>
      </c>
      <c r="AD3" s="162">
        <f t="shared" ref="AD3:AD66" si="4">M3</f>
        <v>1</v>
      </c>
    </row>
    <row r="4" spans="1:41" x14ac:dyDescent="0.35">
      <c r="A4" s="166"/>
      <c r="B4" s="35">
        <v>2</v>
      </c>
      <c r="C4" s="35">
        <v>200</v>
      </c>
      <c r="D4" s="35" t="str">
        <f>R3</f>
        <v>乘风丝绒</v>
      </c>
      <c r="E4" s="35">
        <v>4</v>
      </c>
      <c r="F4" s="35" t="str">
        <f>Q3</f>
        <v>披风技能书</v>
      </c>
      <c r="G4" s="35">
        <v>1</v>
      </c>
      <c r="H4" s="35" t="s">
        <v>302</v>
      </c>
      <c r="I4" s="35">
        <v>1</v>
      </c>
      <c r="J4" s="98" t="s">
        <v>2435</v>
      </c>
      <c r="K4" s="35">
        <v>1</v>
      </c>
      <c r="L4" s="35" t="s">
        <v>518</v>
      </c>
      <c r="M4" s="35"/>
      <c r="N4" s="35">
        <f>VLOOKUP($D4,[1]可使用道具表!$D:$E,2,FALSE)*$E4+VLOOKUP($F4,[1]可使用道具表!$D:$E,2,FALSE)*$G4+VLOOKUP($H4,[1]可使用道具表!$D:$E,2,FALSE)*$I4+VLOOKUP($J4,[1]可使用道具表!$D:$E,2,FALSE)*$K4+VLOOKUP($L4,[1]可使用道具表!$D:$E,2,FALSE)*$M4</f>
        <v>497</v>
      </c>
      <c r="O4" s="95">
        <f t="shared" ref="O4:O12" si="5">N4/C4</f>
        <v>2.4849999999999999</v>
      </c>
      <c r="U4" s="162">
        <f>VLOOKUP(D4,[1]可使用道具表!$D:$F,3,FALSE)</f>
        <v>655006</v>
      </c>
      <c r="V4" s="162">
        <f t="shared" si="0"/>
        <v>4</v>
      </c>
      <c r="W4" s="162">
        <f>VLOOKUP(F4,[1]可使用道具表!$D:$F,3,FALSE)</f>
        <v>500114</v>
      </c>
      <c r="X4" s="162">
        <f t="shared" si="1"/>
        <v>1</v>
      </c>
      <c r="Y4" s="162">
        <f>VLOOKUP(H4,[1]可使用道具表!$D:$F,3,FALSE)</f>
        <v>125012</v>
      </c>
      <c r="Z4" s="162">
        <f t="shared" si="2"/>
        <v>1</v>
      </c>
      <c r="AA4" s="162">
        <f>VLOOKUP(J4,[1]可使用道具表!$D:$F,3,FALSE)</f>
        <v>650349</v>
      </c>
      <c r="AB4" s="162">
        <f t="shared" si="3"/>
        <v>1</v>
      </c>
      <c r="AC4" s="162">
        <f>VLOOKUP(L4,[1]可使用道具表!$D:$F,3,FALSE)</f>
        <v>0</v>
      </c>
      <c r="AD4" s="162">
        <f t="shared" si="4"/>
        <v>0</v>
      </c>
    </row>
    <row r="5" spans="1:41" x14ac:dyDescent="0.35">
      <c r="A5" s="166"/>
      <c r="B5" s="35">
        <v>3</v>
      </c>
      <c r="C5" s="35">
        <v>500</v>
      </c>
      <c r="D5" s="35" t="str">
        <f>R3</f>
        <v>乘风丝绒</v>
      </c>
      <c r="E5" s="35">
        <v>6</v>
      </c>
      <c r="F5" s="35" t="str">
        <f>Q3</f>
        <v>披风技能书</v>
      </c>
      <c r="G5" s="35">
        <v>1</v>
      </c>
      <c r="H5" s="35" t="s">
        <v>238</v>
      </c>
      <c r="I5" s="35">
        <v>3</v>
      </c>
      <c r="J5" s="35" t="s">
        <v>500</v>
      </c>
      <c r="K5" s="35">
        <v>1</v>
      </c>
      <c r="L5" s="35" t="s">
        <v>518</v>
      </c>
      <c r="M5" s="35"/>
      <c r="N5" s="35">
        <f>VLOOKUP($D5,[1]可使用道具表!$D:$E,2,FALSE)*$E5+VLOOKUP($F5,[1]可使用道具表!$D:$E,2,FALSE)*$G5+VLOOKUP($H5,[1]可使用道具表!$D:$E,2,FALSE)*$I5+VLOOKUP($J5,[1]可使用道具表!$D:$E,2,FALSE)*$K5+VLOOKUP($L5,[1]可使用道具表!$D:$E,2,FALSE)*$M5</f>
        <v>270</v>
      </c>
      <c r="O5" s="95">
        <f t="shared" si="5"/>
        <v>0.54</v>
      </c>
      <c r="U5" s="162">
        <f>VLOOKUP(D5,[1]可使用道具表!$D:$F,3,FALSE)</f>
        <v>655006</v>
      </c>
      <c r="V5" s="162">
        <f t="shared" si="0"/>
        <v>6</v>
      </c>
      <c r="W5" s="162">
        <f>VLOOKUP(F5,[1]可使用道具表!$D:$F,3,FALSE)</f>
        <v>500114</v>
      </c>
      <c r="X5" s="162">
        <f t="shared" si="1"/>
        <v>1</v>
      </c>
      <c r="Y5" s="162">
        <f>VLOOKUP(H5,[1]可使用道具表!$D:$F,3,FALSE)</f>
        <v>160000</v>
      </c>
      <c r="Z5" s="162">
        <f t="shared" si="2"/>
        <v>3</v>
      </c>
      <c r="AA5" s="162">
        <f>VLOOKUP(J5,[1]可使用道具表!$D:$F,3,FALSE)</f>
        <v>141003</v>
      </c>
      <c r="AB5" s="162">
        <f t="shared" si="3"/>
        <v>1</v>
      </c>
      <c r="AC5" s="162">
        <f>VLOOKUP(L5,[1]可使用道具表!$D:$F,3,FALSE)</f>
        <v>0</v>
      </c>
      <c r="AD5" s="162">
        <f t="shared" si="4"/>
        <v>0</v>
      </c>
    </row>
    <row r="6" spans="1:41" x14ac:dyDescent="0.35">
      <c r="A6" s="166"/>
      <c r="B6" s="35">
        <v>4</v>
      </c>
      <c r="C6" s="35">
        <v>1000</v>
      </c>
      <c r="D6" s="35" t="str">
        <f>R3</f>
        <v>乘风丝绒</v>
      </c>
      <c r="E6" s="35">
        <v>10</v>
      </c>
      <c r="F6" s="35" t="str">
        <f>Q3</f>
        <v>披风技能书</v>
      </c>
      <c r="G6" s="35">
        <v>1</v>
      </c>
      <c r="H6" s="35" t="s">
        <v>162</v>
      </c>
      <c r="I6" s="35">
        <v>1</v>
      </c>
      <c r="J6" s="35" t="s">
        <v>293</v>
      </c>
      <c r="K6" s="35">
        <v>1</v>
      </c>
      <c r="L6" s="35" t="s">
        <v>518</v>
      </c>
      <c r="M6" s="35"/>
      <c r="N6" s="35">
        <f>VLOOKUP($D6,[1]可使用道具表!$D:$E,2,FALSE)*$E6+VLOOKUP($F6,[1]可使用道具表!$D:$E,2,FALSE)*$G6+VLOOKUP($H6,[1]可使用道具表!$D:$E,2,FALSE)*$I6+VLOOKUP($J6,[1]可使用道具表!$D:$E,2,FALSE)*$K6+VLOOKUP($L6,[1]可使用道具表!$D:$E,2,FALSE)*$M6</f>
        <v>440</v>
      </c>
      <c r="O6" s="95">
        <f t="shared" si="5"/>
        <v>0.44</v>
      </c>
      <c r="U6" s="162">
        <f>VLOOKUP(D6,[1]可使用道具表!$D:$F,3,FALSE)</f>
        <v>655006</v>
      </c>
      <c r="V6" s="162">
        <f t="shared" si="0"/>
        <v>10</v>
      </c>
      <c r="W6" s="162">
        <f>VLOOKUP(F6,[1]可使用道具表!$D:$F,3,FALSE)</f>
        <v>500114</v>
      </c>
      <c r="X6" s="162">
        <f t="shared" si="1"/>
        <v>1</v>
      </c>
      <c r="Y6" s="162">
        <f>VLOOKUP(H6,[1]可使用道具表!$D:$F,3,FALSE)</f>
        <v>880019</v>
      </c>
      <c r="Z6" s="162">
        <f t="shared" si="2"/>
        <v>1</v>
      </c>
      <c r="AA6" s="162">
        <f>VLOOKUP(J6,[1]可使用道具表!$D:$F,3,FALSE)</f>
        <v>146003</v>
      </c>
      <c r="AB6" s="162">
        <f t="shared" si="3"/>
        <v>1</v>
      </c>
      <c r="AC6" s="162">
        <f>VLOOKUP(L6,[1]可使用道具表!$D:$F,3,FALSE)</f>
        <v>0</v>
      </c>
      <c r="AD6" s="162">
        <f t="shared" si="4"/>
        <v>0</v>
      </c>
    </row>
    <row r="7" spans="1:41" x14ac:dyDescent="0.35">
      <c r="A7" s="166"/>
      <c r="B7" s="35">
        <v>5</v>
      </c>
      <c r="C7" s="35">
        <v>2000</v>
      </c>
      <c r="D7" s="35" t="str">
        <f>R3</f>
        <v>乘风丝绒</v>
      </c>
      <c r="E7" s="35">
        <v>20</v>
      </c>
      <c r="F7" s="35" t="str">
        <f>Q3</f>
        <v>披风技能书</v>
      </c>
      <c r="G7" s="35">
        <v>2</v>
      </c>
      <c r="H7" s="35" t="s">
        <v>159</v>
      </c>
      <c r="I7" s="35">
        <v>1</v>
      </c>
      <c r="J7" s="35" t="s">
        <v>630</v>
      </c>
      <c r="K7" s="35">
        <v>1</v>
      </c>
      <c r="L7" s="35" t="s">
        <v>302</v>
      </c>
      <c r="M7" s="35">
        <v>1</v>
      </c>
      <c r="N7" s="35">
        <f>VLOOKUP($D7,[1]可使用道具表!$D:$E,2,FALSE)*$E7+VLOOKUP($F7,[1]可使用道具表!$D:$E,2,FALSE)*$G7+VLOOKUP($H7,[1]可使用道具表!$D:$E,2,FALSE)*$I7+VLOOKUP($J7,[1]可使用道具表!$D:$E,2,FALSE)*$K7+VLOOKUP($L7,[1]可使用道具表!$D:$E,2,FALSE)*$M7</f>
        <v>730</v>
      </c>
      <c r="O7" s="95">
        <f t="shared" si="5"/>
        <v>0.36499999999999999</v>
      </c>
      <c r="U7" s="162">
        <f>VLOOKUP(D7,[1]可使用道具表!$D:$F,3,FALSE)</f>
        <v>655006</v>
      </c>
      <c r="V7" s="162">
        <f t="shared" si="0"/>
        <v>20</v>
      </c>
      <c r="W7" s="162">
        <f>VLOOKUP(F7,[1]可使用道具表!$D:$F,3,FALSE)</f>
        <v>500114</v>
      </c>
      <c r="X7" s="162">
        <f t="shared" si="1"/>
        <v>2</v>
      </c>
      <c r="Y7" s="162">
        <f>VLOOKUP(H7,[1]可使用道具表!$D:$F,3,FALSE)</f>
        <v>880020</v>
      </c>
      <c r="Z7" s="162">
        <f t="shared" si="2"/>
        <v>1</v>
      </c>
      <c r="AA7" s="162">
        <f>VLOOKUP(J7,[1]可使用道具表!$D:$F,3,FALSE)</f>
        <v>880019</v>
      </c>
      <c r="AB7" s="162">
        <f t="shared" si="3"/>
        <v>1</v>
      </c>
      <c r="AC7" s="162">
        <f>VLOOKUP(L7,[1]可使用道具表!$D:$F,3,FALSE)</f>
        <v>125012</v>
      </c>
      <c r="AD7" s="162">
        <f t="shared" si="4"/>
        <v>1</v>
      </c>
    </row>
    <row r="8" spans="1:41" ht="33" x14ac:dyDescent="0.35">
      <c r="A8" s="166"/>
      <c r="B8" s="35">
        <v>6</v>
      </c>
      <c r="C8" s="35">
        <v>3000</v>
      </c>
      <c r="D8" s="35" t="str">
        <f>R3</f>
        <v>乘风丝绒</v>
      </c>
      <c r="E8" s="35">
        <v>30</v>
      </c>
      <c r="F8" s="35" t="str">
        <f>Q3</f>
        <v>披风技能书</v>
      </c>
      <c r="G8" s="35">
        <v>3</v>
      </c>
      <c r="H8" s="35" t="s">
        <v>159</v>
      </c>
      <c r="I8" s="35">
        <v>1</v>
      </c>
      <c r="J8" s="35" t="s">
        <v>162</v>
      </c>
      <c r="K8" s="35">
        <v>1</v>
      </c>
      <c r="L8" s="35" t="str">
        <f>S3</f>
        <v>乘风羽</v>
      </c>
      <c r="M8" s="35">
        <v>1</v>
      </c>
      <c r="N8" s="35">
        <f>VLOOKUP($D8,[1]可使用道具表!$D:$E,2,FALSE)*$E8+VLOOKUP($F8,[1]可使用道具表!$D:$E,2,FALSE)*$G8+VLOOKUP($H8,[1]可使用道具表!$D:$E,2,FALSE)*$I8+VLOOKUP($J8,[1]可使用道具表!$D:$E,2,FALSE)*$K8+VLOOKUP($L8,[1]可使用道具表!$D:$E,2,FALSE)*$M8</f>
        <v>1397</v>
      </c>
      <c r="O8" s="95">
        <f t="shared" si="5"/>
        <v>0.46566666666666667</v>
      </c>
      <c r="U8" s="162">
        <f>VLOOKUP(D8,[1]可使用道具表!$D:$F,3,FALSE)</f>
        <v>655006</v>
      </c>
      <c r="V8" s="162">
        <f t="shared" si="0"/>
        <v>30</v>
      </c>
      <c r="W8" s="162">
        <f>VLOOKUP(F8,[1]可使用道具表!$D:$F,3,FALSE)</f>
        <v>500114</v>
      </c>
      <c r="X8" s="162">
        <f t="shared" si="1"/>
        <v>3</v>
      </c>
      <c r="Y8" s="162">
        <f>VLOOKUP(H8,[1]可使用道具表!$D:$F,3,FALSE)</f>
        <v>880020</v>
      </c>
      <c r="Z8" s="162">
        <f t="shared" si="2"/>
        <v>1</v>
      </c>
      <c r="AA8" s="162">
        <f>VLOOKUP(J8,[1]可使用道具表!$D:$F,3,FALSE)</f>
        <v>880019</v>
      </c>
      <c r="AB8" s="162">
        <f t="shared" si="3"/>
        <v>1</v>
      </c>
      <c r="AC8" s="162">
        <f>VLOOKUP(L8,[1]可使用道具表!$D:$F,3,FALSE)</f>
        <v>655106</v>
      </c>
      <c r="AD8" s="162">
        <f t="shared" si="4"/>
        <v>1</v>
      </c>
      <c r="AE8" s="159" t="s">
        <v>2489</v>
      </c>
      <c r="AF8" s="159" t="s">
        <v>2490</v>
      </c>
      <c r="AG8" s="159" t="s">
        <v>2491</v>
      </c>
      <c r="AH8" s="159" t="s">
        <v>2492</v>
      </c>
      <c r="AI8" s="159" t="s">
        <v>2493</v>
      </c>
      <c r="AJ8" s="159"/>
      <c r="AK8" s="159" t="s">
        <v>2489</v>
      </c>
      <c r="AL8" s="159" t="s">
        <v>2490</v>
      </c>
      <c r="AM8" s="159" t="s">
        <v>2491</v>
      </c>
      <c r="AN8" s="159" t="s">
        <v>2492</v>
      </c>
      <c r="AO8" s="159" t="s">
        <v>2493</v>
      </c>
    </row>
    <row r="9" spans="1:41" x14ac:dyDescent="0.35">
      <c r="A9" s="166"/>
      <c r="B9" s="35">
        <v>7</v>
      </c>
      <c r="C9" s="35">
        <v>5000</v>
      </c>
      <c r="D9" s="35" t="str">
        <f>R3</f>
        <v>乘风丝绒</v>
      </c>
      <c r="E9" s="35">
        <v>50</v>
      </c>
      <c r="F9" s="35" t="str">
        <f>S3</f>
        <v>乘风羽</v>
      </c>
      <c r="G9" s="35">
        <v>1</v>
      </c>
      <c r="H9" s="35" t="s">
        <v>159</v>
      </c>
      <c r="I9" s="35">
        <v>1</v>
      </c>
      <c r="J9" s="35" t="s">
        <v>162</v>
      </c>
      <c r="K9" s="35">
        <v>1</v>
      </c>
      <c r="L9" s="35" t="s">
        <v>165</v>
      </c>
      <c r="M9" s="35">
        <v>1</v>
      </c>
      <c r="N9" s="35">
        <f>VLOOKUP($D9,[1]可使用道具表!$D:$E,2,FALSE)*$E9+VLOOKUP($F9,[1]可使用道具表!$D:$E,2,FALSE)*$G9+VLOOKUP($H9,[1]可使用道具表!$D:$E,2,FALSE)*$I9+VLOOKUP($J9,[1]可使用道具表!$D:$E,2,FALSE)*$K9+VLOOKUP($L9,[1]可使用道具表!$D:$E,2,FALSE)*$M9</f>
        <v>1827</v>
      </c>
      <c r="O9" s="95">
        <f t="shared" si="5"/>
        <v>0.3654</v>
      </c>
      <c r="U9" s="162">
        <f>VLOOKUP(D9,[1]可使用道具表!$D:$F,3,FALSE)</f>
        <v>655006</v>
      </c>
      <c r="V9" s="162">
        <f t="shared" si="0"/>
        <v>50</v>
      </c>
      <c r="W9" s="162">
        <f>VLOOKUP(F9,[1]可使用道具表!$D:$F,3,FALSE)</f>
        <v>655106</v>
      </c>
      <c r="X9" s="162">
        <f t="shared" si="1"/>
        <v>1</v>
      </c>
      <c r="Y9" s="162">
        <f>VLOOKUP(H9,[1]可使用道具表!$D:$F,3,FALSE)</f>
        <v>880020</v>
      </c>
      <c r="Z9" s="162">
        <f t="shared" si="2"/>
        <v>1</v>
      </c>
      <c r="AA9" s="162">
        <f>VLOOKUP(J9,[1]可使用道具表!$D:$F,3,FALSE)</f>
        <v>880019</v>
      </c>
      <c r="AB9" s="162">
        <f t="shared" si="3"/>
        <v>1</v>
      </c>
      <c r="AC9" s="162">
        <f>VLOOKUP(L9,[1]可使用道具表!$D:$F,3,FALSE)</f>
        <v>880021</v>
      </c>
      <c r="AD9" s="162">
        <f t="shared" si="4"/>
        <v>1</v>
      </c>
      <c r="AE9" s="160"/>
      <c r="AF9" s="160">
        <v>9</v>
      </c>
      <c r="AG9" s="160">
        <v>9</v>
      </c>
      <c r="AH9" s="160">
        <v>20000</v>
      </c>
      <c r="AI9" s="160">
        <v>1</v>
      </c>
      <c r="AJ9" s="160"/>
      <c r="AK9" s="160"/>
      <c r="AL9" s="160">
        <v>9</v>
      </c>
      <c r="AM9" s="160">
        <v>9</v>
      </c>
      <c r="AN9" s="160">
        <v>20000</v>
      </c>
      <c r="AO9" s="160">
        <v>1</v>
      </c>
    </row>
    <row r="10" spans="1:41" s="156" customFormat="1" ht="17.25" x14ac:dyDescent="0.35">
      <c r="A10" s="166"/>
      <c r="B10" s="35">
        <v>8</v>
      </c>
      <c r="C10" s="35">
        <v>10000</v>
      </c>
      <c r="D10" s="157" t="str">
        <f>T3</f>
        <v>乘风翎羽</v>
      </c>
      <c r="E10" s="35">
        <v>1</v>
      </c>
      <c r="F10" s="35" t="str">
        <f>S3</f>
        <v>乘风羽</v>
      </c>
      <c r="G10" s="35">
        <v>1</v>
      </c>
      <c r="H10" s="35" t="s">
        <v>1877</v>
      </c>
      <c r="I10" s="35">
        <v>2</v>
      </c>
      <c r="J10" s="35" t="s">
        <v>1875</v>
      </c>
      <c r="K10" s="35">
        <v>2</v>
      </c>
      <c r="L10" s="35" t="s">
        <v>1879</v>
      </c>
      <c r="M10" s="35">
        <v>2</v>
      </c>
      <c r="N10" s="35">
        <f>VLOOKUP($D10,[1]可使用道具表!$D:$E,2,FALSE)*$E10+VLOOKUP($F10,[1]可使用道具表!$D:$E,2,FALSE)*$G10+VLOOKUP($H10,[1]可使用道具表!$D:$E,2,FALSE)*$I10+VLOOKUP($J10,[1]可使用道具表!$D:$E,2,FALSE)*$K10+VLOOKUP($L10,[1]可使用道具表!$D:$E,2,FALSE)*$M10</f>
        <v>3749</v>
      </c>
      <c r="O10" s="95">
        <f t="shared" si="5"/>
        <v>0.37490000000000001</v>
      </c>
      <c r="U10" s="162">
        <f>VLOOKUP(D10,[1]可使用道具表!$D:$F,3,FALSE)</f>
        <v>655306</v>
      </c>
      <c r="V10" s="162">
        <f t="shared" si="0"/>
        <v>1</v>
      </c>
      <c r="W10" s="162">
        <f>VLOOKUP(F10,[1]可使用道具表!$D:$F,3,FALSE)</f>
        <v>655106</v>
      </c>
      <c r="X10" s="162">
        <f t="shared" si="1"/>
        <v>1</v>
      </c>
      <c r="Y10" s="162">
        <f>VLOOKUP(H10,[1]可使用道具表!$D:$F,3,FALSE)</f>
        <v>880020</v>
      </c>
      <c r="Z10" s="162">
        <f t="shared" si="2"/>
        <v>2</v>
      </c>
      <c r="AA10" s="162">
        <f>VLOOKUP(J10,[1]可使用道具表!$D:$F,3,FALSE)</f>
        <v>880019</v>
      </c>
      <c r="AB10" s="162">
        <f t="shared" si="3"/>
        <v>2</v>
      </c>
      <c r="AC10" s="162">
        <f>VLOOKUP(L10,[1]可使用道具表!$D:$F,3,FALSE)</f>
        <v>880021</v>
      </c>
      <c r="AD10" s="162">
        <f t="shared" si="4"/>
        <v>2</v>
      </c>
      <c r="AE10" s="161">
        <v>3</v>
      </c>
      <c r="AF10" s="161" t="s">
        <v>2494</v>
      </c>
      <c r="AG10" s="161" t="s">
        <v>522</v>
      </c>
      <c r="AH10" s="161" t="s">
        <v>2495</v>
      </c>
      <c r="AI10" s="160"/>
      <c r="AJ10" s="160"/>
      <c r="AK10" s="161">
        <v>3</v>
      </c>
      <c r="AL10" s="161" t="s">
        <v>2494</v>
      </c>
      <c r="AM10" s="161" t="s">
        <v>522</v>
      </c>
      <c r="AN10" s="161" t="s">
        <v>2495</v>
      </c>
      <c r="AO10" s="160"/>
    </row>
    <row r="11" spans="1:41" s="156" customFormat="1" x14ac:dyDescent="0.35">
      <c r="A11" s="166"/>
      <c r="B11" s="35">
        <v>9</v>
      </c>
      <c r="C11" s="35">
        <v>20000</v>
      </c>
      <c r="D11" s="33" t="s">
        <v>757</v>
      </c>
      <c r="E11" s="35">
        <v>3</v>
      </c>
      <c r="F11" s="35" t="str">
        <f>Q3</f>
        <v>披风技能书</v>
      </c>
      <c r="G11" s="35">
        <v>5</v>
      </c>
      <c r="H11" s="35" t="str">
        <f>R3</f>
        <v>乘风丝绒</v>
      </c>
      <c r="I11" s="35">
        <v>100</v>
      </c>
      <c r="J11" s="35" t="s">
        <v>2437</v>
      </c>
      <c r="K11" s="35">
        <v>1</v>
      </c>
      <c r="L11" s="33" t="s">
        <v>533</v>
      </c>
      <c r="M11" s="35">
        <v>1</v>
      </c>
      <c r="N11" s="35">
        <f>VLOOKUP($D11,[1]可使用道具表!$D:$E,2,FALSE)*$E11+VLOOKUP($F11,[1]可使用道具表!$D:$E,2,FALSE)*$G11+VLOOKUP($H11,[1]可使用道具表!$D:$E,2,FALSE)*$I11+VLOOKUP($J11,[1]可使用道具表!$D:$E,2,FALSE)*$K11+VLOOKUP($L11,[1]可使用道具表!$D:$E,2,FALSE)*$M11</f>
        <v>4321</v>
      </c>
      <c r="O11" s="95">
        <f t="shared" si="5"/>
        <v>0.21604999999999999</v>
      </c>
      <c r="U11" s="162">
        <f>VLOOKUP(D11,[1]可使用道具表!$D:$F,3,FALSE)</f>
        <v>130028</v>
      </c>
      <c r="V11" s="162">
        <f t="shared" si="0"/>
        <v>3</v>
      </c>
      <c r="W11" s="162">
        <f>VLOOKUP(F11,[1]可使用道具表!$D:$F,3,FALSE)</f>
        <v>500114</v>
      </c>
      <c r="X11" s="162">
        <f t="shared" si="1"/>
        <v>5</v>
      </c>
      <c r="Y11" s="162">
        <f>VLOOKUP(H11,[1]可使用道具表!$D:$F,3,FALSE)</f>
        <v>655006</v>
      </c>
      <c r="Z11" s="162">
        <f t="shared" si="2"/>
        <v>100</v>
      </c>
      <c r="AA11" s="162">
        <f>VLOOKUP(J11,[1]可使用道具表!$D:$F,3,FALSE)</f>
        <v>650305</v>
      </c>
      <c r="AB11" s="162">
        <f t="shared" si="3"/>
        <v>1</v>
      </c>
      <c r="AC11" s="162">
        <f>VLOOKUP(L11,[1]可使用道具表!$D:$F,3,FALSE)</f>
        <v>130031</v>
      </c>
      <c r="AD11" s="162">
        <f t="shared" si="4"/>
        <v>1</v>
      </c>
      <c r="AE11" s="158"/>
      <c r="AF11" s="158">
        <v>130028</v>
      </c>
      <c r="AG11" s="158">
        <v>3</v>
      </c>
      <c r="AH11" s="158">
        <v>55</v>
      </c>
      <c r="AI11" s="158"/>
      <c r="AJ11" s="158"/>
      <c r="AK11" s="158"/>
      <c r="AL11" s="158">
        <v>130044</v>
      </c>
      <c r="AM11" s="158">
        <v>1</v>
      </c>
      <c r="AN11" s="158">
        <v>55</v>
      </c>
    </row>
    <row r="12" spans="1:41" x14ac:dyDescent="0.35">
      <c r="A12" s="166"/>
      <c r="B12" s="35">
        <v>10</v>
      </c>
      <c r="C12" s="35">
        <v>30000</v>
      </c>
      <c r="D12" s="33" t="s">
        <v>763</v>
      </c>
      <c r="E12" s="35">
        <v>1</v>
      </c>
      <c r="F12" s="35" t="str">
        <f>Q3</f>
        <v>披风技能书</v>
      </c>
      <c r="G12" s="35">
        <v>8</v>
      </c>
      <c r="H12" s="35" t="str">
        <f>R3</f>
        <v>乘风丝绒</v>
      </c>
      <c r="I12" s="35">
        <v>120</v>
      </c>
      <c r="J12" s="35" t="s">
        <v>2438</v>
      </c>
      <c r="K12" s="35">
        <v>1</v>
      </c>
      <c r="L12" s="33" t="s">
        <v>535</v>
      </c>
      <c r="M12" s="35">
        <v>1</v>
      </c>
      <c r="N12" s="35">
        <f>VLOOKUP($D12,[1]可使用道具表!$D:$E,2,FALSE)*$E12+VLOOKUP($F12,[1]可使用道具表!$D:$E,2,FALSE)*$G12+VLOOKUP($H12,[1]可使用道具表!$D:$E,2,FALSE)*$I12+VLOOKUP($J12,[1]可使用道具表!$D:$E,2,FALSE)*$K12+VLOOKUP($L12,[1]可使用道具表!$D:$E,2,FALSE)*$M12</f>
        <v>6712</v>
      </c>
      <c r="O12" s="95">
        <f t="shared" si="5"/>
        <v>0.22373333333333334</v>
      </c>
      <c r="U12" s="162">
        <f>VLOOKUP(D12,[1]可使用道具表!$D:$F,3,FALSE)</f>
        <v>130044</v>
      </c>
      <c r="V12" s="162">
        <f t="shared" si="0"/>
        <v>1</v>
      </c>
      <c r="W12" s="162">
        <f>VLOOKUP(F12,[1]可使用道具表!$D:$F,3,FALSE)</f>
        <v>500114</v>
      </c>
      <c r="X12" s="162">
        <f t="shared" si="1"/>
        <v>8</v>
      </c>
      <c r="Y12" s="162">
        <f>VLOOKUP(H12,[1]可使用道具表!$D:$F,3,FALSE)</f>
        <v>655006</v>
      </c>
      <c r="Z12" s="162">
        <f t="shared" si="2"/>
        <v>120</v>
      </c>
      <c r="AA12" s="162">
        <f>VLOOKUP(J12,[1]可使用道具表!$D:$F,3,FALSE)</f>
        <v>650321</v>
      </c>
      <c r="AB12" s="162">
        <f t="shared" si="3"/>
        <v>1</v>
      </c>
      <c r="AC12" s="162">
        <f>VLOOKUP(L12,[1]可使用道具表!$D:$F,3,FALSE)</f>
        <v>130032</v>
      </c>
      <c r="AD12" s="162">
        <f t="shared" si="4"/>
        <v>1</v>
      </c>
      <c r="AF12" s="158">
        <v>500114</v>
      </c>
      <c r="AG12" s="158">
        <v>5</v>
      </c>
      <c r="AH12" s="158">
        <v>44</v>
      </c>
      <c r="AL12" s="158">
        <v>500114</v>
      </c>
      <c r="AM12" s="158">
        <v>8</v>
      </c>
      <c r="AN12" s="158">
        <v>44</v>
      </c>
    </row>
    <row r="13" spans="1:41" ht="17.25" x14ac:dyDescent="0.35">
      <c r="A13" s="166" t="s">
        <v>90</v>
      </c>
      <c r="B13" s="35">
        <v>1</v>
      </c>
      <c r="C13" s="35">
        <v>100</v>
      </c>
      <c r="D13" s="35" t="str">
        <f>R13</f>
        <v>炫彩织锦</v>
      </c>
      <c r="E13" s="35">
        <v>2</v>
      </c>
      <c r="F13" s="35" t="s">
        <v>2243</v>
      </c>
      <c r="G13" s="35">
        <v>1</v>
      </c>
      <c r="H13" s="35" t="s">
        <v>646</v>
      </c>
      <c r="I13" s="35">
        <v>1</v>
      </c>
      <c r="J13" s="98" t="s">
        <v>1617</v>
      </c>
      <c r="K13" s="35">
        <v>1</v>
      </c>
      <c r="L13" s="35" t="s">
        <v>518</v>
      </c>
      <c r="M13" s="35">
        <v>1</v>
      </c>
      <c r="N13" s="35">
        <f>VLOOKUP($D13,[1]可使用道具表!$D:$E,2,FALSE)*$E13+VLOOKUP($F13,[1]可使用道具表!$D:$E,2,FALSE)*$G13+VLOOKUP($H13,[1]可使用道具表!$D:$E,2,FALSE)*$I13+VLOOKUP($J13,[1]可使用道具表!$D:$E,2,FALSE)*$K13+VLOOKUP($L13,[1]可使用道具表!$D:$E,2,FALSE)*$M13</f>
        <v>336</v>
      </c>
      <c r="O13" s="95">
        <f>N13/C13</f>
        <v>3.36</v>
      </c>
      <c r="P13" s="39" t="s">
        <v>343</v>
      </c>
      <c r="Q13" s="39" t="s">
        <v>182</v>
      </c>
      <c r="R13" s="39" t="s">
        <v>579</v>
      </c>
      <c r="S13" s="39" t="s">
        <v>344</v>
      </c>
      <c r="T13" s="40" t="s">
        <v>188</v>
      </c>
      <c r="U13" s="162">
        <f>VLOOKUP(D13,[1]可使用道具表!$D:$F,3,FALSE)</f>
        <v>655008</v>
      </c>
      <c r="V13" s="162">
        <f t="shared" si="0"/>
        <v>2</v>
      </c>
      <c r="W13" s="162">
        <f>VLOOKUP(F13,[1]可使用道具表!$D:$F,3,FALSE)</f>
        <v>160000</v>
      </c>
      <c r="X13" s="162">
        <f t="shared" si="1"/>
        <v>1</v>
      </c>
      <c r="Y13" s="162">
        <f>VLOOKUP(H13,[1]可使用道具表!$D:$F,3,FALSE)</f>
        <v>125004</v>
      </c>
      <c r="Z13" s="162">
        <f t="shared" si="2"/>
        <v>1</v>
      </c>
      <c r="AA13" s="162">
        <f>VLOOKUP(J13,[1]可使用道具表!$D:$F,3,FALSE)</f>
        <v>650453</v>
      </c>
      <c r="AB13" s="162">
        <f t="shared" si="3"/>
        <v>1</v>
      </c>
      <c r="AC13" s="162">
        <f>VLOOKUP(L13,[1]可使用道具表!$D:$F,3,FALSE)</f>
        <v>0</v>
      </c>
      <c r="AD13" s="162">
        <f t="shared" si="4"/>
        <v>1</v>
      </c>
      <c r="AF13" s="158">
        <v>655006</v>
      </c>
      <c r="AG13" s="158">
        <v>100</v>
      </c>
      <c r="AH13" s="158">
        <v>33</v>
      </c>
      <c r="AL13" s="158">
        <v>655006</v>
      </c>
      <c r="AM13" s="158">
        <v>120</v>
      </c>
      <c r="AN13" s="158">
        <v>33</v>
      </c>
    </row>
    <row r="14" spans="1:41" x14ac:dyDescent="0.35">
      <c r="A14" s="166"/>
      <c r="B14" s="35">
        <v>2</v>
      </c>
      <c r="C14" s="35">
        <v>200</v>
      </c>
      <c r="D14" s="35" t="str">
        <f>R13</f>
        <v>炫彩织锦</v>
      </c>
      <c r="E14" s="35">
        <v>4</v>
      </c>
      <c r="F14" s="35" t="str">
        <f>Q13</f>
        <v>时装技能书</v>
      </c>
      <c r="G14" s="35">
        <v>1</v>
      </c>
      <c r="H14" s="35" t="s">
        <v>302</v>
      </c>
      <c r="I14" s="35">
        <v>1</v>
      </c>
      <c r="J14" s="98" t="s">
        <v>1640</v>
      </c>
      <c r="K14" s="35">
        <v>1</v>
      </c>
      <c r="L14" s="35" t="s">
        <v>518</v>
      </c>
      <c r="M14" s="35"/>
      <c r="N14" s="35">
        <f>VLOOKUP($D14,[1]可使用道具表!$D:$E,2,FALSE)*$E14+VLOOKUP($F14,[1]可使用道具表!$D:$E,2,FALSE)*$G14+VLOOKUP($H14,[1]可使用道具表!$D:$E,2,FALSE)*$I14+VLOOKUP($J14,[1]可使用道具表!$D:$E,2,FALSE)*$K14+VLOOKUP($L14,[1]可使用道具表!$D:$E,2,FALSE)*$M14</f>
        <v>497</v>
      </c>
      <c r="O14" s="95">
        <f t="shared" ref="O14:O22" si="6">N14/C14</f>
        <v>2.4849999999999999</v>
      </c>
      <c r="U14" s="162">
        <f>VLOOKUP(D14,[1]可使用道具表!$D:$F,3,FALSE)</f>
        <v>655008</v>
      </c>
      <c r="V14" s="162">
        <f t="shared" si="0"/>
        <v>4</v>
      </c>
      <c r="W14" s="162">
        <f>VLOOKUP(F14,[1]可使用道具表!$D:$F,3,FALSE)</f>
        <v>500115</v>
      </c>
      <c r="X14" s="162">
        <f t="shared" si="1"/>
        <v>1</v>
      </c>
      <c r="Y14" s="162">
        <f>VLOOKUP(H14,[1]可使用道具表!$D:$F,3,FALSE)</f>
        <v>125012</v>
      </c>
      <c r="Z14" s="162">
        <f t="shared" si="2"/>
        <v>1</v>
      </c>
      <c r="AA14" s="162">
        <f>VLOOKUP(J14,[1]可使用道具表!$D:$F,3,FALSE)</f>
        <v>650469</v>
      </c>
      <c r="AB14" s="162">
        <f t="shared" si="3"/>
        <v>1</v>
      </c>
      <c r="AC14" s="162">
        <f>VLOOKUP(L14,[1]可使用道具表!$D:$F,3,FALSE)</f>
        <v>0</v>
      </c>
      <c r="AD14" s="162">
        <f t="shared" si="4"/>
        <v>0</v>
      </c>
      <c r="AF14" s="158">
        <v>650305</v>
      </c>
      <c r="AG14" s="158">
        <v>1</v>
      </c>
      <c r="AH14" s="158">
        <v>22</v>
      </c>
      <c r="AL14" s="158">
        <v>650321</v>
      </c>
      <c r="AM14" s="158">
        <v>1</v>
      </c>
      <c r="AN14" s="158">
        <v>22</v>
      </c>
    </row>
    <row r="15" spans="1:41" x14ac:dyDescent="0.35">
      <c r="A15" s="166"/>
      <c r="B15" s="35">
        <v>3</v>
      </c>
      <c r="C15" s="35">
        <v>500</v>
      </c>
      <c r="D15" s="35" t="str">
        <f>R13</f>
        <v>炫彩织锦</v>
      </c>
      <c r="E15" s="35">
        <v>6</v>
      </c>
      <c r="F15" s="35" t="str">
        <f>Q13</f>
        <v>时装技能书</v>
      </c>
      <c r="G15" s="35">
        <v>1</v>
      </c>
      <c r="H15" s="35" t="s">
        <v>238</v>
      </c>
      <c r="I15" s="35">
        <v>3</v>
      </c>
      <c r="J15" s="35" t="s">
        <v>500</v>
      </c>
      <c r="K15" s="35">
        <v>1</v>
      </c>
      <c r="L15" s="35" t="s">
        <v>518</v>
      </c>
      <c r="M15" s="35"/>
      <c r="N15" s="35">
        <f>VLOOKUP($D15,[1]可使用道具表!$D:$E,2,FALSE)*$E15+VLOOKUP($F15,[1]可使用道具表!$D:$E,2,FALSE)*$G15+VLOOKUP($H15,[1]可使用道具表!$D:$E,2,FALSE)*$I15+VLOOKUP($J15,[1]可使用道具表!$D:$E,2,FALSE)*$K15+VLOOKUP($L15,[1]可使用道具表!$D:$E,2,FALSE)*$M15</f>
        <v>270</v>
      </c>
      <c r="O15" s="95">
        <f t="shared" si="6"/>
        <v>0.54</v>
      </c>
      <c r="U15" s="162">
        <f>VLOOKUP(D15,[1]可使用道具表!$D:$F,3,FALSE)</f>
        <v>655008</v>
      </c>
      <c r="V15" s="162">
        <f t="shared" si="0"/>
        <v>6</v>
      </c>
      <c r="W15" s="162">
        <f>VLOOKUP(F15,[1]可使用道具表!$D:$F,3,FALSE)</f>
        <v>500115</v>
      </c>
      <c r="X15" s="162">
        <f t="shared" si="1"/>
        <v>1</v>
      </c>
      <c r="Y15" s="162">
        <f>VLOOKUP(H15,[1]可使用道具表!$D:$F,3,FALSE)</f>
        <v>160000</v>
      </c>
      <c r="Z15" s="162">
        <f t="shared" si="2"/>
        <v>3</v>
      </c>
      <c r="AA15" s="162">
        <f>VLOOKUP(J15,[1]可使用道具表!$D:$F,3,FALSE)</f>
        <v>141003</v>
      </c>
      <c r="AB15" s="162">
        <f t="shared" si="3"/>
        <v>1</v>
      </c>
      <c r="AC15" s="162">
        <f>VLOOKUP(L15,[1]可使用道具表!$D:$F,3,FALSE)</f>
        <v>0</v>
      </c>
      <c r="AD15" s="162">
        <f t="shared" si="4"/>
        <v>0</v>
      </c>
      <c r="AF15" s="158">
        <v>130031</v>
      </c>
      <c r="AG15" s="158">
        <v>1</v>
      </c>
      <c r="AH15" s="158">
        <v>11</v>
      </c>
      <c r="AL15" s="158">
        <v>130032</v>
      </c>
      <c r="AM15" s="158">
        <v>1</v>
      </c>
      <c r="AN15" s="158">
        <v>11</v>
      </c>
    </row>
    <row r="16" spans="1:41" x14ac:dyDescent="0.35">
      <c r="A16" s="166"/>
      <c r="B16" s="35">
        <v>4</v>
      </c>
      <c r="C16" s="35">
        <v>1000</v>
      </c>
      <c r="D16" s="35" t="str">
        <f>R13</f>
        <v>炫彩织锦</v>
      </c>
      <c r="E16" s="35">
        <v>10</v>
      </c>
      <c r="F16" s="35" t="str">
        <f>Q13</f>
        <v>时装技能书</v>
      </c>
      <c r="G16" s="35">
        <v>1</v>
      </c>
      <c r="H16" s="35" t="s">
        <v>162</v>
      </c>
      <c r="I16" s="35">
        <v>1</v>
      </c>
      <c r="J16" s="35" t="s">
        <v>293</v>
      </c>
      <c r="K16" s="35">
        <v>1</v>
      </c>
      <c r="L16" s="35" t="s">
        <v>518</v>
      </c>
      <c r="M16" s="35"/>
      <c r="N16" s="35">
        <f>VLOOKUP($D16,[1]可使用道具表!$D:$E,2,FALSE)*$E16+VLOOKUP($F16,[1]可使用道具表!$D:$E,2,FALSE)*$G16+VLOOKUP($H16,[1]可使用道具表!$D:$E,2,FALSE)*$I16+VLOOKUP($J16,[1]可使用道具表!$D:$E,2,FALSE)*$K16+VLOOKUP($L16,[1]可使用道具表!$D:$E,2,FALSE)*$M16</f>
        <v>440</v>
      </c>
      <c r="O16" s="95">
        <f t="shared" si="6"/>
        <v>0.44</v>
      </c>
      <c r="U16" s="162">
        <f>VLOOKUP(D16,[1]可使用道具表!$D:$F,3,FALSE)</f>
        <v>655008</v>
      </c>
      <c r="V16" s="162">
        <f t="shared" si="0"/>
        <v>10</v>
      </c>
      <c r="W16" s="162">
        <f>VLOOKUP(F16,[1]可使用道具表!$D:$F,3,FALSE)</f>
        <v>500115</v>
      </c>
      <c r="X16" s="162">
        <f t="shared" si="1"/>
        <v>1</v>
      </c>
      <c r="Y16" s="162">
        <f>VLOOKUP(H16,[1]可使用道具表!$D:$F,3,FALSE)</f>
        <v>880019</v>
      </c>
      <c r="Z16" s="162">
        <f t="shared" si="2"/>
        <v>1</v>
      </c>
      <c r="AA16" s="162">
        <f>VLOOKUP(J16,[1]可使用道具表!$D:$F,3,FALSE)</f>
        <v>146003</v>
      </c>
      <c r="AB16" s="162">
        <f t="shared" si="3"/>
        <v>1</v>
      </c>
      <c r="AC16" s="162">
        <f>VLOOKUP(L16,[1]可使用道具表!$D:$F,3,FALSE)</f>
        <v>0</v>
      </c>
      <c r="AD16" s="162">
        <f t="shared" si="4"/>
        <v>0</v>
      </c>
    </row>
    <row r="17" spans="1:41" x14ac:dyDescent="0.35">
      <c r="A17" s="166"/>
      <c r="B17" s="35">
        <v>5</v>
      </c>
      <c r="C17" s="35">
        <v>2000</v>
      </c>
      <c r="D17" s="35" t="str">
        <f>R13</f>
        <v>炫彩织锦</v>
      </c>
      <c r="E17" s="35">
        <v>20</v>
      </c>
      <c r="F17" s="35" t="str">
        <f>Q13</f>
        <v>时装技能书</v>
      </c>
      <c r="G17" s="35">
        <v>2</v>
      </c>
      <c r="H17" s="35" t="s">
        <v>159</v>
      </c>
      <c r="I17" s="35">
        <v>1</v>
      </c>
      <c r="J17" s="35" t="s">
        <v>630</v>
      </c>
      <c r="K17" s="35">
        <v>1</v>
      </c>
      <c r="L17" s="35" t="s">
        <v>302</v>
      </c>
      <c r="M17" s="35">
        <v>1</v>
      </c>
      <c r="N17" s="35">
        <f>VLOOKUP($D17,[1]可使用道具表!$D:$E,2,FALSE)*$E17+VLOOKUP($F17,[1]可使用道具表!$D:$E,2,FALSE)*$G17+VLOOKUP($H17,[1]可使用道具表!$D:$E,2,FALSE)*$I17+VLOOKUP($J17,[1]可使用道具表!$D:$E,2,FALSE)*$K17+VLOOKUP($L17,[1]可使用道具表!$D:$E,2,FALSE)*$M17</f>
        <v>730</v>
      </c>
      <c r="O17" s="95">
        <f t="shared" si="6"/>
        <v>0.36499999999999999</v>
      </c>
      <c r="U17" s="162">
        <f>VLOOKUP(D17,[1]可使用道具表!$D:$F,3,FALSE)</f>
        <v>655008</v>
      </c>
      <c r="V17" s="162">
        <f t="shared" si="0"/>
        <v>20</v>
      </c>
      <c r="W17" s="162">
        <f>VLOOKUP(F17,[1]可使用道具表!$D:$F,3,FALSE)</f>
        <v>500115</v>
      </c>
      <c r="X17" s="162">
        <f t="shared" si="1"/>
        <v>2</v>
      </c>
      <c r="Y17" s="162">
        <f>VLOOKUP(H17,[1]可使用道具表!$D:$F,3,FALSE)</f>
        <v>880020</v>
      </c>
      <c r="Z17" s="162">
        <f t="shared" si="2"/>
        <v>1</v>
      </c>
      <c r="AA17" s="162">
        <f>VLOOKUP(J17,[1]可使用道具表!$D:$F,3,FALSE)</f>
        <v>880019</v>
      </c>
      <c r="AB17" s="162">
        <f t="shared" si="3"/>
        <v>1</v>
      </c>
      <c r="AC17" s="162">
        <f>VLOOKUP(L17,[1]可使用道具表!$D:$F,3,FALSE)</f>
        <v>125012</v>
      </c>
      <c r="AD17" s="162">
        <f t="shared" si="4"/>
        <v>1</v>
      </c>
    </row>
    <row r="18" spans="1:41" ht="33" x14ac:dyDescent="0.35">
      <c r="A18" s="166"/>
      <c r="B18" s="35">
        <v>6</v>
      </c>
      <c r="C18" s="35">
        <v>3000</v>
      </c>
      <c r="D18" s="35" t="str">
        <f>R13</f>
        <v>炫彩织锦</v>
      </c>
      <c r="E18" s="35">
        <v>30</v>
      </c>
      <c r="F18" s="35" t="str">
        <f>Q13</f>
        <v>时装技能书</v>
      </c>
      <c r="G18" s="35">
        <v>3</v>
      </c>
      <c r="H18" s="35" t="s">
        <v>159</v>
      </c>
      <c r="I18" s="35">
        <v>1</v>
      </c>
      <c r="J18" s="35" t="s">
        <v>162</v>
      </c>
      <c r="K18" s="35">
        <v>1</v>
      </c>
      <c r="L18" s="35" t="str">
        <f>S13</f>
        <v>炫彩羽</v>
      </c>
      <c r="M18" s="35">
        <v>1</v>
      </c>
      <c r="N18" s="35">
        <f>VLOOKUP($D18,[1]可使用道具表!$D:$E,2,FALSE)*$E18+VLOOKUP($F18,[1]可使用道具表!$D:$E,2,FALSE)*$G18+VLOOKUP($H18,[1]可使用道具表!$D:$E,2,FALSE)*$I18+VLOOKUP($J18,[1]可使用道具表!$D:$E,2,FALSE)*$K18+VLOOKUP($L18,[1]可使用道具表!$D:$E,2,FALSE)*$M18</f>
        <v>1397</v>
      </c>
      <c r="O18" s="95">
        <f t="shared" si="6"/>
        <v>0.46566666666666667</v>
      </c>
      <c r="U18" s="162">
        <f>VLOOKUP(D18,[1]可使用道具表!$D:$F,3,FALSE)</f>
        <v>655008</v>
      </c>
      <c r="V18" s="162">
        <f t="shared" si="0"/>
        <v>30</v>
      </c>
      <c r="W18" s="162">
        <f>VLOOKUP(F18,[1]可使用道具表!$D:$F,3,FALSE)</f>
        <v>500115</v>
      </c>
      <c r="X18" s="162">
        <f t="shared" si="1"/>
        <v>3</v>
      </c>
      <c r="Y18" s="162">
        <f>VLOOKUP(H18,[1]可使用道具表!$D:$F,3,FALSE)</f>
        <v>880020</v>
      </c>
      <c r="Z18" s="162">
        <f t="shared" si="2"/>
        <v>1</v>
      </c>
      <c r="AA18" s="162">
        <f>VLOOKUP(J18,[1]可使用道具表!$D:$F,3,FALSE)</f>
        <v>880019</v>
      </c>
      <c r="AB18" s="162">
        <f t="shared" si="3"/>
        <v>1</v>
      </c>
      <c r="AC18" s="162">
        <f>VLOOKUP(L18,[1]可使用道具表!$D:$F,3,FALSE)</f>
        <v>655108</v>
      </c>
      <c r="AD18" s="162">
        <f t="shared" si="4"/>
        <v>1</v>
      </c>
      <c r="AE18" s="159" t="s">
        <v>2489</v>
      </c>
      <c r="AF18" s="159" t="s">
        <v>2490</v>
      </c>
      <c r="AG18" s="159" t="s">
        <v>2491</v>
      </c>
      <c r="AH18" s="159" t="s">
        <v>2492</v>
      </c>
      <c r="AI18" s="159" t="s">
        <v>2493</v>
      </c>
      <c r="AJ18" s="159"/>
      <c r="AK18" s="159" t="s">
        <v>2489</v>
      </c>
      <c r="AL18" s="159" t="s">
        <v>2490</v>
      </c>
      <c r="AM18" s="159" t="s">
        <v>2491</v>
      </c>
      <c r="AN18" s="159" t="s">
        <v>2492</v>
      </c>
      <c r="AO18" s="159" t="s">
        <v>2493</v>
      </c>
    </row>
    <row r="19" spans="1:41" x14ac:dyDescent="0.35">
      <c r="A19" s="166"/>
      <c r="B19" s="35">
        <v>7</v>
      </c>
      <c r="C19" s="35">
        <v>5000</v>
      </c>
      <c r="D19" s="35" t="str">
        <f>R13</f>
        <v>炫彩织锦</v>
      </c>
      <c r="E19" s="35">
        <v>50</v>
      </c>
      <c r="F19" s="35" t="str">
        <f>S13</f>
        <v>炫彩羽</v>
      </c>
      <c r="G19" s="35">
        <v>1</v>
      </c>
      <c r="H19" s="35" t="s">
        <v>159</v>
      </c>
      <c r="I19" s="35">
        <v>1</v>
      </c>
      <c r="J19" s="35" t="s">
        <v>162</v>
      </c>
      <c r="K19" s="35">
        <v>1</v>
      </c>
      <c r="L19" s="35" t="s">
        <v>165</v>
      </c>
      <c r="M19" s="35">
        <v>1</v>
      </c>
      <c r="N19" s="35">
        <f>VLOOKUP($D19,[1]可使用道具表!$D:$E,2,FALSE)*$E19+VLOOKUP($F19,[1]可使用道具表!$D:$E,2,FALSE)*$G19+VLOOKUP($H19,[1]可使用道具表!$D:$E,2,FALSE)*$I19+VLOOKUP($J19,[1]可使用道具表!$D:$E,2,FALSE)*$K19+VLOOKUP($L19,[1]可使用道具表!$D:$E,2,FALSE)*$M19</f>
        <v>1827</v>
      </c>
      <c r="O19" s="95">
        <f t="shared" si="6"/>
        <v>0.3654</v>
      </c>
      <c r="U19" s="162">
        <f>VLOOKUP(D19,[1]可使用道具表!$D:$F,3,FALSE)</f>
        <v>655008</v>
      </c>
      <c r="V19" s="162">
        <f t="shared" si="0"/>
        <v>50</v>
      </c>
      <c r="W19" s="162">
        <f>VLOOKUP(F19,[1]可使用道具表!$D:$F,3,FALSE)</f>
        <v>655108</v>
      </c>
      <c r="X19" s="162">
        <f t="shared" si="1"/>
        <v>1</v>
      </c>
      <c r="Y19" s="162">
        <f>VLOOKUP(H19,[1]可使用道具表!$D:$F,3,FALSE)</f>
        <v>880020</v>
      </c>
      <c r="Z19" s="162">
        <f t="shared" si="2"/>
        <v>1</v>
      </c>
      <c r="AA19" s="162">
        <f>VLOOKUP(J19,[1]可使用道具表!$D:$F,3,FALSE)</f>
        <v>880019</v>
      </c>
      <c r="AB19" s="162">
        <f t="shared" si="3"/>
        <v>1</v>
      </c>
      <c r="AC19" s="162">
        <f>VLOOKUP(L19,[1]可使用道具表!$D:$F,3,FALSE)</f>
        <v>880021</v>
      </c>
      <c r="AD19" s="162">
        <f t="shared" si="4"/>
        <v>1</v>
      </c>
      <c r="AE19" s="160"/>
      <c r="AF19" s="160">
        <v>9</v>
      </c>
      <c r="AG19" s="160">
        <v>9</v>
      </c>
      <c r="AH19" s="160">
        <v>20000</v>
      </c>
      <c r="AI19" s="160">
        <v>1</v>
      </c>
      <c r="AJ19" s="160"/>
      <c r="AK19" s="160"/>
      <c r="AL19" s="160">
        <v>9</v>
      </c>
      <c r="AM19" s="160">
        <v>9</v>
      </c>
      <c r="AN19" s="160">
        <v>20000</v>
      </c>
      <c r="AO19" s="160">
        <v>1</v>
      </c>
    </row>
    <row r="20" spans="1:41" s="156" customFormat="1" ht="17.25" x14ac:dyDescent="0.35">
      <c r="A20" s="166"/>
      <c r="B20" s="35">
        <v>8</v>
      </c>
      <c r="C20" s="35">
        <v>10000</v>
      </c>
      <c r="D20" s="157" t="str">
        <f>T13</f>
        <v>炫彩翎羽</v>
      </c>
      <c r="E20" s="35">
        <v>1</v>
      </c>
      <c r="F20" s="35" t="str">
        <f>S13</f>
        <v>炫彩羽</v>
      </c>
      <c r="G20" s="35">
        <v>1</v>
      </c>
      <c r="H20" s="35" t="s">
        <v>1877</v>
      </c>
      <c r="I20" s="35">
        <v>2</v>
      </c>
      <c r="J20" s="35" t="s">
        <v>1875</v>
      </c>
      <c r="K20" s="35">
        <v>2</v>
      </c>
      <c r="L20" s="35" t="s">
        <v>1879</v>
      </c>
      <c r="M20" s="35">
        <v>2</v>
      </c>
      <c r="N20" s="35">
        <f>VLOOKUP($D20,[1]可使用道具表!$D:$E,2,FALSE)*$E20+VLOOKUP($F20,[1]可使用道具表!$D:$E,2,FALSE)*$G20+VLOOKUP($H20,[1]可使用道具表!$D:$E,2,FALSE)*$I20+VLOOKUP($J20,[1]可使用道具表!$D:$E,2,FALSE)*$K20+VLOOKUP($L20,[1]可使用道具表!$D:$E,2,FALSE)*$M20</f>
        <v>3749</v>
      </c>
      <c r="O20" s="95">
        <f t="shared" si="6"/>
        <v>0.37490000000000001</v>
      </c>
      <c r="U20" s="162">
        <f>VLOOKUP(D20,[1]可使用道具表!$D:$F,3,FALSE)</f>
        <v>655308</v>
      </c>
      <c r="V20" s="162">
        <f t="shared" si="0"/>
        <v>1</v>
      </c>
      <c r="W20" s="162">
        <f>VLOOKUP(F20,[1]可使用道具表!$D:$F,3,FALSE)</f>
        <v>655108</v>
      </c>
      <c r="X20" s="162">
        <f t="shared" si="1"/>
        <v>1</v>
      </c>
      <c r="Y20" s="162">
        <f>VLOOKUP(H20,[1]可使用道具表!$D:$F,3,FALSE)</f>
        <v>880020</v>
      </c>
      <c r="Z20" s="162">
        <f t="shared" si="2"/>
        <v>2</v>
      </c>
      <c r="AA20" s="162">
        <f>VLOOKUP(J20,[1]可使用道具表!$D:$F,3,FALSE)</f>
        <v>880019</v>
      </c>
      <c r="AB20" s="162">
        <f t="shared" si="3"/>
        <v>2</v>
      </c>
      <c r="AC20" s="162">
        <f>VLOOKUP(L20,[1]可使用道具表!$D:$F,3,FALSE)</f>
        <v>880021</v>
      </c>
      <c r="AD20" s="162">
        <f t="shared" si="4"/>
        <v>2</v>
      </c>
      <c r="AE20" s="161">
        <v>3</v>
      </c>
      <c r="AF20" s="161" t="s">
        <v>2494</v>
      </c>
      <c r="AG20" s="161" t="s">
        <v>522</v>
      </c>
      <c r="AH20" s="161" t="s">
        <v>2495</v>
      </c>
      <c r="AI20" s="160"/>
      <c r="AJ20" s="160"/>
      <c r="AK20" s="161">
        <v>3</v>
      </c>
      <c r="AL20" s="161" t="s">
        <v>2494</v>
      </c>
      <c r="AM20" s="161" t="s">
        <v>522</v>
      </c>
      <c r="AN20" s="161" t="s">
        <v>2495</v>
      </c>
      <c r="AO20" s="160"/>
    </row>
    <row r="21" spans="1:41" s="156" customFormat="1" x14ac:dyDescent="0.35">
      <c r="A21" s="166"/>
      <c r="B21" s="35">
        <v>9</v>
      </c>
      <c r="C21" s="35">
        <v>20000</v>
      </c>
      <c r="D21" s="33" t="s">
        <v>757</v>
      </c>
      <c r="E21" s="35">
        <v>3</v>
      </c>
      <c r="F21" s="35" t="str">
        <f>Q13</f>
        <v>时装技能书</v>
      </c>
      <c r="G21" s="35">
        <v>5</v>
      </c>
      <c r="H21" s="35" t="str">
        <f>R13</f>
        <v>炫彩织锦</v>
      </c>
      <c r="I21" s="35">
        <v>100</v>
      </c>
      <c r="J21" s="35" t="s">
        <v>2439</v>
      </c>
      <c r="K21" s="35">
        <v>1</v>
      </c>
      <c r="L21" s="33" t="s">
        <v>533</v>
      </c>
      <c r="M21" s="35">
        <v>1</v>
      </c>
      <c r="N21" s="35">
        <f>VLOOKUP($D21,[1]可使用道具表!$D:$E,2,FALSE)*$E21+VLOOKUP($F21,[1]可使用道具表!$D:$E,2,FALSE)*$G21+VLOOKUP($H21,[1]可使用道具表!$D:$E,2,FALSE)*$I21+VLOOKUP($J21,[1]可使用道具表!$D:$E,2,FALSE)*$K21+VLOOKUP($L21,[1]可使用道具表!$D:$E,2,FALSE)*$M21</f>
        <v>4321</v>
      </c>
      <c r="O21" s="95">
        <f t="shared" si="6"/>
        <v>0.21604999999999999</v>
      </c>
      <c r="U21" s="162">
        <f>VLOOKUP(D21,[1]可使用道具表!$D:$F,3,FALSE)</f>
        <v>130028</v>
      </c>
      <c r="V21" s="162">
        <f t="shared" si="0"/>
        <v>3</v>
      </c>
      <c r="W21" s="162">
        <f>VLOOKUP(F21,[1]可使用道具表!$D:$F,3,FALSE)</f>
        <v>500115</v>
      </c>
      <c r="X21" s="162">
        <f t="shared" si="1"/>
        <v>5</v>
      </c>
      <c r="Y21" s="162">
        <f>VLOOKUP(H21,[1]可使用道具表!$D:$F,3,FALSE)</f>
        <v>655008</v>
      </c>
      <c r="Z21" s="162">
        <f t="shared" si="2"/>
        <v>100</v>
      </c>
      <c r="AA21" s="162">
        <f>VLOOKUP(J21,[1]可使用道具表!$D:$F,3,FALSE)</f>
        <v>650425</v>
      </c>
      <c r="AB21" s="162">
        <f t="shared" si="3"/>
        <v>1</v>
      </c>
      <c r="AC21" s="162">
        <f>VLOOKUP(L21,[1]可使用道具表!$D:$F,3,FALSE)</f>
        <v>130031</v>
      </c>
      <c r="AD21" s="162">
        <f t="shared" si="4"/>
        <v>1</v>
      </c>
      <c r="AE21" s="158"/>
      <c r="AF21" s="158">
        <v>130028</v>
      </c>
      <c r="AG21" s="158">
        <v>3</v>
      </c>
      <c r="AH21" s="158">
        <v>55</v>
      </c>
      <c r="AI21" s="158"/>
      <c r="AJ21" s="158"/>
      <c r="AK21" s="158"/>
      <c r="AL21" s="158">
        <v>130044</v>
      </c>
      <c r="AM21" s="158">
        <v>1</v>
      </c>
      <c r="AN21" s="158">
        <v>55</v>
      </c>
      <c r="AO21" s="158"/>
    </row>
    <row r="22" spans="1:41" x14ac:dyDescent="0.35">
      <c r="A22" s="166"/>
      <c r="B22" s="35">
        <v>10</v>
      </c>
      <c r="C22" s="35">
        <v>30000</v>
      </c>
      <c r="D22" s="33" t="s">
        <v>763</v>
      </c>
      <c r="E22" s="35">
        <v>1</v>
      </c>
      <c r="F22" s="35" t="str">
        <f>Q13</f>
        <v>时装技能书</v>
      </c>
      <c r="G22" s="35">
        <v>8</v>
      </c>
      <c r="H22" s="35" t="str">
        <f>R13</f>
        <v>炫彩织锦</v>
      </c>
      <c r="I22" s="35">
        <v>120</v>
      </c>
      <c r="J22" s="35" t="s">
        <v>2440</v>
      </c>
      <c r="K22" s="35">
        <v>1</v>
      </c>
      <c r="L22" s="33" t="s">
        <v>535</v>
      </c>
      <c r="M22" s="35">
        <v>1</v>
      </c>
      <c r="N22" s="35">
        <f>VLOOKUP($D22,[1]可使用道具表!$D:$E,2,FALSE)*$E22+VLOOKUP($F22,[1]可使用道具表!$D:$E,2,FALSE)*$G22+VLOOKUP($H22,[1]可使用道具表!$D:$E,2,FALSE)*$I22+VLOOKUP($J22,[1]可使用道具表!$D:$E,2,FALSE)*$K22+VLOOKUP($L22,[1]可使用道具表!$D:$E,2,FALSE)*$M22</f>
        <v>6712</v>
      </c>
      <c r="O22" s="95">
        <f t="shared" si="6"/>
        <v>0.22373333333333334</v>
      </c>
      <c r="U22" s="162">
        <f>VLOOKUP(D22,[1]可使用道具表!$D:$F,3,FALSE)</f>
        <v>130044</v>
      </c>
      <c r="V22" s="162">
        <f t="shared" si="0"/>
        <v>1</v>
      </c>
      <c r="W22" s="162">
        <f>VLOOKUP(F22,[1]可使用道具表!$D:$F,3,FALSE)</f>
        <v>500115</v>
      </c>
      <c r="X22" s="162">
        <f t="shared" si="1"/>
        <v>8</v>
      </c>
      <c r="Y22" s="162">
        <f>VLOOKUP(H22,[1]可使用道具表!$D:$F,3,FALSE)</f>
        <v>655008</v>
      </c>
      <c r="Z22" s="162">
        <f t="shared" si="2"/>
        <v>120</v>
      </c>
      <c r="AA22" s="162">
        <f>VLOOKUP(J22,[1]可使用道具表!$D:$F,3,FALSE)</f>
        <v>650441</v>
      </c>
      <c r="AB22" s="162">
        <f t="shared" si="3"/>
        <v>1</v>
      </c>
      <c r="AC22" s="162">
        <f>VLOOKUP(L22,[1]可使用道具表!$D:$F,3,FALSE)</f>
        <v>130032</v>
      </c>
      <c r="AD22" s="162">
        <f t="shared" si="4"/>
        <v>1</v>
      </c>
      <c r="AF22" s="158">
        <v>500115</v>
      </c>
      <c r="AG22" s="158">
        <v>5</v>
      </c>
      <c r="AH22" s="158">
        <v>44</v>
      </c>
      <c r="AL22" s="158">
        <v>500115</v>
      </c>
      <c r="AM22" s="158">
        <v>8</v>
      </c>
      <c r="AN22" s="158">
        <v>44</v>
      </c>
      <c r="AO22" s="158"/>
    </row>
    <row r="23" spans="1:41" ht="17.25" x14ac:dyDescent="0.35">
      <c r="A23" s="166" t="s">
        <v>2</v>
      </c>
      <c r="B23" s="35">
        <v>1</v>
      </c>
      <c r="C23" s="35">
        <v>100</v>
      </c>
      <c r="D23" s="35" t="str">
        <f>R23</f>
        <v>神行口诀</v>
      </c>
      <c r="E23" s="35">
        <v>2</v>
      </c>
      <c r="F23" s="35" t="s">
        <v>2243</v>
      </c>
      <c r="G23" s="35">
        <v>1</v>
      </c>
      <c r="H23" s="35" t="s">
        <v>646</v>
      </c>
      <c r="I23" s="35">
        <v>1</v>
      </c>
      <c r="J23" s="98" t="s">
        <v>2441</v>
      </c>
      <c r="K23" s="35">
        <v>1</v>
      </c>
      <c r="L23" s="35" t="s">
        <v>518</v>
      </c>
      <c r="M23" s="35">
        <v>1</v>
      </c>
      <c r="N23" s="35">
        <f>VLOOKUP($D23,[1]可使用道具表!$D:$E,2,FALSE)*$E23+VLOOKUP($F23,[1]可使用道具表!$D:$E,2,FALSE)*$G23+VLOOKUP($H23,[1]可使用道具表!$D:$E,2,FALSE)*$I23+VLOOKUP($J23,[1]可使用道具表!$D:$E,2,FALSE)*$K23+VLOOKUP($L23,[1]可使用道具表!$D:$E,2,FALSE)*$M23</f>
        <v>336</v>
      </c>
      <c r="O23" s="95">
        <f>N23/C23</f>
        <v>3.36</v>
      </c>
      <c r="P23" s="37" t="s">
        <v>349</v>
      </c>
      <c r="Q23" s="37" t="s">
        <v>191</v>
      </c>
      <c r="R23" s="37" t="s">
        <v>543</v>
      </c>
      <c r="S23" s="37" t="s">
        <v>350</v>
      </c>
      <c r="T23" s="38" t="s">
        <v>197</v>
      </c>
      <c r="U23" s="162">
        <f>VLOOKUP(D23,[1]可使用道具表!$D:$F,3,FALSE)</f>
        <v>655004</v>
      </c>
      <c r="V23" s="162">
        <f t="shared" si="0"/>
        <v>2</v>
      </c>
      <c r="W23" s="162">
        <f>VLOOKUP(F23,[1]可使用道具表!$D:$F,3,FALSE)</f>
        <v>160000</v>
      </c>
      <c r="X23" s="162">
        <f t="shared" si="1"/>
        <v>1</v>
      </c>
      <c r="Y23" s="162">
        <f>VLOOKUP(H23,[1]可使用道具表!$D:$F,3,FALSE)</f>
        <v>125004</v>
      </c>
      <c r="Z23" s="162">
        <f t="shared" si="2"/>
        <v>1</v>
      </c>
      <c r="AA23" s="162">
        <f>VLOOKUP(J23,[1]可使用道具表!$D:$F,3,FALSE)</f>
        <v>650213</v>
      </c>
      <c r="AB23" s="162">
        <f t="shared" si="3"/>
        <v>1</v>
      </c>
      <c r="AC23" s="162">
        <f>VLOOKUP(L23,[1]可使用道具表!$D:$F,3,FALSE)</f>
        <v>0</v>
      </c>
      <c r="AD23" s="162">
        <f t="shared" si="4"/>
        <v>1</v>
      </c>
      <c r="AF23" s="158">
        <v>655008</v>
      </c>
      <c r="AG23" s="158">
        <v>100</v>
      </c>
      <c r="AH23" s="158">
        <v>33</v>
      </c>
      <c r="AL23" s="158">
        <v>655008</v>
      </c>
      <c r="AM23" s="158">
        <v>120</v>
      </c>
      <c r="AN23" s="158">
        <v>33</v>
      </c>
      <c r="AO23" s="158"/>
    </row>
    <row r="24" spans="1:41" x14ac:dyDescent="0.35">
      <c r="A24" s="166"/>
      <c r="B24" s="35">
        <v>2</v>
      </c>
      <c r="C24" s="35">
        <v>200</v>
      </c>
      <c r="D24" s="35" t="str">
        <f>R23</f>
        <v>神行口诀</v>
      </c>
      <c r="E24" s="35">
        <v>4</v>
      </c>
      <c r="F24" s="35" t="str">
        <f>Q23</f>
        <v>轻功技能书</v>
      </c>
      <c r="G24" s="35">
        <v>1</v>
      </c>
      <c r="H24" s="35" t="s">
        <v>302</v>
      </c>
      <c r="I24" s="35">
        <v>1</v>
      </c>
      <c r="J24" s="98" t="s">
        <v>2442</v>
      </c>
      <c r="K24" s="35">
        <v>1</v>
      </c>
      <c r="L24" s="35" t="s">
        <v>518</v>
      </c>
      <c r="M24" s="35"/>
      <c r="N24" s="35">
        <f>VLOOKUP($D24,[1]可使用道具表!$D:$E,2,FALSE)*$E24+VLOOKUP($F24,[1]可使用道具表!$D:$E,2,FALSE)*$G24+VLOOKUP($H24,[1]可使用道具表!$D:$E,2,FALSE)*$I24+VLOOKUP($J24,[1]可使用道具表!$D:$E,2,FALSE)*$K24+VLOOKUP($L24,[1]可使用道具表!$D:$E,2,FALSE)*$M24</f>
        <v>497</v>
      </c>
      <c r="O24" s="95">
        <f t="shared" ref="O24:O32" si="7">N24/C24</f>
        <v>2.4849999999999999</v>
      </c>
      <c r="U24" s="162">
        <f>VLOOKUP(D24,[1]可使用道具表!$D:$F,3,FALSE)</f>
        <v>655004</v>
      </c>
      <c r="V24" s="162">
        <f t="shared" si="0"/>
        <v>4</v>
      </c>
      <c r="W24" s="162">
        <f>VLOOKUP(F24,[1]可使用道具表!$D:$F,3,FALSE)</f>
        <v>500118</v>
      </c>
      <c r="X24" s="162">
        <f t="shared" si="1"/>
        <v>1</v>
      </c>
      <c r="Y24" s="162">
        <f>VLOOKUP(H24,[1]可使用道具表!$D:$F,3,FALSE)</f>
        <v>125012</v>
      </c>
      <c r="Z24" s="162">
        <f t="shared" si="2"/>
        <v>1</v>
      </c>
      <c r="AA24" s="162">
        <f>VLOOKUP(J24,[1]可使用道具表!$D:$F,3,FALSE)</f>
        <v>650229</v>
      </c>
      <c r="AB24" s="162">
        <f t="shared" si="3"/>
        <v>1</v>
      </c>
      <c r="AC24" s="162">
        <f>VLOOKUP(L24,[1]可使用道具表!$D:$F,3,FALSE)</f>
        <v>0</v>
      </c>
      <c r="AD24" s="162">
        <f t="shared" si="4"/>
        <v>0</v>
      </c>
      <c r="AF24" s="158">
        <v>650425</v>
      </c>
      <c r="AG24" s="158">
        <v>1</v>
      </c>
      <c r="AH24" s="158">
        <v>22</v>
      </c>
      <c r="AL24" s="158">
        <v>650441</v>
      </c>
      <c r="AM24" s="158">
        <v>1</v>
      </c>
      <c r="AN24" s="158">
        <v>22</v>
      </c>
      <c r="AO24" s="158"/>
    </row>
    <row r="25" spans="1:41" x14ac:dyDescent="0.35">
      <c r="A25" s="166"/>
      <c r="B25" s="35">
        <v>3</v>
      </c>
      <c r="C25" s="35">
        <v>500</v>
      </c>
      <c r="D25" s="35" t="str">
        <f>R23</f>
        <v>神行口诀</v>
      </c>
      <c r="E25" s="35">
        <v>6</v>
      </c>
      <c r="F25" s="35" t="str">
        <f>Q23</f>
        <v>轻功技能书</v>
      </c>
      <c r="G25" s="35">
        <v>1</v>
      </c>
      <c r="H25" s="35" t="s">
        <v>238</v>
      </c>
      <c r="I25" s="35">
        <v>3</v>
      </c>
      <c r="J25" s="35" t="s">
        <v>500</v>
      </c>
      <c r="K25" s="35">
        <v>1</v>
      </c>
      <c r="L25" s="35" t="s">
        <v>518</v>
      </c>
      <c r="M25" s="35"/>
      <c r="N25" s="35">
        <f>VLOOKUP($D25,[1]可使用道具表!$D:$E,2,FALSE)*$E25+VLOOKUP($F25,[1]可使用道具表!$D:$E,2,FALSE)*$G25+VLOOKUP($H25,[1]可使用道具表!$D:$E,2,FALSE)*$I25+VLOOKUP($J25,[1]可使用道具表!$D:$E,2,FALSE)*$K25+VLOOKUP($L25,[1]可使用道具表!$D:$E,2,FALSE)*$M25</f>
        <v>270</v>
      </c>
      <c r="O25" s="95">
        <f t="shared" si="7"/>
        <v>0.54</v>
      </c>
      <c r="U25" s="162">
        <f>VLOOKUP(D25,[1]可使用道具表!$D:$F,3,FALSE)</f>
        <v>655004</v>
      </c>
      <c r="V25" s="162">
        <f t="shared" si="0"/>
        <v>6</v>
      </c>
      <c r="W25" s="162">
        <f>VLOOKUP(F25,[1]可使用道具表!$D:$F,3,FALSE)</f>
        <v>500118</v>
      </c>
      <c r="X25" s="162">
        <f t="shared" si="1"/>
        <v>1</v>
      </c>
      <c r="Y25" s="162">
        <f>VLOOKUP(H25,[1]可使用道具表!$D:$F,3,FALSE)</f>
        <v>160000</v>
      </c>
      <c r="Z25" s="162">
        <f t="shared" si="2"/>
        <v>3</v>
      </c>
      <c r="AA25" s="162">
        <f>VLOOKUP(J25,[1]可使用道具表!$D:$F,3,FALSE)</f>
        <v>141003</v>
      </c>
      <c r="AB25" s="162">
        <f t="shared" si="3"/>
        <v>1</v>
      </c>
      <c r="AC25" s="162">
        <f>VLOOKUP(L25,[1]可使用道具表!$D:$F,3,FALSE)</f>
        <v>0</v>
      </c>
      <c r="AD25" s="162">
        <f t="shared" si="4"/>
        <v>0</v>
      </c>
      <c r="AF25" s="158">
        <v>130031</v>
      </c>
      <c r="AG25" s="158">
        <v>1</v>
      </c>
      <c r="AH25" s="158">
        <v>11</v>
      </c>
      <c r="AL25" s="158">
        <v>130032</v>
      </c>
      <c r="AM25" s="158">
        <v>1</v>
      </c>
      <c r="AN25" s="158">
        <v>11</v>
      </c>
      <c r="AO25" s="158"/>
    </row>
    <row r="26" spans="1:41" x14ac:dyDescent="0.35">
      <c r="A26" s="166"/>
      <c r="B26" s="35">
        <v>4</v>
      </c>
      <c r="C26" s="35">
        <v>1000</v>
      </c>
      <c r="D26" s="35" t="str">
        <f>R23</f>
        <v>神行口诀</v>
      </c>
      <c r="E26" s="35">
        <v>10</v>
      </c>
      <c r="F26" s="35" t="str">
        <f>Q23</f>
        <v>轻功技能书</v>
      </c>
      <c r="G26" s="35">
        <v>1</v>
      </c>
      <c r="H26" s="35" t="s">
        <v>162</v>
      </c>
      <c r="I26" s="35">
        <v>1</v>
      </c>
      <c r="J26" s="35" t="s">
        <v>293</v>
      </c>
      <c r="K26" s="35">
        <v>1</v>
      </c>
      <c r="L26" s="35" t="s">
        <v>518</v>
      </c>
      <c r="M26" s="35"/>
      <c r="N26" s="35">
        <f>VLOOKUP($D26,[1]可使用道具表!$D:$E,2,FALSE)*$E26+VLOOKUP($F26,[1]可使用道具表!$D:$E,2,FALSE)*$G26+VLOOKUP($H26,[1]可使用道具表!$D:$E,2,FALSE)*$I26+VLOOKUP($J26,[1]可使用道具表!$D:$E,2,FALSE)*$K26+VLOOKUP($L26,[1]可使用道具表!$D:$E,2,FALSE)*$M26</f>
        <v>440</v>
      </c>
      <c r="O26" s="95">
        <f t="shared" si="7"/>
        <v>0.44</v>
      </c>
      <c r="U26" s="162">
        <f>VLOOKUP(D26,[1]可使用道具表!$D:$F,3,FALSE)</f>
        <v>655004</v>
      </c>
      <c r="V26" s="162">
        <f t="shared" si="0"/>
        <v>10</v>
      </c>
      <c r="W26" s="162">
        <f>VLOOKUP(F26,[1]可使用道具表!$D:$F,3,FALSE)</f>
        <v>500118</v>
      </c>
      <c r="X26" s="162">
        <f t="shared" si="1"/>
        <v>1</v>
      </c>
      <c r="Y26" s="162">
        <f>VLOOKUP(H26,[1]可使用道具表!$D:$F,3,FALSE)</f>
        <v>880019</v>
      </c>
      <c r="Z26" s="162">
        <f t="shared" si="2"/>
        <v>1</v>
      </c>
      <c r="AA26" s="162">
        <f>VLOOKUP(J26,[1]可使用道具表!$D:$F,3,FALSE)</f>
        <v>146003</v>
      </c>
      <c r="AB26" s="162">
        <f t="shared" si="3"/>
        <v>1</v>
      </c>
      <c r="AC26" s="162">
        <f>VLOOKUP(L26,[1]可使用道具表!$D:$F,3,FALSE)</f>
        <v>0</v>
      </c>
      <c r="AD26" s="162">
        <f t="shared" si="4"/>
        <v>0</v>
      </c>
    </row>
    <row r="27" spans="1:41" x14ac:dyDescent="0.35">
      <c r="A27" s="166"/>
      <c r="B27" s="35">
        <v>5</v>
      </c>
      <c r="C27" s="35">
        <v>2000</v>
      </c>
      <c r="D27" s="35" t="str">
        <f>R23</f>
        <v>神行口诀</v>
      </c>
      <c r="E27" s="35">
        <v>20</v>
      </c>
      <c r="F27" s="35" t="str">
        <f>Q23</f>
        <v>轻功技能书</v>
      </c>
      <c r="G27" s="35">
        <v>2</v>
      </c>
      <c r="H27" s="35" t="s">
        <v>159</v>
      </c>
      <c r="I27" s="35">
        <v>1</v>
      </c>
      <c r="J27" s="35" t="s">
        <v>630</v>
      </c>
      <c r="K27" s="35">
        <v>1</v>
      </c>
      <c r="L27" s="35" t="s">
        <v>302</v>
      </c>
      <c r="M27" s="35">
        <v>1</v>
      </c>
      <c r="N27" s="35">
        <f>VLOOKUP($D27,[1]可使用道具表!$D:$E,2,FALSE)*$E27+VLOOKUP($F27,[1]可使用道具表!$D:$E,2,FALSE)*$G27+VLOOKUP($H27,[1]可使用道具表!$D:$E,2,FALSE)*$I27+VLOOKUP($J27,[1]可使用道具表!$D:$E,2,FALSE)*$K27+VLOOKUP($L27,[1]可使用道具表!$D:$E,2,FALSE)*$M27</f>
        <v>730</v>
      </c>
      <c r="O27" s="95">
        <f t="shared" si="7"/>
        <v>0.36499999999999999</v>
      </c>
      <c r="U27" s="162">
        <f>VLOOKUP(D27,[1]可使用道具表!$D:$F,3,FALSE)</f>
        <v>655004</v>
      </c>
      <c r="V27" s="162">
        <f t="shared" si="0"/>
        <v>20</v>
      </c>
      <c r="W27" s="162">
        <f>VLOOKUP(F27,[1]可使用道具表!$D:$F,3,FALSE)</f>
        <v>500118</v>
      </c>
      <c r="X27" s="162">
        <f t="shared" si="1"/>
        <v>2</v>
      </c>
      <c r="Y27" s="162">
        <f>VLOOKUP(H27,[1]可使用道具表!$D:$F,3,FALSE)</f>
        <v>880020</v>
      </c>
      <c r="Z27" s="162">
        <f t="shared" si="2"/>
        <v>1</v>
      </c>
      <c r="AA27" s="162">
        <f>VLOOKUP(J27,[1]可使用道具表!$D:$F,3,FALSE)</f>
        <v>880019</v>
      </c>
      <c r="AB27" s="162">
        <f t="shared" si="3"/>
        <v>1</v>
      </c>
      <c r="AC27" s="162">
        <f>VLOOKUP(L27,[1]可使用道具表!$D:$F,3,FALSE)</f>
        <v>125012</v>
      </c>
      <c r="AD27" s="162">
        <f t="shared" si="4"/>
        <v>1</v>
      </c>
    </row>
    <row r="28" spans="1:41" ht="33" x14ac:dyDescent="0.35">
      <c r="A28" s="166"/>
      <c r="B28" s="35">
        <v>6</v>
      </c>
      <c r="C28" s="35">
        <v>3000</v>
      </c>
      <c r="D28" s="35" t="str">
        <f>R23</f>
        <v>神行口诀</v>
      </c>
      <c r="E28" s="35">
        <v>30</v>
      </c>
      <c r="F28" s="35" t="str">
        <f>Q23</f>
        <v>轻功技能书</v>
      </c>
      <c r="G28" s="35">
        <v>3</v>
      </c>
      <c r="H28" s="35" t="s">
        <v>159</v>
      </c>
      <c r="I28" s="35">
        <v>1</v>
      </c>
      <c r="J28" s="35" t="s">
        <v>162</v>
      </c>
      <c r="K28" s="35">
        <v>1</v>
      </c>
      <c r="L28" s="35" t="str">
        <f>S23</f>
        <v>神行丹</v>
      </c>
      <c r="M28" s="35">
        <v>1</v>
      </c>
      <c r="N28" s="35">
        <f>VLOOKUP($D28,[1]可使用道具表!$D:$E,2,FALSE)*$E28+VLOOKUP($F28,[1]可使用道具表!$D:$E,2,FALSE)*$G28+VLOOKUP($H28,[1]可使用道具表!$D:$E,2,FALSE)*$I28+VLOOKUP($J28,[1]可使用道具表!$D:$E,2,FALSE)*$K28+VLOOKUP($L28,[1]可使用道具表!$D:$E,2,FALSE)*$M28</f>
        <v>1397</v>
      </c>
      <c r="O28" s="95">
        <f t="shared" si="7"/>
        <v>0.46566666666666667</v>
      </c>
      <c r="U28" s="162">
        <f>VLOOKUP(D28,[1]可使用道具表!$D:$F,3,FALSE)</f>
        <v>655004</v>
      </c>
      <c r="V28" s="162">
        <f t="shared" si="0"/>
        <v>30</v>
      </c>
      <c r="W28" s="162">
        <f>VLOOKUP(F28,[1]可使用道具表!$D:$F,3,FALSE)</f>
        <v>500118</v>
      </c>
      <c r="X28" s="162">
        <f t="shared" si="1"/>
        <v>3</v>
      </c>
      <c r="Y28" s="162">
        <f>VLOOKUP(H28,[1]可使用道具表!$D:$F,3,FALSE)</f>
        <v>880020</v>
      </c>
      <c r="Z28" s="162">
        <f t="shared" si="2"/>
        <v>1</v>
      </c>
      <c r="AA28" s="162">
        <f>VLOOKUP(J28,[1]可使用道具表!$D:$F,3,FALSE)</f>
        <v>880019</v>
      </c>
      <c r="AB28" s="162">
        <f t="shared" si="3"/>
        <v>1</v>
      </c>
      <c r="AC28" s="162">
        <f>VLOOKUP(L28,[1]可使用道具表!$D:$F,3,FALSE)</f>
        <v>655104</v>
      </c>
      <c r="AD28" s="162">
        <f t="shared" si="4"/>
        <v>1</v>
      </c>
      <c r="AE28" s="159" t="s">
        <v>2489</v>
      </c>
      <c r="AF28" s="159" t="s">
        <v>2490</v>
      </c>
      <c r="AG28" s="159" t="s">
        <v>2491</v>
      </c>
      <c r="AH28" s="159" t="s">
        <v>2492</v>
      </c>
      <c r="AI28" s="159" t="s">
        <v>2493</v>
      </c>
      <c r="AJ28" s="159"/>
      <c r="AK28" s="159" t="s">
        <v>2489</v>
      </c>
      <c r="AL28" s="159" t="s">
        <v>2490</v>
      </c>
      <c r="AM28" s="159" t="s">
        <v>2491</v>
      </c>
      <c r="AN28" s="159" t="s">
        <v>2492</v>
      </c>
      <c r="AO28" s="159" t="s">
        <v>2493</v>
      </c>
    </row>
    <row r="29" spans="1:41" x14ac:dyDescent="0.35">
      <c r="A29" s="166"/>
      <c r="B29" s="35">
        <v>7</v>
      </c>
      <c r="C29" s="35">
        <v>5000</v>
      </c>
      <c r="D29" s="35" t="str">
        <f>R23</f>
        <v>神行口诀</v>
      </c>
      <c r="E29" s="35">
        <v>50</v>
      </c>
      <c r="F29" s="35" t="str">
        <f>S23</f>
        <v>神行丹</v>
      </c>
      <c r="G29" s="35">
        <v>1</v>
      </c>
      <c r="H29" s="35" t="s">
        <v>159</v>
      </c>
      <c r="I29" s="35">
        <v>1</v>
      </c>
      <c r="J29" s="35" t="s">
        <v>162</v>
      </c>
      <c r="K29" s="35">
        <v>1</v>
      </c>
      <c r="L29" s="35" t="s">
        <v>165</v>
      </c>
      <c r="M29" s="35">
        <v>1</v>
      </c>
      <c r="N29" s="35">
        <f>VLOOKUP($D29,[1]可使用道具表!$D:$E,2,FALSE)*$E29+VLOOKUP($F29,[1]可使用道具表!$D:$E,2,FALSE)*$G29+VLOOKUP($H29,[1]可使用道具表!$D:$E,2,FALSE)*$I29+VLOOKUP($J29,[1]可使用道具表!$D:$E,2,FALSE)*$K29+VLOOKUP($L29,[1]可使用道具表!$D:$E,2,FALSE)*$M29</f>
        <v>1827</v>
      </c>
      <c r="O29" s="95">
        <f t="shared" si="7"/>
        <v>0.3654</v>
      </c>
      <c r="U29" s="162">
        <f>VLOOKUP(D29,[1]可使用道具表!$D:$F,3,FALSE)</f>
        <v>655004</v>
      </c>
      <c r="V29" s="162">
        <f t="shared" si="0"/>
        <v>50</v>
      </c>
      <c r="W29" s="162">
        <f>VLOOKUP(F29,[1]可使用道具表!$D:$F,3,FALSE)</f>
        <v>655104</v>
      </c>
      <c r="X29" s="162">
        <f t="shared" si="1"/>
        <v>1</v>
      </c>
      <c r="Y29" s="162">
        <f>VLOOKUP(H29,[1]可使用道具表!$D:$F,3,FALSE)</f>
        <v>880020</v>
      </c>
      <c r="Z29" s="162">
        <f t="shared" si="2"/>
        <v>1</v>
      </c>
      <c r="AA29" s="162">
        <f>VLOOKUP(J29,[1]可使用道具表!$D:$F,3,FALSE)</f>
        <v>880019</v>
      </c>
      <c r="AB29" s="162">
        <f t="shared" si="3"/>
        <v>1</v>
      </c>
      <c r="AC29" s="162">
        <f>VLOOKUP(L29,[1]可使用道具表!$D:$F,3,FALSE)</f>
        <v>880021</v>
      </c>
      <c r="AD29" s="162">
        <f t="shared" si="4"/>
        <v>1</v>
      </c>
      <c r="AE29" s="160"/>
      <c r="AF29" s="160">
        <v>9</v>
      </c>
      <c r="AG29" s="160">
        <v>9</v>
      </c>
      <c r="AH29" s="160">
        <v>20000</v>
      </c>
      <c r="AI29" s="160">
        <v>1</v>
      </c>
      <c r="AJ29" s="160"/>
      <c r="AK29" s="160"/>
      <c r="AL29" s="160">
        <v>9</v>
      </c>
      <c r="AM29" s="160">
        <v>9</v>
      </c>
      <c r="AN29" s="160">
        <v>20000</v>
      </c>
      <c r="AO29" s="160">
        <v>1</v>
      </c>
    </row>
    <row r="30" spans="1:41" s="156" customFormat="1" ht="17.25" x14ac:dyDescent="0.35">
      <c r="A30" s="166"/>
      <c r="B30" s="35">
        <v>8</v>
      </c>
      <c r="C30" s="35">
        <v>10000</v>
      </c>
      <c r="D30" s="157" t="str">
        <f>T23</f>
        <v>神行仙丹</v>
      </c>
      <c r="E30" s="35">
        <v>1</v>
      </c>
      <c r="F30" s="35" t="str">
        <f>S23</f>
        <v>神行丹</v>
      </c>
      <c r="G30" s="35">
        <v>1</v>
      </c>
      <c r="H30" s="35" t="s">
        <v>1877</v>
      </c>
      <c r="I30" s="35">
        <v>2</v>
      </c>
      <c r="J30" s="35" t="s">
        <v>1875</v>
      </c>
      <c r="K30" s="35">
        <v>2</v>
      </c>
      <c r="L30" s="35" t="s">
        <v>1879</v>
      </c>
      <c r="M30" s="35">
        <v>2</v>
      </c>
      <c r="N30" s="35">
        <f>VLOOKUP($D30,[1]可使用道具表!$D:$E,2,FALSE)*$E30+VLOOKUP($F30,[1]可使用道具表!$D:$E,2,FALSE)*$G30+VLOOKUP($H30,[1]可使用道具表!$D:$E,2,FALSE)*$I30+VLOOKUP($J30,[1]可使用道具表!$D:$E,2,FALSE)*$K30+VLOOKUP($L30,[1]可使用道具表!$D:$E,2,FALSE)*$M30</f>
        <v>3749</v>
      </c>
      <c r="O30" s="95">
        <f t="shared" si="7"/>
        <v>0.37490000000000001</v>
      </c>
      <c r="U30" s="162">
        <f>VLOOKUP(D30,[1]可使用道具表!$D:$F,3,FALSE)</f>
        <v>655304</v>
      </c>
      <c r="V30" s="162">
        <f t="shared" si="0"/>
        <v>1</v>
      </c>
      <c r="W30" s="162">
        <f>VLOOKUP(F30,[1]可使用道具表!$D:$F,3,FALSE)</f>
        <v>655104</v>
      </c>
      <c r="X30" s="162">
        <f t="shared" si="1"/>
        <v>1</v>
      </c>
      <c r="Y30" s="162">
        <f>VLOOKUP(H30,[1]可使用道具表!$D:$F,3,FALSE)</f>
        <v>880020</v>
      </c>
      <c r="Z30" s="162">
        <f t="shared" si="2"/>
        <v>2</v>
      </c>
      <c r="AA30" s="162">
        <f>VLOOKUP(J30,[1]可使用道具表!$D:$F,3,FALSE)</f>
        <v>880019</v>
      </c>
      <c r="AB30" s="162">
        <f t="shared" si="3"/>
        <v>2</v>
      </c>
      <c r="AC30" s="162">
        <f>VLOOKUP(L30,[1]可使用道具表!$D:$F,3,FALSE)</f>
        <v>880021</v>
      </c>
      <c r="AD30" s="162">
        <f t="shared" si="4"/>
        <v>2</v>
      </c>
      <c r="AE30" s="161">
        <v>3</v>
      </c>
      <c r="AF30" s="161" t="s">
        <v>2494</v>
      </c>
      <c r="AG30" s="161" t="s">
        <v>522</v>
      </c>
      <c r="AH30" s="161" t="s">
        <v>2495</v>
      </c>
      <c r="AI30" s="160"/>
      <c r="AJ30" s="160"/>
      <c r="AK30" s="161">
        <v>3</v>
      </c>
      <c r="AL30" s="161" t="s">
        <v>2494</v>
      </c>
      <c r="AM30" s="161" t="s">
        <v>522</v>
      </c>
      <c r="AN30" s="161" t="s">
        <v>2495</v>
      </c>
      <c r="AO30" s="160"/>
    </row>
    <row r="31" spans="1:41" s="156" customFormat="1" x14ac:dyDescent="0.35">
      <c r="A31" s="166"/>
      <c r="B31" s="35">
        <v>9</v>
      </c>
      <c r="C31" s="35">
        <v>20000</v>
      </c>
      <c r="D31" s="33" t="s">
        <v>757</v>
      </c>
      <c r="E31" s="35">
        <v>3</v>
      </c>
      <c r="F31" s="35" t="str">
        <f>Q23</f>
        <v>轻功技能书</v>
      </c>
      <c r="G31" s="35">
        <v>5</v>
      </c>
      <c r="H31" s="35" t="str">
        <f>R23</f>
        <v>神行口诀</v>
      </c>
      <c r="I31" s="35">
        <v>100</v>
      </c>
      <c r="J31" s="35" t="s">
        <v>2443</v>
      </c>
      <c r="K31" s="35">
        <v>1</v>
      </c>
      <c r="L31" s="33" t="s">
        <v>533</v>
      </c>
      <c r="M31" s="35">
        <v>1</v>
      </c>
      <c r="N31" s="35">
        <f>VLOOKUP($D31,[1]可使用道具表!$D:$E,2,FALSE)*$E31+VLOOKUP($F31,[1]可使用道具表!$D:$E,2,FALSE)*$G31+VLOOKUP($H31,[1]可使用道具表!$D:$E,2,FALSE)*$I31+VLOOKUP($J31,[1]可使用道具表!$D:$E,2,FALSE)*$K31+VLOOKUP($L31,[1]可使用道具表!$D:$E,2,FALSE)*$M31</f>
        <v>4321</v>
      </c>
      <c r="O31" s="95">
        <f t="shared" si="7"/>
        <v>0.21604999999999999</v>
      </c>
      <c r="U31" s="162">
        <f>VLOOKUP(D31,[1]可使用道具表!$D:$F,3,FALSE)</f>
        <v>130028</v>
      </c>
      <c r="V31" s="162">
        <f t="shared" si="0"/>
        <v>3</v>
      </c>
      <c r="W31" s="162">
        <f>VLOOKUP(F31,[1]可使用道具表!$D:$F,3,FALSE)</f>
        <v>500118</v>
      </c>
      <c r="X31" s="162">
        <f t="shared" si="1"/>
        <v>5</v>
      </c>
      <c r="Y31" s="162">
        <f>VLOOKUP(H31,[1]可使用道具表!$D:$F,3,FALSE)</f>
        <v>655004</v>
      </c>
      <c r="Z31" s="162">
        <f t="shared" si="2"/>
        <v>100</v>
      </c>
      <c r="AA31" s="162">
        <f>VLOOKUP(J31,[1]可使用道具表!$D:$F,3,FALSE)</f>
        <v>650185</v>
      </c>
      <c r="AB31" s="162">
        <f t="shared" si="3"/>
        <v>1</v>
      </c>
      <c r="AC31" s="162">
        <f>VLOOKUP(L31,[1]可使用道具表!$D:$F,3,FALSE)</f>
        <v>130031</v>
      </c>
      <c r="AD31" s="162">
        <f t="shared" si="4"/>
        <v>1</v>
      </c>
      <c r="AE31" s="158"/>
      <c r="AF31" s="158">
        <v>130028</v>
      </c>
      <c r="AG31" s="158">
        <v>3</v>
      </c>
      <c r="AH31" s="158">
        <v>55</v>
      </c>
      <c r="AI31" s="158"/>
      <c r="AJ31" s="158"/>
      <c r="AK31" s="158"/>
      <c r="AL31" s="158">
        <v>130044</v>
      </c>
      <c r="AM31" s="158">
        <v>1</v>
      </c>
      <c r="AN31" s="158">
        <v>55</v>
      </c>
      <c r="AO31" s="158"/>
    </row>
    <row r="32" spans="1:41" x14ac:dyDescent="0.35">
      <c r="A32" s="166"/>
      <c r="B32" s="35">
        <v>10</v>
      </c>
      <c r="C32" s="35">
        <v>30000</v>
      </c>
      <c r="D32" s="33" t="s">
        <v>763</v>
      </c>
      <c r="E32" s="35">
        <v>1</v>
      </c>
      <c r="F32" s="35" t="str">
        <f>Q23</f>
        <v>轻功技能书</v>
      </c>
      <c r="G32" s="35">
        <v>8</v>
      </c>
      <c r="H32" s="35" t="str">
        <f>R23</f>
        <v>神行口诀</v>
      </c>
      <c r="I32" s="35">
        <v>120</v>
      </c>
      <c r="J32" s="35" t="s">
        <v>2444</v>
      </c>
      <c r="K32" s="35">
        <v>1</v>
      </c>
      <c r="L32" s="33" t="s">
        <v>535</v>
      </c>
      <c r="M32" s="35">
        <v>1</v>
      </c>
      <c r="N32" s="35">
        <f>VLOOKUP($D32,[1]可使用道具表!$D:$E,2,FALSE)*$E32+VLOOKUP($F32,[1]可使用道具表!$D:$E,2,FALSE)*$G32+VLOOKUP($H32,[1]可使用道具表!$D:$E,2,FALSE)*$I32+VLOOKUP($J32,[1]可使用道具表!$D:$E,2,FALSE)*$K32+VLOOKUP($L32,[1]可使用道具表!$D:$E,2,FALSE)*$M32</f>
        <v>6712</v>
      </c>
      <c r="O32" s="95">
        <f t="shared" si="7"/>
        <v>0.22373333333333334</v>
      </c>
      <c r="U32" s="162">
        <f>VLOOKUP(D32,[1]可使用道具表!$D:$F,3,FALSE)</f>
        <v>130044</v>
      </c>
      <c r="V32" s="162">
        <f t="shared" si="0"/>
        <v>1</v>
      </c>
      <c r="W32" s="162">
        <f>VLOOKUP(F32,[1]可使用道具表!$D:$F,3,FALSE)</f>
        <v>500118</v>
      </c>
      <c r="X32" s="162">
        <f t="shared" si="1"/>
        <v>8</v>
      </c>
      <c r="Y32" s="162">
        <f>VLOOKUP(H32,[1]可使用道具表!$D:$F,3,FALSE)</f>
        <v>655004</v>
      </c>
      <c r="Z32" s="162">
        <f t="shared" si="2"/>
        <v>120</v>
      </c>
      <c r="AA32" s="162">
        <f>VLOOKUP(J32,[1]可使用道具表!$D:$F,3,FALSE)</f>
        <v>650201</v>
      </c>
      <c r="AB32" s="162">
        <f t="shared" si="3"/>
        <v>1</v>
      </c>
      <c r="AC32" s="162">
        <f>VLOOKUP(L32,[1]可使用道具表!$D:$F,3,FALSE)</f>
        <v>130032</v>
      </c>
      <c r="AD32" s="162">
        <f t="shared" si="4"/>
        <v>1</v>
      </c>
      <c r="AF32" s="158">
        <v>500118</v>
      </c>
      <c r="AG32" s="158">
        <v>5</v>
      </c>
      <c r="AH32" s="158">
        <v>44</v>
      </c>
      <c r="AL32" s="158">
        <v>500118</v>
      </c>
      <c r="AM32" s="158">
        <v>8</v>
      </c>
      <c r="AN32" s="158">
        <v>44</v>
      </c>
      <c r="AO32" s="158"/>
    </row>
    <row r="33" spans="1:41" ht="17.25" x14ac:dyDescent="0.35">
      <c r="A33" s="185" t="s">
        <v>3</v>
      </c>
      <c r="B33" s="35">
        <v>1</v>
      </c>
      <c r="C33" s="35">
        <v>100</v>
      </c>
      <c r="D33" s="35" t="str">
        <f>R33</f>
        <v>天冠彩饰</v>
      </c>
      <c r="E33" s="35">
        <v>2</v>
      </c>
      <c r="F33" s="35" t="s">
        <v>2243</v>
      </c>
      <c r="G33" s="35">
        <v>1</v>
      </c>
      <c r="H33" s="35" t="s">
        <v>646</v>
      </c>
      <c r="I33" s="35">
        <v>1</v>
      </c>
      <c r="J33" s="98" t="s">
        <v>2445</v>
      </c>
      <c r="K33" s="35">
        <v>1</v>
      </c>
      <c r="L33" s="35" t="s">
        <v>518</v>
      </c>
      <c r="M33" s="35">
        <v>1</v>
      </c>
      <c r="N33" s="35">
        <f>VLOOKUP($D33,[1]可使用道具表!$D:$E,2,FALSE)*$E33+VLOOKUP($F33,[1]可使用道具表!$D:$E,2,FALSE)*$G33+VLOOKUP($H33,[1]可使用道具表!$D:$E,2,FALSE)*$I33+VLOOKUP($J33,[1]可使用道具表!$D:$E,2,FALSE)*$K33+VLOOKUP($L33,[1]可使用道具表!$D:$E,2,FALSE)*$M33</f>
        <v>336</v>
      </c>
      <c r="O33" s="95">
        <f>N33/C33</f>
        <v>3.36</v>
      </c>
      <c r="P33" s="39" t="s">
        <v>355</v>
      </c>
      <c r="Q33" s="39" t="s">
        <v>356</v>
      </c>
      <c r="R33" s="39" t="s">
        <v>149</v>
      </c>
      <c r="S33" s="39" t="s">
        <v>580</v>
      </c>
      <c r="T33" s="40" t="s">
        <v>587</v>
      </c>
      <c r="U33" s="162">
        <f>VLOOKUP(D33,[1]可使用道具表!$D:$F,3,FALSE)</f>
        <v>655009</v>
      </c>
      <c r="V33" s="162">
        <f t="shared" si="0"/>
        <v>2</v>
      </c>
      <c r="W33" s="162">
        <f>VLOOKUP(F33,[1]可使用道具表!$D:$F,3,FALSE)</f>
        <v>160000</v>
      </c>
      <c r="X33" s="162">
        <f t="shared" si="1"/>
        <v>1</v>
      </c>
      <c r="Y33" s="162">
        <f>VLOOKUP(H33,[1]可使用道具表!$D:$F,3,FALSE)</f>
        <v>125004</v>
      </c>
      <c r="Z33" s="162">
        <f t="shared" si="2"/>
        <v>1</v>
      </c>
      <c r="AA33" s="162">
        <f>VLOOKUP(J33,[1]可使用道具表!$D:$F,3,FALSE)</f>
        <v>650513</v>
      </c>
      <c r="AB33" s="162">
        <f t="shared" si="3"/>
        <v>1</v>
      </c>
      <c r="AC33" s="162">
        <f>VLOOKUP(L33,[1]可使用道具表!$D:$F,3,FALSE)</f>
        <v>0</v>
      </c>
      <c r="AD33" s="162">
        <f t="shared" si="4"/>
        <v>1</v>
      </c>
      <c r="AF33" s="158">
        <v>655004</v>
      </c>
      <c r="AG33" s="158">
        <v>100</v>
      </c>
      <c r="AH33" s="158">
        <v>33</v>
      </c>
      <c r="AL33" s="158">
        <v>655004</v>
      </c>
      <c r="AM33" s="158">
        <v>120</v>
      </c>
      <c r="AN33" s="158">
        <v>33</v>
      </c>
      <c r="AO33" s="158"/>
    </row>
    <row r="34" spans="1:41" x14ac:dyDescent="0.35">
      <c r="A34" s="186"/>
      <c r="B34" s="35">
        <v>2</v>
      </c>
      <c r="C34" s="35">
        <v>200</v>
      </c>
      <c r="D34" s="35" t="str">
        <f>R33</f>
        <v>天冠彩饰</v>
      </c>
      <c r="E34" s="35">
        <v>4</v>
      </c>
      <c r="F34" s="35" t="str">
        <f>Q33</f>
        <v>发型技能书</v>
      </c>
      <c r="G34" s="35">
        <v>1</v>
      </c>
      <c r="H34" s="35" t="s">
        <v>302</v>
      </c>
      <c r="I34" s="35">
        <v>1</v>
      </c>
      <c r="J34" s="98" t="s">
        <v>2446</v>
      </c>
      <c r="K34" s="35">
        <v>1</v>
      </c>
      <c r="L34" s="35" t="s">
        <v>518</v>
      </c>
      <c r="M34" s="35"/>
      <c r="N34" s="35">
        <f>VLOOKUP($D34,[1]可使用道具表!$D:$E,2,FALSE)*$E34+VLOOKUP($F34,[1]可使用道具表!$D:$E,2,FALSE)*$G34+VLOOKUP($H34,[1]可使用道具表!$D:$E,2,FALSE)*$I34+VLOOKUP($J34,[1]可使用道具表!$D:$E,2,FALSE)*$K34+VLOOKUP($L34,[1]可使用道具表!$D:$E,2,FALSE)*$M34</f>
        <v>497</v>
      </c>
      <c r="O34" s="95">
        <f t="shared" ref="O34:O42" si="8">N34/C34</f>
        <v>2.4849999999999999</v>
      </c>
      <c r="U34" s="162">
        <f>VLOOKUP(D34,[1]可使用道具表!$D:$F,3,FALSE)</f>
        <v>655009</v>
      </c>
      <c r="V34" s="162">
        <f t="shared" si="0"/>
        <v>4</v>
      </c>
      <c r="W34" s="162">
        <f>VLOOKUP(F34,[1]可使用道具表!$D:$F,3,FALSE)</f>
        <v>500116</v>
      </c>
      <c r="X34" s="162">
        <f t="shared" si="1"/>
        <v>1</v>
      </c>
      <c r="Y34" s="162">
        <f>VLOOKUP(H34,[1]可使用道具表!$D:$F,3,FALSE)</f>
        <v>125012</v>
      </c>
      <c r="Z34" s="162">
        <f t="shared" si="2"/>
        <v>1</v>
      </c>
      <c r="AA34" s="162">
        <f>VLOOKUP(J34,[1]可使用道具表!$D:$F,3,FALSE)</f>
        <v>650529</v>
      </c>
      <c r="AB34" s="162">
        <f t="shared" si="3"/>
        <v>1</v>
      </c>
      <c r="AC34" s="162">
        <f>VLOOKUP(L34,[1]可使用道具表!$D:$F,3,FALSE)</f>
        <v>0</v>
      </c>
      <c r="AD34" s="162">
        <f t="shared" si="4"/>
        <v>0</v>
      </c>
      <c r="AF34" s="158">
        <v>650185</v>
      </c>
      <c r="AG34" s="158">
        <v>1</v>
      </c>
      <c r="AH34" s="158">
        <v>22</v>
      </c>
      <c r="AL34" s="158">
        <v>650201</v>
      </c>
      <c r="AM34" s="158">
        <v>1</v>
      </c>
      <c r="AN34" s="158">
        <v>22</v>
      </c>
      <c r="AO34" s="158"/>
    </row>
    <row r="35" spans="1:41" x14ac:dyDescent="0.35">
      <c r="A35" s="186"/>
      <c r="B35" s="35">
        <v>3</v>
      </c>
      <c r="C35" s="35">
        <v>500</v>
      </c>
      <c r="D35" s="35" t="str">
        <f>R33</f>
        <v>天冠彩饰</v>
      </c>
      <c r="E35" s="35">
        <v>6</v>
      </c>
      <c r="F35" s="35" t="str">
        <f>Q33</f>
        <v>发型技能书</v>
      </c>
      <c r="G35" s="35">
        <v>1</v>
      </c>
      <c r="H35" s="35" t="s">
        <v>238</v>
      </c>
      <c r="I35" s="35">
        <v>3</v>
      </c>
      <c r="J35" s="35" t="s">
        <v>500</v>
      </c>
      <c r="K35" s="35">
        <v>1</v>
      </c>
      <c r="L35" s="35" t="s">
        <v>518</v>
      </c>
      <c r="M35" s="35"/>
      <c r="N35" s="35">
        <f>VLOOKUP($D35,[1]可使用道具表!$D:$E,2,FALSE)*$E35+VLOOKUP($F35,[1]可使用道具表!$D:$E,2,FALSE)*$G35+VLOOKUP($H35,[1]可使用道具表!$D:$E,2,FALSE)*$I35+VLOOKUP($J35,[1]可使用道具表!$D:$E,2,FALSE)*$K35+VLOOKUP($L35,[1]可使用道具表!$D:$E,2,FALSE)*$M35</f>
        <v>270</v>
      </c>
      <c r="O35" s="95">
        <f t="shared" si="8"/>
        <v>0.54</v>
      </c>
      <c r="U35" s="162">
        <f>VLOOKUP(D35,[1]可使用道具表!$D:$F,3,FALSE)</f>
        <v>655009</v>
      </c>
      <c r="V35" s="162">
        <f t="shared" si="0"/>
        <v>6</v>
      </c>
      <c r="W35" s="162">
        <f>VLOOKUP(F35,[1]可使用道具表!$D:$F,3,FALSE)</f>
        <v>500116</v>
      </c>
      <c r="X35" s="162">
        <f t="shared" si="1"/>
        <v>1</v>
      </c>
      <c r="Y35" s="162">
        <f>VLOOKUP(H35,[1]可使用道具表!$D:$F,3,FALSE)</f>
        <v>160000</v>
      </c>
      <c r="Z35" s="162">
        <f t="shared" si="2"/>
        <v>3</v>
      </c>
      <c r="AA35" s="162">
        <f>VLOOKUP(J35,[1]可使用道具表!$D:$F,3,FALSE)</f>
        <v>141003</v>
      </c>
      <c r="AB35" s="162">
        <f t="shared" si="3"/>
        <v>1</v>
      </c>
      <c r="AC35" s="162">
        <f>VLOOKUP(L35,[1]可使用道具表!$D:$F,3,FALSE)</f>
        <v>0</v>
      </c>
      <c r="AD35" s="162">
        <f t="shared" si="4"/>
        <v>0</v>
      </c>
      <c r="AF35" s="158">
        <v>130031</v>
      </c>
      <c r="AG35" s="158">
        <v>1</v>
      </c>
      <c r="AH35" s="158">
        <v>11</v>
      </c>
      <c r="AL35" s="158">
        <v>130032</v>
      </c>
      <c r="AM35" s="158">
        <v>1</v>
      </c>
      <c r="AN35" s="158">
        <v>11</v>
      </c>
      <c r="AO35" s="158"/>
    </row>
    <row r="36" spans="1:41" x14ac:dyDescent="0.35">
      <c r="A36" s="186"/>
      <c r="B36" s="35">
        <v>4</v>
      </c>
      <c r="C36" s="35">
        <v>1000</v>
      </c>
      <c r="D36" s="35" t="str">
        <f>R33</f>
        <v>天冠彩饰</v>
      </c>
      <c r="E36" s="35">
        <v>10</v>
      </c>
      <c r="F36" s="35" t="str">
        <f>Q33</f>
        <v>发型技能书</v>
      </c>
      <c r="G36" s="35">
        <v>1</v>
      </c>
      <c r="H36" s="35" t="s">
        <v>162</v>
      </c>
      <c r="I36" s="35">
        <v>1</v>
      </c>
      <c r="J36" s="35" t="s">
        <v>293</v>
      </c>
      <c r="K36" s="35">
        <v>1</v>
      </c>
      <c r="L36" s="35" t="s">
        <v>518</v>
      </c>
      <c r="M36" s="35"/>
      <c r="N36" s="35">
        <f>VLOOKUP($D36,[1]可使用道具表!$D:$E,2,FALSE)*$E36+VLOOKUP($F36,[1]可使用道具表!$D:$E,2,FALSE)*$G36+VLOOKUP($H36,[1]可使用道具表!$D:$E,2,FALSE)*$I36+VLOOKUP($J36,[1]可使用道具表!$D:$E,2,FALSE)*$K36+VLOOKUP($L36,[1]可使用道具表!$D:$E,2,FALSE)*$M36</f>
        <v>440</v>
      </c>
      <c r="O36" s="95">
        <f t="shared" si="8"/>
        <v>0.44</v>
      </c>
      <c r="U36" s="162">
        <f>VLOOKUP(D36,[1]可使用道具表!$D:$F,3,FALSE)</f>
        <v>655009</v>
      </c>
      <c r="V36" s="162">
        <f t="shared" si="0"/>
        <v>10</v>
      </c>
      <c r="W36" s="162">
        <f>VLOOKUP(F36,[1]可使用道具表!$D:$F,3,FALSE)</f>
        <v>500116</v>
      </c>
      <c r="X36" s="162">
        <f t="shared" si="1"/>
        <v>1</v>
      </c>
      <c r="Y36" s="162">
        <f>VLOOKUP(H36,[1]可使用道具表!$D:$F,3,FALSE)</f>
        <v>880019</v>
      </c>
      <c r="Z36" s="162">
        <f t="shared" si="2"/>
        <v>1</v>
      </c>
      <c r="AA36" s="162">
        <f>VLOOKUP(J36,[1]可使用道具表!$D:$F,3,FALSE)</f>
        <v>146003</v>
      </c>
      <c r="AB36" s="162">
        <f t="shared" si="3"/>
        <v>1</v>
      </c>
      <c r="AC36" s="162">
        <f>VLOOKUP(L36,[1]可使用道具表!$D:$F,3,FALSE)</f>
        <v>0</v>
      </c>
      <c r="AD36" s="162">
        <f t="shared" si="4"/>
        <v>0</v>
      </c>
      <c r="AG36" s="158"/>
      <c r="AL36" s="158"/>
      <c r="AM36" s="158"/>
    </row>
    <row r="37" spans="1:41" x14ac:dyDescent="0.35">
      <c r="A37" s="186"/>
      <c r="B37" s="35">
        <v>5</v>
      </c>
      <c r="C37" s="35">
        <v>2000</v>
      </c>
      <c r="D37" s="35" t="str">
        <f>R33</f>
        <v>天冠彩饰</v>
      </c>
      <c r="E37" s="35">
        <v>20</v>
      </c>
      <c r="F37" s="35" t="str">
        <f>Q33</f>
        <v>发型技能书</v>
      </c>
      <c r="G37" s="35">
        <v>2</v>
      </c>
      <c r="H37" s="35" t="s">
        <v>159</v>
      </c>
      <c r="I37" s="35">
        <v>1</v>
      </c>
      <c r="J37" s="35" t="s">
        <v>630</v>
      </c>
      <c r="K37" s="35">
        <v>1</v>
      </c>
      <c r="L37" s="35" t="s">
        <v>302</v>
      </c>
      <c r="M37" s="35">
        <v>1</v>
      </c>
      <c r="N37" s="35">
        <f>VLOOKUP($D37,[1]可使用道具表!$D:$E,2,FALSE)*$E37+VLOOKUP($F37,[1]可使用道具表!$D:$E,2,FALSE)*$G37+VLOOKUP($H37,[1]可使用道具表!$D:$E,2,FALSE)*$I37+VLOOKUP($J37,[1]可使用道具表!$D:$E,2,FALSE)*$K37+VLOOKUP($L37,[1]可使用道具表!$D:$E,2,FALSE)*$M37</f>
        <v>730</v>
      </c>
      <c r="O37" s="95">
        <f t="shared" si="8"/>
        <v>0.36499999999999999</v>
      </c>
      <c r="U37" s="162">
        <f>VLOOKUP(D37,[1]可使用道具表!$D:$F,3,FALSE)</f>
        <v>655009</v>
      </c>
      <c r="V37" s="162">
        <f t="shared" si="0"/>
        <v>20</v>
      </c>
      <c r="W37" s="162">
        <f>VLOOKUP(F37,[1]可使用道具表!$D:$F,3,FALSE)</f>
        <v>500116</v>
      </c>
      <c r="X37" s="162">
        <f t="shared" si="1"/>
        <v>2</v>
      </c>
      <c r="Y37" s="162">
        <f>VLOOKUP(H37,[1]可使用道具表!$D:$F,3,FALSE)</f>
        <v>880020</v>
      </c>
      <c r="Z37" s="162">
        <f t="shared" si="2"/>
        <v>1</v>
      </c>
      <c r="AA37" s="162">
        <f>VLOOKUP(J37,[1]可使用道具表!$D:$F,3,FALSE)</f>
        <v>880019</v>
      </c>
      <c r="AB37" s="162">
        <f t="shared" si="3"/>
        <v>1</v>
      </c>
      <c r="AC37" s="162">
        <f>VLOOKUP(L37,[1]可使用道具表!$D:$F,3,FALSE)</f>
        <v>125012</v>
      </c>
      <c r="AD37" s="162">
        <f t="shared" si="4"/>
        <v>1</v>
      </c>
    </row>
    <row r="38" spans="1:41" ht="33" x14ac:dyDescent="0.35">
      <c r="A38" s="186"/>
      <c r="B38" s="35">
        <v>6</v>
      </c>
      <c r="C38" s="35">
        <v>3000</v>
      </c>
      <c r="D38" s="35" t="str">
        <f>R33</f>
        <v>天冠彩饰</v>
      </c>
      <c r="E38" s="35">
        <v>30</v>
      </c>
      <c r="F38" s="35" t="str">
        <f>Q33</f>
        <v>发型技能书</v>
      </c>
      <c r="G38" s="35">
        <v>3</v>
      </c>
      <c r="H38" s="35" t="s">
        <v>159</v>
      </c>
      <c r="I38" s="35">
        <v>1</v>
      </c>
      <c r="J38" s="35" t="s">
        <v>162</v>
      </c>
      <c r="K38" s="35">
        <v>1</v>
      </c>
      <c r="L38" s="35" t="str">
        <f>S33</f>
        <v>天冠羽</v>
      </c>
      <c r="M38" s="35">
        <v>1</v>
      </c>
      <c r="N38" s="35">
        <f>VLOOKUP($D38,[1]可使用道具表!$D:$E,2,FALSE)*$E38+VLOOKUP($F38,[1]可使用道具表!$D:$E,2,FALSE)*$G38+VLOOKUP($H38,[1]可使用道具表!$D:$E,2,FALSE)*$I38+VLOOKUP($J38,[1]可使用道具表!$D:$E,2,FALSE)*$K38+VLOOKUP($L38,[1]可使用道具表!$D:$E,2,FALSE)*$M38</f>
        <v>1397</v>
      </c>
      <c r="O38" s="95">
        <f t="shared" si="8"/>
        <v>0.46566666666666667</v>
      </c>
      <c r="U38" s="162">
        <f>VLOOKUP(D38,[1]可使用道具表!$D:$F,3,FALSE)</f>
        <v>655009</v>
      </c>
      <c r="V38" s="162">
        <f t="shared" si="0"/>
        <v>30</v>
      </c>
      <c r="W38" s="162">
        <f>VLOOKUP(F38,[1]可使用道具表!$D:$F,3,FALSE)</f>
        <v>500116</v>
      </c>
      <c r="X38" s="162">
        <f t="shared" si="1"/>
        <v>3</v>
      </c>
      <c r="Y38" s="162">
        <f>VLOOKUP(H38,[1]可使用道具表!$D:$F,3,FALSE)</f>
        <v>880020</v>
      </c>
      <c r="Z38" s="162">
        <f t="shared" si="2"/>
        <v>1</v>
      </c>
      <c r="AA38" s="162">
        <f>VLOOKUP(J38,[1]可使用道具表!$D:$F,3,FALSE)</f>
        <v>880019</v>
      </c>
      <c r="AB38" s="162">
        <f t="shared" si="3"/>
        <v>1</v>
      </c>
      <c r="AC38" s="162">
        <f>VLOOKUP(L38,[1]可使用道具表!$D:$F,3,FALSE)</f>
        <v>655109</v>
      </c>
      <c r="AD38" s="162">
        <f t="shared" si="4"/>
        <v>1</v>
      </c>
      <c r="AE38" s="159" t="s">
        <v>2489</v>
      </c>
      <c r="AF38" s="159" t="s">
        <v>2490</v>
      </c>
      <c r="AG38" s="159" t="s">
        <v>2491</v>
      </c>
      <c r="AH38" s="159" t="s">
        <v>2492</v>
      </c>
      <c r="AI38" s="159" t="s">
        <v>2493</v>
      </c>
      <c r="AJ38" s="159"/>
      <c r="AK38" s="159" t="s">
        <v>2489</v>
      </c>
      <c r="AL38" s="159" t="s">
        <v>2490</v>
      </c>
      <c r="AM38" s="159" t="s">
        <v>2491</v>
      </c>
      <c r="AN38" s="159" t="s">
        <v>2492</v>
      </c>
      <c r="AO38" s="159" t="s">
        <v>2493</v>
      </c>
    </row>
    <row r="39" spans="1:41" x14ac:dyDescent="0.35">
      <c r="A39" s="186"/>
      <c r="B39" s="35">
        <v>7</v>
      </c>
      <c r="C39" s="35">
        <v>5000</v>
      </c>
      <c r="D39" s="35" t="str">
        <f>R33</f>
        <v>天冠彩饰</v>
      </c>
      <c r="E39" s="35">
        <v>50</v>
      </c>
      <c r="F39" s="35" t="str">
        <f>S33</f>
        <v>天冠羽</v>
      </c>
      <c r="G39" s="35">
        <v>1</v>
      </c>
      <c r="H39" s="35" t="s">
        <v>159</v>
      </c>
      <c r="I39" s="35">
        <v>1</v>
      </c>
      <c r="J39" s="35" t="s">
        <v>162</v>
      </c>
      <c r="K39" s="35">
        <v>1</v>
      </c>
      <c r="L39" s="35" t="s">
        <v>165</v>
      </c>
      <c r="M39" s="35">
        <v>1</v>
      </c>
      <c r="N39" s="35">
        <f>VLOOKUP($D39,[1]可使用道具表!$D:$E,2,FALSE)*$E39+VLOOKUP($F39,[1]可使用道具表!$D:$E,2,FALSE)*$G39+VLOOKUP($H39,[1]可使用道具表!$D:$E,2,FALSE)*$I39+VLOOKUP($J39,[1]可使用道具表!$D:$E,2,FALSE)*$K39+VLOOKUP($L39,[1]可使用道具表!$D:$E,2,FALSE)*$M39</f>
        <v>1827</v>
      </c>
      <c r="O39" s="95">
        <f t="shared" si="8"/>
        <v>0.3654</v>
      </c>
      <c r="U39" s="162">
        <f>VLOOKUP(D39,[1]可使用道具表!$D:$F,3,FALSE)</f>
        <v>655009</v>
      </c>
      <c r="V39" s="162">
        <f t="shared" si="0"/>
        <v>50</v>
      </c>
      <c r="W39" s="162">
        <f>VLOOKUP(F39,[1]可使用道具表!$D:$F,3,FALSE)</f>
        <v>655109</v>
      </c>
      <c r="X39" s="162">
        <f t="shared" si="1"/>
        <v>1</v>
      </c>
      <c r="Y39" s="162">
        <f>VLOOKUP(H39,[1]可使用道具表!$D:$F,3,FALSE)</f>
        <v>880020</v>
      </c>
      <c r="Z39" s="162">
        <f t="shared" si="2"/>
        <v>1</v>
      </c>
      <c r="AA39" s="162">
        <f>VLOOKUP(J39,[1]可使用道具表!$D:$F,3,FALSE)</f>
        <v>880019</v>
      </c>
      <c r="AB39" s="162">
        <f t="shared" si="3"/>
        <v>1</v>
      </c>
      <c r="AC39" s="162">
        <f>VLOOKUP(L39,[1]可使用道具表!$D:$F,3,FALSE)</f>
        <v>880021</v>
      </c>
      <c r="AD39" s="162">
        <f t="shared" si="4"/>
        <v>1</v>
      </c>
      <c r="AE39" s="160"/>
      <c r="AF39" s="160">
        <v>9</v>
      </c>
      <c r="AG39" s="160">
        <v>9</v>
      </c>
      <c r="AH39" s="160">
        <v>20000</v>
      </c>
      <c r="AI39" s="160">
        <v>1</v>
      </c>
      <c r="AJ39" s="160"/>
      <c r="AK39" s="160"/>
      <c r="AL39" s="160">
        <v>9</v>
      </c>
      <c r="AM39" s="160">
        <v>9</v>
      </c>
      <c r="AN39" s="160">
        <v>20000</v>
      </c>
      <c r="AO39" s="160">
        <v>1</v>
      </c>
    </row>
    <row r="40" spans="1:41" s="156" customFormat="1" ht="17.25" x14ac:dyDescent="0.35">
      <c r="A40" s="186"/>
      <c r="B40" s="35">
        <v>8</v>
      </c>
      <c r="C40" s="35">
        <v>10000</v>
      </c>
      <c r="D40" s="157" t="str">
        <f>T33</f>
        <v>天冠翎羽</v>
      </c>
      <c r="E40" s="35">
        <v>1</v>
      </c>
      <c r="F40" s="35" t="str">
        <f>S33</f>
        <v>天冠羽</v>
      </c>
      <c r="G40" s="35">
        <v>1</v>
      </c>
      <c r="H40" s="35" t="s">
        <v>1877</v>
      </c>
      <c r="I40" s="35">
        <v>2</v>
      </c>
      <c r="J40" s="35" t="s">
        <v>1875</v>
      </c>
      <c r="K40" s="35">
        <v>2</v>
      </c>
      <c r="L40" s="35" t="s">
        <v>1879</v>
      </c>
      <c r="M40" s="35">
        <v>2</v>
      </c>
      <c r="N40" s="35">
        <f>VLOOKUP($D40,[1]可使用道具表!$D:$E,2,FALSE)*$E40+VLOOKUP($F40,[1]可使用道具表!$D:$E,2,FALSE)*$G40+VLOOKUP($H40,[1]可使用道具表!$D:$E,2,FALSE)*$I40+VLOOKUP($J40,[1]可使用道具表!$D:$E,2,FALSE)*$K40+VLOOKUP($L40,[1]可使用道具表!$D:$E,2,FALSE)*$M40</f>
        <v>3749</v>
      </c>
      <c r="O40" s="95">
        <f t="shared" si="8"/>
        <v>0.37490000000000001</v>
      </c>
      <c r="U40" s="162">
        <f>VLOOKUP(D40,[1]可使用道具表!$D:$F,3,FALSE)</f>
        <v>655309</v>
      </c>
      <c r="V40" s="162">
        <f t="shared" si="0"/>
        <v>1</v>
      </c>
      <c r="W40" s="162">
        <f>VLOOKUP(F40,[1]可使用道具表!$D:$F,3,FALSE)</f>
        <v>655109</v>
      </c>
      <c r="X40" s="162">
        <f t="shared" si="1"/>
        <v>1</v>
      </c>
      <c r="Y40" s="162">
        <f>VLOOKUP(H40,[1]可使用道具表!$D:$F,3,FALSE)</f>
        <v>880020</v>
      </c>
      <c r="Z40" s="162">
        <f t="shared" si="2"/>
        <v>2</v>
      </c>
      <c r="AA40" s="162">
        <f>VLOOKUP(J40,[1]可使用道具表!$D:$F,3,FALSE)</f>
        <v>880019</v>
      </c>
      <c r="AB40" s="162">
        <f t="shared" si="3"/>
        <v>2</v>
      </c>
      <c r="AC40" s="162">
        <f>VLOOKUP(L40,[1]可使用道具表!$D:$F,3,FALSE)</f>
        <v>880021</v>
      </c>
      <c r="AD40" s="162">
        <f t="shared" si="4"/>
        <v>2</v>
      </c>
      <c r="AE40" s="161">
        <v>3</v>
      </c>
      <c r="AF40" s="161" t="s">
        <v>2494</v>
      </c>
      <c r="AG40" s="161" t="s">
        <v>522</v>
      </c>
      <c r="AH40" s="161" t="s">
        <v>2495</v>
      </c>
      <c r="AI40" s="160"/>
      <c r="AJ40" s="160"/>
      <c r="AK40" s="161">
        <v>3</v>
      </c>
      <c r="AL40" s="161" t="s">
        <v>2494</v>
      </c>
      <c r="AM40" s="161" t="s">
        <v>522</v>
      </c>
      <c r="AN40" s="161" t="s">
        <v>2495</v>
      </c>
      <c r="AO40" s="160"/>
    </row>
    <row r="41" spans="1:41" s="156" customFormat="1" x14ac:dyDescent="0.35">
      <c r="A41" s="186"/>
      <c r="B41" s="35">
        <v>9</v>
      </c>
      <c r="C41" s="35">
        <v>20000</v>
      </c>
      <c r="D41" s="33" t="s">
        <v>757</v>
      </c>
      <c r="E41" s="35">
        <v>3</v>
      </c>
      <c r="F41" s="35" t="str">
        <f>Q33</f>
        <v>发型技能书</v>
      </c>
      <c r="G41" s="35">
        <v>5</v>
      </c>
      <c r="H41" s="35" t="str">
        <f>R33</f>
        <v>天冠彩饰</v>
      </c>
      <c r="I41" s="35">
        <v>100</v>
      </c>
      <c r="J41" s="35" t="s">
        <v>2447</v>
      </c>
      <c r="K41" s="35">
        <v>1</v>
      </c>
      <c r="L41" s="33" t="s">
        <v>533</v>
      </c>
      <c r="M41" s="35">
        <v>1</v>
      </c>
      <c r="N41" s="35">
        <f>VLOOKUP($D41,[1]可使用道具表!$D:$E,2,FALSE)*$E41+VLOOKUP($F41,[1]可使用道具表!$D:$E,2,FALSE)*$G41+VLOOKUP($H41,[1]可使用道具表!$D:$E,2,FALSE)*$I41+VLOOKUP($J41,[1]可使用道具表!$D:$E,2,FALSE)*$K41+VLOOKUP($L41,[1]可使用道具表!$D:$E,2,FALSE)*$M41</f>
        <v>4321</v>
      </c>
      <c r="O41" s="95">
        <f t="shared" si="8"/>
        <v>0.21604999999999999</v>
      </c>
      <c r="U41" s="162">
        <f>VLOOKUP(D41,[1]可使用道具表!$D:$F,3,FALSE)</f>
        <v>130028</v>
      </c>
      <c r="V41" s="162">
        <f t="shared" si="0"/>
        <v>3</v>
      </c>
      <c r="W41" s="162">
        <f>VLOOKUP(F41,[1]可使用道具表!$D:$F,3,FALSE)</f>
        <v>500116</v>
      </c>
      <c r="X41" s="162">
        <f t="shared" si="1"/>
        <v>5</v>
      </c>
      <c r="Y41" s="162">
        <f>VLOOKUP(H41,[1]可使用道具表!$D:$F,3,FALSE)</f>
        <v>655009</v>
      </c>
      <c r="Z41" s="162">
        <f t="shared" si="2"/>
        <v>100</v>
      </c>
      <c r="AA41" s="162">
        <f>VLOOKUP(J41,[1]可使用道具表!$D:$F,3,FALSE)</f>
        <v>650485</v>
      </c>
      <c r="AB41" s="162">
        <f t="shared" si="3"/>
        <v>1</v>
      </c>
      <c r="AC41" s="162">
        <f>VLOOKUP(L41,[1]可使用道具表!$D:$F,3,FALSE)</f>
        <v>130031</v>
      </c>
      <c r="AD41" s="162">
        <f t="shared" si="4"/>
        <v>1</v>
      </c>
      <c r="AE41" s="158"/>
      <c r="AF41" s="158">
        <v>130028</v>
      </c>
      <c r="AG41" s="158">
        <v>3</v>
      </c>
      <c r="AH41" s="158">
        <v>55</v>
      </c>
      <c r="AI41" s="158"/>
      <c r="AJ41" s="158"/>
      <c r="AK41" s="158"/>
      <c r="AL41" s="158">
        <v>130044</v>
      </c>
      <c r="AM41" s="158">
        <v>1</v>
      </c>
      <c r="AN41" s="158">
        <v>55</v>
      </c>
      <c r="AO41" s="158"/>
    </row>
    <row r="42" spans="1:41" x14ac:dyDescent="0.35">
      <c r="A42" s="187"/>
      <c r="B42" s="35">
        <v>10</v>
      </c>
      <c r="C42" s="35">
        <v>30000</v>
      </c>
      <c r="D42" s="33" t="s">
        <v>763</v>
      </c>
      <c r="E42" s="35">
        <v>1</v>
      </c>
      <c r="F42" s="35" t="str">
        <f>Q33</f>
        <v>发型技能书</v>
      </c>
      <c r="G42" s="35">
        <v>8</v>
      </c>
      <c r="H42" s="35" t="str">
        <f>R33</f>
        <v>天冠彩饰</v>
      </c>
      <c r="I42" s="35">
        <v>120</v>
      </c>
      <c r="J42" s="35" t="s">
        <v>2448</v>
      </c>
      <c r="K42" s="35">
        <v>1</v>
      </c>
      <c r="L42" s="33" t="s">
        <v>535</v>
      </c>
      <c r="M42" s="35">
        <v>1</v>
      </c>
      <c r="N42" s="35">
        <f>VLOOKUP($D42,[1]可使用道具表!$D:$E,2,FALSE)*$E42+VLOOKUP($F42,[1]可使用道具表!$D:$E,2,FALSE)*$G42+VLOOKUP($H42,[1]可使用道具表!$D:$E,2,FALSE)*$I42+VLOOKUP($J42,[1]可使用道具表!$D:$E,2,FALSE)*$K42+VLOOKUP($L42,[1]可使用道具表!$D:$E,2,FALSE)*$M42</f>
        <v>6712</v>
      </c>
      <c r="O42" s="95">
        <f t="shared" si="8"/>
        <v>0.22373333333333334</v>
      </c>
      <c r="U42" s="162">
        <f>VLOOKUP(D42,[1]可使用道具表!$D:$F,3,FALSE)</f>
        <v>130044</v>
      </c>
      <c r="V42" s="162">
        <f t="shared" si="0"/>
        <v>1</v>
      </c>
      <c r="W42" s="162">
        <f>VLOOKUP(F42,[1]可使用道具表!$D:$F,3,FALSE)</f>
        <v>500116</v>
      </c>
      <c r="X42" s="162">
        <f t="shared" si="1"/>
        <v>8</v>
      </c>
      <c r="Y42" s="162">
        <f>VLOOKUP(H42,[1]可使用道具表!$D:$F,3,FALSE)</f>
        <v>655009</v>
      </c>
      <c r="Z42" s="162">
        <f t="shared" si="2"/>
        <v>120</v>
      </c>
      <c r="AA42" s="162">
        <f>VLOOKUP(J42,[1]可使用道具表!$D:$F,3,FALSE)</f>
        <v>650501</v>
      </c>
      <c r="AB42" s="162">
        <f t="shared" si="3"/>
        <v>1</v>
      </c>
      <c r="AC42" s="162">
        <f>VLOOKUP(L42,[1]可使用道具表!$D:$F,3,FALSE)</f>
        <v>130032</v>
      </c>
      <c r="AD42" s="162">
        <f t="shared" si="4"/>
        <v>1</v>
      </c>
      <c r="AF42" s="158">
        <v>500116</v>
      </c>
      <c r="AG42" s="158">
        <v>5</v>
      </c>
      <c r="AH42" s="158">
        <v>44</v>
      </c>
      <c r="AL42" s="158">
        <v>500116</v>
      </c>
      <c r="AM42" s="158">
        <v>8</v>
      </c>
      <c r="AN42" s="158">
        <v>44</v>
      </c>
      <c r="AO42" s="158"/>
    </row>
    <row r="43" spans="1:41" ht="17.25" x14ac:dyDescent="0.35">
      <c r="A43" s="166" t="s">
        <v>4</v>
      </c>
      <c r="B43" s="35">
        <v>1</v>
      </c>
      <c r="C43" s="35">
        <v>100</v>
      </c>
      <c r="D43" s="35" t="str">
        <f>R43</f>
        <v>天青图谱</v>
      </c>
      <c r="E43" s="35">
        <v>2</v>
      </c>
      <c r="F43" s="35" t="s">
        <v>2243</v>
      </c>
      <c r="G43" s="35">
        <v>1</v>
      </c>
      <c r="H43" s="35" t="s">
        <v>646</v>
      </c>
      <c r="I43" s="35">
        <v>1</v>
      </c>
      <c r="J43" s="98" t="s">
        <v>2449</v>
      </c>
      <c r="K43" s="35">
        <v>1</v>
      </c>
      <c r="L43" s="35" t="s">
        <v>518</v>
      </c>
      <c r="M43" s="35">
        <v>1</v>
      </c>
      <c r="N43" s="35">
        <f>VLOOKUP($D43,[1]可使用道具表!$D:$E,2,FALSE)*$E43+VLOOKUP($F43,[1]可使用道具表!$D:$E,2,FALSE)*$G43+VLOOKUP($H43,[1]可使用道具表!$D:$E,2,FALSE)*$I43+VLOOKUP($J43,[1]可使用道具表!$D:$E,2,FALSE)*$K43+VLOOKUP($L43,[1]可使用道具表!$D:$E,2,FALSE)*$M43</f>
        <v>336</v>
      </c>
      <c r="O43" s="95">
        <f>N43/C43</f>
        <v>3.36</v>
      </c>
      <c r="P43" s="37" t="s">
        <v>361</v>
      </c>
      <c r="Q43" s="37" t="s">
        <v>362</v>
      </c>
      <c r="R43" s="37" t="s">
        <v>363</v>
      </c>
      <c r="S43" s="37" t="s">
        <v>581</v>
      </c>
      <c r="T43" s="38" t="s">
        <v>588</v>
      </c>
      <c r="U43" s="162">
        <f>VLOOKUP(D43,[1]可使用道具表!$D:$F,3,FALSE)</f>
        <v>655010</v>
      </c>
      <c r="V43" s="162">
        <f t="shared" si="0"/>
        <v>2</v>
      </c>
      <c r="W43" s="162">
        <f>VLOOKUP(F43,[1]可使用道具表!$D:$F,3,FALSE)</f>
        <v>160000</v>
      </c>
      <c r="X43" s="162">
        <f t="shared" si="1"/>
        <v>1</v>
      </c>
      <c r="Y43" s="162">
        <f>VLOOKUP(H43,[1]可使用道具表!$D:$F,3,FALSE)</f>
        <v>125004</v>
      </c>
      <c r="Z43" s="162">
        <f t="shared" si="2"/>
        <v>1</v>
      </c>
      <c r="AA43" s="162">
        <f>VLOOKUP(J43,[1]可使用道具表!$D:$F,3,FALSE)</f>
        <v>650573</v>
      </c>
      <c r="AB43" s="162">
        <f t="shared" si="3"/>
        <v>1</v>
      </c>
      <c r="AC43" s="162">
        <f>VLOOKUP(L43,[1]可使用道具表!$D:$F,3,FALSE)</f>
        <v>0</v>
      </c>
      <c r="AD43" s="162">
        <f t="shared" si="4"/>
        <v>1</v>
      </c>
      <c r="AF43" s="158">
        <v>655009</v>
      </c>
      <c r="AG43" s="158">
        <v>100</v>
      </c>
      <c r="AH43" s="158">
        <v>33</v>
      </c>
      <c r="AL43" s="158">
        <v>655009</v>
      </c>
      <c r="AM43" s="158">
        <v>120</v>
      </c>
      <c r="AN43" s="158">
        <v>33</v>
      </c>
      <c r="AO43" s="158"/>
    </row>
    <row r="44" spans="1:41" x14ac:dyDescent="0.35">
      <c r="A44" s="166"/>
      <c r="B44" s="35">
        <v>2</v>
      </c>
      <c r="C44" s="35">
        <v>200</v>
      </c>
      <c r="D44" s="35" t="str">
        <f>R43</f>
        <v>天青图谱</v>
      </c>
      <c r="E44" s="35">
        <v>4</v>
      </c>
      <c r="F44" s="35" t="str">
        <f>Q43</f>
        <v>挂件技能书</v>
      </c>
      <c r="G44" s="35">
        <v>1</v>
      </c>
      <c r="H44" s="35" t="s">
        <v>302</v>
      </c>
      <c r="I44" s="35">
        <v>1</v>
      </c>
      <c r="J44" s="98" t="s">
        <v>2450</v>
      </c>
      <c r="K44" s="35">
        <v>1</v>
      </c>
      <c r="L44" s="35" t="s">
        <v>518</v>
      </c>
      <c r="M44" s="35"/>
      <c r="N44" s="35">
        <f>VLOOKUP($D44,[1]可使用道具表!$D:$E,2,FALSE)*$E44+VLOOKUP($F44,[1]可使用道具表!$D:$E,2,FALSE)*$G44+VLOOKUP($H44,[1]可使用道具表!$D:$E,2,FALSE)*$I44+VLOOKUP($J44,[1]可使用道具表!$D:$E,2,FALSE)*$K44+VLOOKUP($L44,[1]可使用道具表!$D:$E,2,FALSE)*$M44</f>
        <v>497</v>
      </c>
      <c r="O44" s="95">
        <f t="shared" ref="O44:O52" si="9">N44/C44</f>
        <v>2.4849999999999999</v>
      </c>
      <c r="U44" s="162">
        <f>VLOOKUP(D44,[1]可使用道具表!$D:$F,3,FALSE)</f>
        <v>655010</v>
      </c>
      <c r="V44" s="162">
        <f t="shared" si="0"/>
        <v>4</v>
      </c>
      <c r="W44" s="162">
        <f>VLOOKUP(F44,[1]可使用道具表!$D:$F,3,FALSE)</f>
        <v>500117</v>
      </c>
      <c r="X44" s="162">
        <f t="shared" si="1"/>
        <v>1</v>
      </c>
      <c r="Y44" s="162">
        <f>VLOOKUP(H44,[1]可使用道具表!$D:$F,3,FALSE)</f>
        <v>125012</v>
      </c>
      <c r="Z44" s="162">
        <f t="shared" si="2"/>
        <v>1</v>
      </c>
      <c r="AA44" s="162">
        <f>VLOOKUP(J44,[1]可使用道具表!$D:$F,3,FALSE)</f>
        <v>650589</v>
      </c>
      <c r="AB44" s="162">
        <f t="shared" si="3"/>
        <v>1</v>
      </c>
      <c r="AC44" s="162">
        <f>VLOOKUP(L44,[1]可使用道具表!$D:$F,3,FALSE)</f>
        <v>0</v>
      </c>
      <c r="AD44" s="162">
        <f t="shared" si="4"/>
        <v>0</v>
      </c>
      <c r="AF44" s="158">
        <v>650485</v>
      </c>
      <c r="AG44" s="158">
        <v>1</v>
      </c>
      <c r="AH44" s="158">
        <v>22</v>
      </c>
      <c r="AL44" s="158">
        <v>650501</v>
      </c>
      <c r="AM44" s="158">
        <v>1</v>
      </c>
      <c r="AN44" s="158">
        <v>22</v>
      </c>
      <c r="AO44" s="158"/>
    </row>
    <row r="45" spans="1:41" x14ac:dyDescent="0.35">
      <c r="A45" s="166"/>
      <c r="B45" s="35">
        <v>3</v>
      </c>
      <c r="C45" s="35">
        <v>500</v>
      </c>
      <c r="D45" s="35" t="str">
        <f>R43</f>
        <v>天青图谱</v>
      </c>
      <c r="E45" s="35">
        <v>6</v>
      </c>
      <c r="F45" s="35" t="str">
        <f>Q43</f>
        <v>挂件技能书</v>
      </c>
      <c r="G45" s="35">
        <v>1</v>
      </c>
      <c r="H45" s="35" t="s">
        <v>238</v>
      </c>
      <c r="I45" s="35">
        <v>3</v>
      </c>
      <c r="J45" s="35" t="s">
        <v>500</v>
      </c>
      <c r="K45" s="35">
        <v>1</v>
      </c>
      <c r="L45" s="35" t="s">
        <v>518</v>
      </c>
      <c r="M45" s="35"/>
      <c r="N45" s="35">
        <f>VLOOKUP($D45,[1]可使用道具表!$D:$E,2,FALSE)*$E45+VLOOKUP($F45,[1]可使用道具表!$D:$E,2,FALSE)*$G45+VLOOKUP($H45,[1]可使用道具表!$D:$E,2,FALSE)*$I45+VLOOKUP($J45,[1]可使用道具表!$D:$E,2,FALSE)*$K45+VLOOKUP($L45,[1]可使用道具表!$D:$E,2,FALSE)*$M45</f>
        <v>270</v>
      </c>
      <c r="O45" s="95">
        <f t="shared" si="9"/>
        <v>0.54</v>
      </c>
      <c r="U45" s="162">
        <f>VLOOKUP(D45,[1]可使用道具表!$D:$F,3,FALSE)</f>
        <v>655010</v>
      </c>
      <c r="V45" s="162">
        <f t="shared" si="0"/>
        <v>6</v>
      </c>
      <c r="W45" s="162">
        <f>VLOOKUP(F45,[1]可使用道具表!$D:$F,3,FALSE)</f>
        <v>500117</v>
      </c>
      <c r="X45" s="162">
        <f t="shared" si="1"/>
        <v>1</v>
      </c>
      <c r="Y45" s="162">
        <f>VLOOKUP(H45,[1]可使用道具表!$D:$F,3,FALSE)</f>
        <v>160000</v>
      </c>
      <c r="Z45" s="162">
        <f t="shared" si="2"/>
        <v>3</v>
      </c>
      <c r="AA45" s="162">
        <f>VLOOKUP(J45,[1]可使用道具表!$D:$F,3,FALSE)</f>
        <v>141003</v>
      </c>
      <c r="AB45" s="162">
        <f t="shared" si="3"/>
        <v>1</v>
      </c>
      <c r="AC45" s="162">
        <f>VLOOKUP(L45,[1]可使用道具表!$D:$F,3,FALSE)</f>
        <v>0</v>
      </c>
      <c r="AD45" s="162">
        <f t="shared" si="4"/>
        <v>0</v>
      </c>
      <c r="AF45" s="158">
        <v>130031</v>
      </c>
      <c r="AG45" s="158">
        <v>1</v>
      </c>
      <c r="AH45" s="158">
        <v>11</v>
      </c>
      <c r="AL45" s="158">
        <v>130032</v>
      </c>
      <c r="AM45" s="158">
        <v>1</v>
      </c>
      <c r="AN45" s="158">
        <v>11</v>
      </c>
      <c r="AO45" s="158"/>
    </row>
    <row r="46" spans="1:41" x14ac:dyDescent="0.35">
      <c r="A46" s="166"/>
      <c r="B46" s="35">
        <v>4</v>
      </c>
      <c r="C46" s="35">
        <v>1000</v>
      </c>
      <c r="D46" s="35" t="str">
        <f>R43</f>
        <v>天青图谱</v>
      </c>
      <c r="E46" s="35">
        <v>10</v>
      </c>
      <c r="F46" s="35" t="str">
        <f>Q43</f>
        <v>挂件技能书</v>
      </c>
      <c r="G46" s="35">
        <v>1</v>
      </c>
      <c r="H46" s="35" t="s">
        <v>162</v>
      </c>
      <c r="I46" s="35">
        <v>1</v>
      </c>
      <c r="J46" s="35" t="s">
        <v>293</v>
      </c>
      <c r="K46" s="35">
        <v>1</v>
      </c>
      <c r="L46" s="35" t="s">
        <v>518</v>
      </c>
      <c r="M46" s="35"/>
      <c r="N46" s="35">
        <f>VLOOKUP($D46,[1]可使用道具表!$D:$E,2,FALSE)*$E46+VLOOKUP($F46,[1]可使用道具表!$D:$E,2,FALSE)*$G46+VLOOKUP($H46,[1]可使用道具表!$D:$E,2,FALSE)*$I46+VLOOKUP($J46,[1]可使用道具表!$D:$E,2,FALSE)*$K46+VLOOKUP($L46,[1]可使用道具表!$D:$E,2,FALSE)*$M46</f>
        <v>440</v>
      </c>
      <c r="O46" s="95">
        <f t="shared" si="9"/>
        <v>0.44</v>
      </c>
      <c r="U46" s="162">
        <f>VLOOKUP(D46,[1]可使用道具表!$D:$F,3,FALSE)</f>
        <v>655010</v>
      </c>
      <c r="V46" s="162">
        <f t="shared" si="0"/>
        <v>10</v>
      </c>
      <c r="W46" s="162">
        <f>VLOOKUP(F46,[1]可使用道具表!$D:$F,3,FALSE)</f>
        <v>500117</v>
      </c>
      <c r="X46" s="162">
        <f t="shared" si="1"/>
        <v>1</v>
      </c>
      <c r="Y46" s="162">
        <f>VLOOKUP(H46,[1]可使用道具表!$D:$F,3,FALSE)</f>
        <v>880019</v>
      </c>
      <c r="Z46" s="162">
        <f t="shared" si="2"/>
        <v>1</v>
      </c>
      <c r="AA46" s="162">
        <f>VLOOKUP(J46,[1]可使用道具表!$D:$F,3,FALSE)</f>
        <v>146003</v>
      </c>
      <c r="AB46" s="162">
        <f t="shared" si="3"/>
        <v>1</v>
      </c>
      <c r="AC46" s="162">
        <f>VLOOKUP(L46,[1]可使用道具表!$D:$F,3,FALSE)</f>
        <v>0</v>
      </c>
      <c r="AD46" s="162">
        <f t="shared" si="4"/>
        <v>0</v>
      </c>
    </row>
    <row r="47" spans="1:41" x14ac:dyDescent="0.35">
      <c r="A47" s="166"/>
      <c r="B47" s="35">
        <v>5</v>
      </c>
      <c r="C47" s="35">
        <v>2000</v>
      </c>
      <c r="D47" s="35" t="str">
        <f>R43</f>
        <v>天青图谱</v>
      </c>
      <c r="E47" s="35">
        <v>20</v>
      </c>
      <c r="F47" s="35" t="str">
        <f>Q43</f>
        <v>挂件技能书</v>
      </c>
      <c r="G47" s="35">
        <v>2</v>
      </c>
      <c r="H47" s="35" t="s">
        <v>159</v>
      </c>
      <c r="I47" s="35">
        <v>1</v>
      </c>
      <c r="J47" s="35" t="s">
        <v>630</v>
      </c>
      <c r="K47" s="35">
        <v>1</v>
      </c>
      <c r="L47" s="35" t="s">
        <v>302</v>
      </c>
      <c r="M47" s="35">
        <v>1</v>
      </c>
      <c r="N47" s="35">
        <f>VLOOKUP($D47,[1]可使用道具表!$D:$E,2,FALSE)*$E47+VLOOKUP($F47,[1]可使用道具表!$D:$E,2,FALSE)*$G47+VLOOKUP($H47,[1]可使用道具表!$D:$E,2,FALSE)*$I47+VLOOKUP($J47,[1]可使用道具表!$D:$E,2,FALSE)*$K47+VLOOKUP($L47,[1]可使用道具表!$D:$E,2,FALSE)*$M47</f>
        <v>730</v>
      </c>
      <c r="O47" s="95">
        <f t="shared" si="9"/>
        <v>0.36499999999999999</v>
      </c>
      <c r="U47" s="162">
        <f>VLOOKUP(D47,[1]可使用道具表!$D:$F,3,FALSE)</f>
        <v>655010</v>
      </c>
      <c r="V47" s="162">
        <f t="shared" si="0"/>
        <v>20</v>
      </c>
      <c r="W47" s="162">
        <f>VLOOKUP(F47,[1]可使用道具表!$D:$F,3,FALSE)</f>
        <v>500117</v>
      </c>
      <c r="X47" s="162">
        <f t="shared" si="1"/>
        <v>2</v>
      </c>
      <c r="Y47" s="162">
        <f>VLOOKUP(H47,[1]可使用道具表!$D:$F,3,FALSE)</f>
        <v>880020</v>
      </c>
      <c r="Z47" s="162">
        <f t="shared" si="2"/>
        <v>1</v>
      </c>
      <c r="AA47" s="162">
        <f>VLOOKUP(J47,[1]可使用道具表!$D:$F,3,FALSE)</f>
        <v>880019</v>
      </c>
      <c r="AB47" s="162">
        <f t="shared" si="3"/>
        <v>1</v>
      </c>
      <c r="AC47" s="162">
        <f>VLOOKUP(L47,[1]可使用道具表!$D:$F,3,FALSE)</f>
        <v>125012</v>
      </c>
      <c r="AD47" s="162">
        <f t="shared" si="4"/>
        <v>1</v>
      </c>
    </row>
    <row r="48" spans="1:41" ht="33" x14ac:dyDescent="0.35">
      <c r="A48" s="166"/>
      <c r="B48" s="35">
        <v>6</v>
      </c>
      <c r="C48" s="35">
        <v>3000</v>
      </c>
      <c r="D48" s="35" t="str">
        <f>R43</f>
        <v>天青图谱</v>
      </c>
      <c r="E48" s="35">
        <v>30</v>
      </c>
      <c r="F48" s="35" t="str">
        <f>Q43</f>
        <v>挂件技能书</v>
      </c>
      <c r="G48" s="35">
        <v>3</v>
      </c>
      <c r="H48" s="35" t="s">
        <v>159</v>
      </c>
      <c r="I48" s="35">
        <v>1</v>
      </c>
      <c r="J48" s="35" t="s">
        <v>162</v>
      </c>
      <c r="K48" s="35">
        <v>1</v>
      </c>
      <c r="L48" s="35" t="str">
        <f>S43</f>
        <v>天青玉</v>
      </c>
      <c r="M48" s="35">
        <v>1</v>
      </c>
      <c r="N48" s="35">
        <f>VLOOKUP($D48,[1]可使用道具表!$D:$E,2,FALSE)*$E48+VLOOKUP($F48,[1]可使用道具表!$D:$E,2,FALSE)*$G48+VLOOKUP($H48,[1]可使用道具表!$D:$E,2,FALSE)*$I48+VLOOKUP($J48,[1]可使用道具表!$D:$E,2,FALSE)*$K48+VLOOKUP($L48,[1]可使用道具表!$D:$E,2,FALSE)*$M48</f>
        <v>1397</v>
      </c>
      <c r="O48" s="95">
        <f t="shared" si="9"/>
        <v>0.46566666666666667</v>
      </c>
      <c r="U48" s="162">
        <f>VLOOKUP(D48,[1]可使用道具表!$D:$F,3,FALSE)</f>
        <v>655010</v>
      </c>
      <c r="V48" s="162">
        <f t="shared" si="0"/>
        <v>30</v>
      </c>
      <c r="W48" s="162">
        <f>VLOOKUP(F48,[1]可使用道具表!$D:$F,3,FALSE)</f>
        <v>500117</v>
      </c>
      <c r="X48" s="162">
        <f t="shared" si="1"/>
        <v>3</v>
      </c>
      <c r="Y48" s="162">
        <f>VLOOKUP(H48,[1]可使用道具表!$D:$F,3,FALSE)</f>
        <v>880020</v>
      </c>
      <c r="Z48" s="162">
        <f t="shared" si="2"/>
        <v>1</v>
      </c>
      <c r="AA48" s="162">
        <f>VLOOKUP(J48,[1]可使用道具表!$D:$F,3,FALSE)</f>
        <v>880019</v>
      </c>
      <c r="AB48" s="162">
        <f t="shared" si="3"/>
        <v>1</v>
      </c>
      <c r="AC48" s="162">
        <f>VLOOKUP(L48,[1]可使用道具表!$D:$F,3,FALSE)</f>
        <v>655110</v>
      </c>
      <c r="AD48" s="162">
        <f t="shared" si="4"/>
        <v>1</v>
      </c>
      <c r="AE48" s="159" t="s">
        <v>2489</v>
      </c>
      <c r="AF48" s="159" t="s">
        <v>2490</v>
      </c>
      <c r="AG48" s="159" t="s">
        <v>2491</v>
      </c>
      <c r="AH48" s="159" t="s">
        <v>2492</v>
      </c>
      <c r="AI48" s="159" t="s">
        <v>2493</v>
      </c>
      <c r="AJ48" s="159"/>
      <c r="AK48" s="159" t="s">
        <v>2489</v>
      </c>
      <c r="AL48" s="159" t="s">
        <v>2490</v>
      </c>
      <c r="AM48" s="159" t="s">
        <v>2491</v>
      </c>
      <c r="AN48" s="159" t="s">
        <v>2492</v>
      </c>
      <c r="AO48" s="159" t="s">
        <v>2493</v>
      </c>
    </row>
    <row r="49" spans="1:41" x14ac:dyDescent="0.35">
      <c r="A49" s="166"/>
      <c r="B49" s="35">
        <v>7</v>
      </c>
      <c r="C49" s="35">
        <v>5000</v>
      </c>
      <c r="D49" s="35" t="str">
        <f>R43</f>
        <v>天青图谱</v>
      </c>
      <c r="E49" s="35">
        <v>50</v>
      </c>
      <c r="F49" s="35" t="str">
        <f>S43</f>
        <v>天青玉</v>
      </c>
      <c r="G49" s="35">
        <v>1</v>
      </c>
      <c r="H49" s="35" t="s">
        <v>159</v>
      </c>
      <c r="I49" s="35">
        <v>1</v>
      </c>
      <c r="J49" s="35" t="s">
        <v>162</v>
      </c>
      <c r="K49" s="35">
        <v>1</v>
      </c>
      <c r="L49" s="35" t="s">
        <v>165</v>
      </c>
      <c r="M49" s="35">
        <v>1</v>
      </c>
      <c r="N49" s="35">
        <f>VLOOKUP($D49,[1]可使用道具表!$D:$E,2,FALSE)*$E49+VLOOKUP($F49,[1]可使用道具表!$D:$E,2,FALSE)*$G49+VLOOKUP($H49,[1]可使用道具表!$D:$E,2,FALSE)*$I49+VLOOKUP($J49,[1]可使用道具表!$D:$E,2,FALSE)*$K49+VLOOKUP($L49,[1]可使用道具表!$D:$E,2,FALSE)*$M49</f>
        <v>1827</v>
      </c>
      <c r="O49" s="95">
        <f t="shared" si="9"/>
        <v>0.3654</v>
      </c>
      <c r="U49" s="162">
        <f>VLOOKUP(D49,[1]可使用道具表!$D:$F,3,FALSE)</f>
        <v>655010</v>
      </c>
      <c r="V49" s="162">
        <f t="shared" si="0"/>
        <v>50</v>
      </c>
      <c r="W49" s="162">
        <f>VLOOKUP(F49,[1]可使用道具表!$D:$F,3,FALSE)</f>
        <v>655110</v>
      </c>
      <c r="X49" s="162">
        <f t="shared" si="1"/>
        <v>1</v>
      </c>
      <c r="Y49" s="162">
        <f>VLOOKUP(H49,[1]可使用道具表!$D:$F,3,FALSE)</f>
        <v>880020</v>
      </c>
      <c r="Z49" s="162">
        <f t="shared" si="2"/>
        <v>1</v>
      </c>
      <c r="AA49" s="162">
        <f>VLOOKUP(J49,[1]可使用道具表!$D:$F,3,FALSE)</f>
        <v>880019</v>
      </c>
      <c r="AB49" s="162">
        <f t="shared" si="3"/>
        <v>1</v>
      </c>
      <c r="AC49" s="162">
        <f>VLOOKUP(L49,[1]可使用道具表!$D:$F,3,FALSE)</f>
        <v>880021</v>
      </c>
      <c r="AD49" s="162">
        <f t="shared" si="4"/>
        <v>1</v>
      </c>
      <c r="AE49" s="160"/>
      <c r="AF49" s="160">
        <v>9</v>
      </c>
      <c r="AG49" s="160">
        <v>9</v>
      </c>
      <c r="AH49" s="160">
        <v>20000</v>
      </c>
      <c r="AI49" s="160">
        <v>1</v>
      </c>
      <c r="AJ49" s="160"/>
      <c r="AK49" s="160"/>
      <c r="AL49" s="160">
        <v>9</v>
      </c>
      <c r="AM49" s="160">
        <v>9</v>
      </c>
      <c r="AN49" s="160">
        <v>20000</v>
      </c>
      <c r="AO49" s="160">
        <v>1</v>
      </c>
    </row>
    <row r="50" spans="1:41" s="156" customFormat="1" ht="17.25" x14ac:dyDescent="0.35">
      <c r="A50" s="166"/>
      <c r="B50" s="35">
        <v>8</v>
      </c>
      <c r="C50" s="35">
        <v>10000</v>
      </c>
      <c r="D50" s="157" t="str">
        <f>T43</f>
        <v>天青灵玉</v>
      </c>
      <c r="E50" s="35">
        <v>1</v>
      </c>
      <c r="F50" s="35" t="str">
        <f>S43</f>
        <v>天青玉</v>
      </c>
      <c r="G50" s="35">
        <v>1</v>
      </c>
      <c r="H50" s="35" t="s">
        <v>1877</v>
      </c>
      <c r="I50" s="35">
        <v>2</v>
      </c>
      <c r="J50" s="35" t="s">
        <v>1875</v>
      </c>
      <c r="K50" s="35">
        <v>2</v>
      </c>
      <c r="L50" s="35" t="s">
        <v>1879</v>
      </c>
      <c r="M50" s="35">
        <v>2</v>
      </c>
      <c r="N50" s="35">
        <f>VLOOKUP($D50,[1]可使用道具表!$D:$E,2,FALSE)*$E50+VLOOKUP($F50,[1]可使用道具表!$D:$E,2,FALSE)*$G50+VLOOKUP($H50,[1]可使用道具表!$D:$E,2,FALSE)*$I50+VLOOKUP($J50,[1]可使用道具表!$D:$E,2,FALSE)*$K50+VLOOKUP($L50,[1]可使用道具表!$D:$E,2,FALSE)*$M50</f>
        <v>3749</v>
      </c>
      <c r="O50" s="95">
        <f t="shared" si="9"/>
        <v>0.37490000000000001</v>
      </c>
      <c r="U50" s="162">
        <f>VLOOKUP(D50,[1]可使用道具表!$D:$F,3,FALSE)</f>
        <v>655310</v>
      </c>
      <c r="V50" s="162">
        <f t="shared" si="0"/>
        <v>1</v>
      </c>
      <c r="W50" s="162">
        <f>VLOOKUP(F50,[1]可使用道具表!$D:$F,3,FALSE)</f>
        <v>655110</v>
      </c>
      <c r="X50" s="162">
        <f t="shared" si="1"/>
        <v>1</v>
      </c>
      <c r="Y50" s="162">
        <f>VLOOKUP(H50,[1]可使用道具表!$D:$F,3,FALSE)</f>
        <v>880020</v>
      </c>
      <c r="Z50" s="162">
        <f t="shared" si="2"/>
        <v>2</v>
      </c>
      <c r="AA50" s="162">
        <f>VLOOKUP(J50,[1]可使用道具表!$D:$F,3,FALSE)</f>
        <v>880019</v>
      </c>
      <c r="AB50" s="162">
        <f t="shared" si="3"/>
        <v>2</v>
      </c>
      <c r="AC50" s="162">
        <f>VLOOKUP(L50,[1]可使用道具表!$D:$F,3,FALSE)</f>
        <v>880021</v>
      </c>
      <c r="AD50" s="162">
        <f t="shared" si="4"/>
        <v>2</v>
      </c>
      <c r="AE50" s="161">
        <v>3</v>
      </c>
      <c r="AF50" s="161" t="s">
        <v>2494</v>
      </c>
      <c r="AG50" s="161" t="s">
        <v>522</v>
      </c>
      <c r="AH50" s="161" t="s">
        <v>2495</v>
      </c>
      <c r="AI50" s="160"/>
      <c r="AJ50" s="160"/>
      <c r="AK50" s="161">
        <v>3</v>
      </c>
      <c r="AL50" s="161" t="s">
        <v>2494</v>
      </c>
      <c r="AM50" s="161" t="s">
        <v>522</v>
      </c>
      <c r="AN50" s="161" t="s">
        <v>2495</v>
      </c>
      <c r="AO50" s="160"/>
    </row>
    <row r="51" spans="1:41" s="156" customFormat="1" x14ac:dyDescent="0.35">
      <c r="A51" s="166"/>
      <c r="B51" s="35">
        <v>9</v>
      </c>
      <c r="C51" s="35">
        <v>20000</v>
      </c>
      <c r="D51" s="33" t="s">
        <v>757</v>
      </c>
      <c r="E51" s="35">
        <v>3</v>
      </c>
      <c r="F51" s="35" t="str">
        <f>Q43</f>
        <v>挂件技能书</v>
      </c>
      <c r="G51" s="35">
        <v>5</v>
      </c>
      <c r="H51" s="35" t="str">
        <f>R43</f>
        <v>天青图谱</v>
      </c>
      <c r="I51" s="35">
        <v>100</v>
      </c>
      <c r="J51" s="35" t="s">
        <v>2451</v>
      </c>
      <c r="K51" s="35">
        <v>1</v>
      </c>
      <c r="L51" s="33" t="s">
        <v>533</v>
      </c>
      <c r="M51" s="35">
        <v>1</v>
      </c>
      <c r="N51" s="35">
        <f>VLOOKUP($D51,[1]可使用道具表!$D:$E,2,FALSE)*$E51+VLOOKUP($F51,[1]可使用道具表!$D:$E,2,FALSE)*$G51+VLOOKUP($H51,[1]可使用道具表!$D:$E,2,FALSE)*$I51+VLOOKUP($J51,[1]可使用道具表!$D:$E,2,FALSE)*$K51+VLOOKUP($L51,[1]可使用道具表!$D:$E,2,FALSE)*$M51</f>
        <v>4321</v>
      </c>
      <c r="O51" s="95">
        <f t="shared" si="9"/>
        <v>0.21604999999999999</v>
      </c>
      <c r="U51" s="162">
        <f>VLOOKUP(D51,[1]可使用道具表!$D:$F,3,FALSE)</f>
        <v>130028</v>
      </c>
      <c r="V51" s="162">
        <f t="shared" si="0"/>
        <v>3</v>
      </c>
      <c r="W51" s="162">
        <f>VLOOKUP(F51,[1]可使用道具表!$D:$F,3,FALSE)</f>
        <v>500117</v>
      </c>
      <c r="X51" s="162">
        <f t="shared" si="1"/>
        <v>5</v>
      </c>
      <c r="Y51" s="162">
        <f>VLOOKUP(H51,[1]可使用道具表!$D:$F,3,FALSE)</f>
        <v>655010</v>
      </c>
      <c r="Z51" s="162">
        <f t="shared" si="2"/>
        <v>100</v>
      </c>
      <c r="AA51" s="162">
        <f>VLOOKUP(J51,[1]可使用道具表!$D:$F,3,FALSE)</f>
        <v>650545</v>
      </c>
      <c r="AB51" s="162">
        <f t="shared" si="3"/>
        <v>1</v>
      </c>
      <c r="AC51" s="162">
        <f>VLOOKUP(L51,[1]可使用道具表!$D:$F,3,FALSE)</f>
        <v>130031</v>
      </c>
      <c r="AD51" s="162">
        <f t="shared" si="4"/>
        <v>1</v>
      </c>
      <c r="AE51" s="158"/>
      <c r="AF51" s="158">
        <v>130028</v>
      </c>
      <c r="AG51" s="158">
        <v>3</v>
      </c>
      <c r="AH51" s="158">
        <v>55</v>
      </c>
      <c r="AI51" s="158"/>
      <c r="AJ51" s="158"/>
      <c r="AK51" s="158"/>
      <c r="AL51" s="158">
        <v>130044</v>
      </c>
      <c r="AM51" s="158">
        <v>1</v>
      </c>
      <c r="AN51" s="158">
        <v>55</v>
      </c>
      <c r="AO51" s="158"/>
    </row>
    <row r="52" spans="1:41" x14ac:dyDescent="0.35">
      <c r="A52" s="166"/>
      <c r="B52" s="35">
        <v>10</v>
      </c>
      <c r="C52" s="35">
        <v>30000</v>
      </c>
      <c r="D52" s="33" t="s">
        <v>763</v>
      </c>
      <c r="E52" s="35">
        <v>1</v>
      </c>
      <c r="F52" s="35" t="str">
        <f>Q43</f>
        <v>挂件技能书</v>
      </c>
      <c r="G52" s="35">
        <v>8</v>
      </c>
      <c r="H52" s="35" t="str">
        <f>R43</f>
        <v>天青图谱</v>
      </c>
      <c r="I52" s="35">
        <v>120</v>
      </c>
      <c r="J52" s="35" t="s">
        <v>2452</v>
      </c>
      <c r="K52" s="35">
        <v>1</v>
      </c>
      <c r="L52" s="33" t="s">
        <v>535</v>
      </c>
      <c r="M52" s="35">
        <v>1</v>
      </c>
      <c r="N52" s="35">
        <f>VLOOKUP($D52,[1]可使用道具表!$D:$E,2,FALSE)*$E52+VLOOKUP($F52,[1]可使用道具表!$D:$E,2,FALSE)*$G52+VLOOKUP($H52,[1]可使用道具表!$D:$E,2,FALSE)*$I52+VLOOKUP($J52,[1]可使用道具表!$D:$E,2,FALSE)*$K52+VLOOKUP($L52,[1]可使用道具表!$D:$E,2,FALSE)*$M52</f>
        <v>6712</v>
      </c>
      <c r="O52" s="95">
        <f t="shared" si="9"/>
        <v>0.22373333333333334</v>
      </c>
      <c r="U52" s="162">
        <f>VLOOKUP(D52,[1]可使用道具表!$D:$F,3,FALSE)</f>
        <v>130044</v>
      </c>
      <c r="V52" s="162">
        <f t="shared" si="0"/>
        <v>1</v>
      </c>
      <c r="W52" s="162">
        <f>VLOOKUP(F52,[1]可使用道具表!$D:$F,3,FALSE)</f>
        <v>500117</v>
      </c>
      <c r="X52" s="162">
        <f t="shared" si="1"/>
        <v>8</v>
      </c>
      <c r="Y52" s="162">
        <f>VLOOKUP(H52,[1]可使用道具表!$D:$F,3,FALSE)</f>
        <v>655010</v>
      </c>
      <c r="Z52" s="162">
        <f t="shared" si="2"/>
        <v>120</v>
      </c>
      <c r="AA52" s="162">
        <f>VLOOKUP(J52,[1]可使用道具表!$D:$F,3,FALSE)</f>
        <v>650561</v>
      </c>
      <c r="AB52" s="162">
        <f t="shared" si="3"/>
        <v>1</v>
      </c>
      <c r="AC52" s="162">
        <f>VLOOKUP(L52,[1]可使用道具表!$D:$F,3,FALSE)</f>
        <v>130032</v>
      </c>
      <c r="AD52" s="162">
        <f t="shared" si="4"/>
        <v>1</v>
      </c>
      <c r="AF52" s="158">
        <v>500117</v>
      </c>
      <c r="AG52" s="158">
        <v>5</v>
      </c>
      <c r="AH52" s="158">
        <v>44</v>
      </c>
      <c r="AL52" s="158">
        <v>500117</v>
      </c>
      <c r="AM52" s="158">
        <v>8</v>
      </c>
      <c r="AN52" s="158">
        <v>44</v>
      </c>
      <c r="AO52" s="158"/>
    </row>
    <row r="53" spans="1:41" ht="17.25" x14ac:dyDescent="0.35">
      <c r="A53" s="166" t="s">
        <v>5</v>
      </c>
      <c r="B53" s="35">
        <v>1</v>
      </c>
      <c r="C53" s="35">
        <v>100</v>
      </c>
      <c r="D53" s="35" t="str">
        <f>R53</f>
        <v>遁甲阵法</v>
      </c>
      <c r="E53" s="35">
        <v>2</v>
      </c>
      <c r="F53" s="35" t="s">
        <v>2243</v>
      </c>
      <c r="G53" s="35">
        <v>1</v>
      </c>
      <c r="H53" s="35" t="s">
        <v>646</v>
      </c>
      <c r="I53" s="35">
        <v>1</v>
      </c>
      <c r="J53" s="98" t="s">
        <v>2453</v>
      </c>
      <c r="K53" s="35">
        <v>1</v>
      </c>
      <c r="L53" s="35" t="s">
        <v>518</v>
      </c>
      <c r="M53" s="35">
        <v>1</v>
      </c>
      <c r="N53" s="35">
        <f>VLOOKUP($D53,[1]可使用道具表!$D:$E,2,FALSE)*$E53+VLOOKUP($F53,[1]可使用道具表!$D:$E,2,FALSE)*$G53+VLOOKUP($H53,[1]可使用道具表!$D:$E,2,FALSE)*$I53+VLOOKUP($J53,[1]可使用道具表!$D:$E,2,FALSE)*$K53+VLOOKUP($L53,[1]可使用道具表!$D:$E,2,FALSE)*$M53</f>
        <v>336</v>
      </c>
      <c r="O53" s="95">
        <f>N53/C53</f>
        <v>3.36</v>
      </c>
      <c r="P53" s="39" t="s">
        <v>368</v>
      </c>
      <c r="Q53" s="39" t="s">
        <v>590</v>
      </c>
      <c r="R53" s="39" t="s">
        <v>547</v>
      </c>
      <c r="S53" s="39" t="s">
        <v>589</v>
      </c>
      <c r="T53" s="40" t="s">
        <v>226</v>
      </c>
      <c r="U53" s="162">
        <f>VLOOKUP(D53,[1]可使用道具表!$D:$F,3,FALSE)</f>
        <v>655003</v>
      </c>
      <c r="V53" s="162">
        <f t="shared" si="0"/>
        <v>2</v>
      </c>
      <c r="W53" s="162">
        <f>VLOOKUP(F53,[1]可使用道具表!$D:$F,3,FALSE)</f>
        <v>160000</v>
      </c>
      <c r="X53" s="162">
        <f t="shared" si="1"/>
        <v>1</v>
      </c>
      <c r="Y53" s="162">
        <f>VLOOKUP(H53,[1]可使用道具表!$D:$F,3,FALSE)</f>
        <v>125004</v>
      </c>
      <c r="Z53" s="162">
        <f t="shared" si="2"/>
        <v>1</v>
      </c>
      <c r="AA53" s="162">
        <f>VLOOKUP(J53,[1]可使用道具表!$D:$F,3,FALSE)</f>
        <v>650153</v>
      </c>
      <c r="AB53" s="162">
        <f t="shared" si="3"/>
        <v>1</v>
      </c>
      <c r="AC53" s="162">
        <f>VLOOKUP(L53,[1]可使用道具表!$D:$F,3,FALSE)</f>
        <v>0</v>
      </c>
      <c r="AD53" s="162">
        <f t="shared" si="4"/>
        <v>1</v>
      </c>
      <c r="AF53" s="158">
        <v>655010</v>
      </c>
      <c r="AG53" s="158">
        <v>100</v>
      </c>
      <c r="AH53" s="158">
        <v>33</v>
      </c>
      <c r="AL53" s="158">
        <v>655010</v>
      </c>
      <c r="AM53" s="158">
        <v>120</v>
      </c>
      <c r="AN53" s="158">
        <v>33</v>
      </c>
      <c r="AO53" s="158"/>
    </row>
    <row r="54" spans="1:41" x14ac:dyDescent="0.35">
      <c r="A54" s="166"/>
      <c r="B54" s="35">
        <v>2</v>
      </c>
      <c r="C54" s="35">
        <v>200</v>
      </c>
      <c r="D54" s="35" t="str">
        <f>R53</f>
        <v>遁甲阵法</v>
      </c>
      <c r="E54" s="35">
        <v>4</v>
      </c>
      <c r="F54" s="35" t="str">
        <f>Q53</f>
        <v>奇门技能书</v>
      </c>
      <c r="G54" s="35">
        <v>1</v>
      </c>
      <c r="H54" s="35" t="s">
        <v>302</v>
      </c>
      <c r="I54" s="35">
        <v>1</v>
      </c>
      <c r="J54" s="98" t="s">
        <v>2454</v>
      </c>
      <c r="K54" s="35">
        <v>1</v>
      </c>
      <c r="L54" s="35" t="s">
        <v>518</v>
      </c>
      <c r="M54" s="35"/>
      <c r="N54" s="35">
        <f>VLOOKUP($D54,[1]可使用道具表!$D:$E,2,FALSE)*$E54+VLOOKUP($F54,[1]可使用道具表!$D:$E,2,FALSE)*$G54+VLOOKUP($H54,[1]可使用道具表!$D:$E,2,FALSE)*$I54+VLOOKUP($J54,[1]可使用道具表!$D:$E,2,FALSE)*$K54+VLOOKUP($L54,[1]可使用道具表!$D:$E,2,FALSE)*$M54</f>
        <v>497</v>
      </c>
      <c r="O54" s="95">
        <f t="shared" ref="O54:O62" si="10">N54/C54</f>
        <v>2.4849999999999999</v>
      </c>
      <c r="U54" s="162">
        <f>VLOOKUP(D54,[1]可使用道具表!$D:$F,3,FALSE)</f>
        <v>655003</v>
      </c>
      <c r="V54" s="162">
        <f t="shared" si="0"/>
        <v>4</v>
      </c>
      <c r="W54" s="162">
        <f>VLOOKUP(F54,[1]可使用道具表!$D:$F,3,FALSE)</f>
        <v>500119</v>
      </c>
      <c r="X54" s="162">
        <f t="shared" si="1"/>
        <v>1</v>
      </c>
      <c r="Y54" s="162">
        <f>VLOOKUP(H54,[1]可使用道具表!$D:$F,3,FALSE)</f>
        <v>125012</v>
      </c>
      <c r="Z54" s="162">
        <f t="shared" si="2"/>
        <v>1</v>
      </c>
      <c r="AA54" s="162">
        <f>VLOOKUP(J54,[1]可使用道具表!$D:$F,3,FALSE)</f>
        <v>650169</v>
      </c>
      <c r="AB54" s="162">
        <f t="shared" si="3"/>
        <v>1</v>
      </c>
      <c r="AC54" s="162">
        <f>VLOOKUP(L54,[1]可使用道具表!$D:$F,3,FALSE)</f>
        <v>0</v>
      </c>
      <c r="AD54" s="162">
        <f t="shared" si="4"/>
        <v>0</v>
      </c>
      <c r="AF54" s="158">
        <v>650545</v>
      </c>
      <c r="AG54" s="158">
        <v>1</v>
      </c>
      <c r="AH54" s="158">
        <v>22</v>
      </c>
      <c r="AL54" s="158">
        <v>650561</v>
      </c>
      <c r="AM54" s="158">
        <v>1</v>
      </c>
      <c r="AN54" s="158">
        <v>22</v>
      </c>
      <c r="AO54" s="158"/>
    </row>
    <row r="55" spans="1:41" x14ac:dyDescent="0.35">
      <c r="A55" s="166"/>
      <c r="B55" s="35">
        <v>3</v>
      </c>
      <c r="C55" s="35">
        <v>500</v>
      </c>
      <c r="D55" s="35" t="str">
        <f>R53</f>
        <v>遁甲阵法</v>
      </c>
      <c r="E55" s="35">
        <v>6</v>
      </c>
      <c r="F55" s="35" t="str">
        <f>Q53</f>
        <v>奇门技能书</v>
      </c>
      <c r="G55" s="35">
        <v>1</v>
      </c>
      <c r="H55" s="35" t="s">
        <v>238</v>
      </c>
      <c r="I55" s="35">
        <v>3</v>
      </c>
      <c r="J55" s="35" t="s">
        <v>500</v>
      </c>
      <c r="K55" s="35">
        <v>1</v>
      </c>
      <c r="L55" s="35" t="s">
        <v>518</v>
      </c>
      <c r="M55" s="35"/>
      <c r="N55" s="35">
        <f>VLOOKUP($D55,[1]可使用道具表!$D:$E,2,FALSE)*$E55+VLOOKUP($F55,[1]可使用道具表!$D:$E,2,FALSE)*$G55+VLOOKUP($H55,[1]可使用道具表!$D:$E,2,FALSE)*$I55+VLOOKUP($J55,[1]可使用道具表!$D:$E,2,FALSE)*$K55+VLOOKUP($L55,[1]可使用道具表!$D:$E,2,FALSE)*$M55</f>
        <v>270</v>
      </c>
      <c r="O55" s="95">
        <f t="shared" si="10"/>
        <v>0.54</v>
      </c>
      <c r="U55" s="162">
        <f>VLOOKUP(D55,[1]可使用道具表!$D:$F,3,FALSE)</f>
        <v>655003</v>
      </c>
      <c r="V55" s="162">
        <f t="shared" si="0"/>
        <v>6</v>
      </c>
      <c r="W55" s="162">
        <f>VLOOKUP(F55,[1]可使用道具表!$D:$F,3,FALSE)</f>
        <v>500119</v>
      </c>
      <c r="X55" s="162">
        <f t="shared" si="1"/>
        <v>1</v>
      </c>
      <c r="Y55" s="162">
        <f>VLOOKUP(H55,[1]可使用道具表!$D:$F,3,FALSE)</f>
        <v>160000</v>
      </c>
      <c r="Z55" s="162">
        <f t="shared" si="2"/>
        <v>3</v>
      </c>
      <c r="AA55" s="162">
        <f>VLOOKUP(J55,[1]可使用道具表!$D:$F,3,FALSE)</f>
        <v>141003</v>
      </c>
      <c r="AB55" s="162">
        <f t="shared" si="3"/>
        <v>1</v>
      </c>
      <c r="AC55" s="162">
        <f>VLOOKUP(L55,[1]可使用道具表!$D:$F,3,FALSE)</f>
        <v>0</v>
      </c>
      <c r="AD55" s="162">
        <f t="shared" si="4"/>
        <v>0</v>
      </c>
      <c r="AF55" s="158">
        <v>130031</v>
      </c>
      <c r="AG55" s="158">
        <v>1</v>
      </c>
      <c r="AH55" s="158">
        <v>11</v>
      </c>
      <c r="AL55" s="158">
        <v>130032</v>
      </c>
      <c r="AM55" s="158">
        <v>1</v>
      </c>
      <c r="AN55" s="158">
        <v>11</v>
      </c>
      <c r="AO55" s="158"/>
    </row>
    <row r="56" spans="1:41" x14ac:dyDescent="0.35">
      <c r="A56" s="166"/>
      <c r="B56" s="35">
        <v>4</v>
      </c>
      <c r="C56" s="35">
        <v>1000</v>
      </c>
      <c r="D56" s="35" t="str">
        <f>R53</f>
        <v>遁甲阵法</v>
      </c>
      <c r="E56" s="35">
        <v>10</v>
      </c>
      <c r="F56" s="35" t="str">
        <f>Q53</f>
        <v>奇门技能书</v>
      </c>
      <c r="G56" s="35">
        <v>1</v>
      </c>
      <c r="H56" s="35" t="s">
        <v>162</v>
      </c>
      <c r="I56" s="35">
        <v>1</v>
      </c>
      <c r="J56" s="35" t="s">
        <v>293</v>
      </c>
      <c r="K56" s="35">
        <v>1</v>
      </c>
      <c r="L56" s="35" t="s">
        <v>518</v>
      </c>
      <c r="M56" s="35"/>
      <c r="N56" s="35">
        <f>VLOOKUP($D56,[1]可使用道具表!$D:$E,2,FALSE)*$E56+VLOOKUP($F56,[1]可使用道具表!$D:$E,2,FALSE)*$G56+VLOOKUP($H56,[1]可使用道具表!$D:$E,2,FALSE)*$I56+VLOOKUP($J56,[1]可使用道具表!$D:$E,2,FALSE)*$K56+VLOOKUP($L56,[1]可使用道具表!$D:$E,2,FALSE)*$M56</f>
        <v>440</v>
      </c>
      <c r="O56" s="95">
        <f t="shared" si="10"/>
        <v>0.44</v>
      </c>
      <c r="U56" s="162">
        <f>VLOOKUP(D56,[1]可使用道具表!$D:$F,3,FALSE)</f>
        <v>655003</v>
      </c>
      <c r="V56" s="162">
        <f t="shared" si="0"/>
        <v>10</v>
      </c>
      <c r="W56" s="162">
        <f>VLOOKUP(F56,[1]可使用道具表!$D:$F,3,FALSE)</f>
        <v>500119</v>
      </c>
      <c r="X56" s="162">
        <f t="shared" si="1"/>
        <v>1</v>
      </c>
      <c r="Y56" s="162">
        <f>VLOOKUP(H56,[1]可使用道具表!$D:$F,3,FALSE)</f>
        <v>880019</v>
      </c>
      <c r="Z56" s="162">
        <f t="shared" si="2"/>
        <v>1</v>
      </c>
      <c r="AA56" s="162">
        <f>VLOOKUP(J56,[1]可使用道具表!$D:$F,3,FALSE)</f>
        <v>146003</v>
      </c>
      <c r="AB56" s="162">
        <f t="shared" si="3"/>
        <v>1</v>
      </c>
      <c r="AC56" s="162">
        <f>VLOOKUP(L56,[1]可使用道具表!$D:$F,3,FALSE)</f>
        <v>0</v>
      </c>
      <c r="AD56" s="162">
        <f t="shared" si="4"/>
        <v>0</v>
      </c>
    </row>
    <row r="57" spans="1:41" x14ac:dyDescent="0.35">
      <c r="A57" s="166"/>
      <c r="B57" s="35">
        <v>5</v>
      </c>
      <c r="C57" s="35">
        <v>2000</v>
      </c>
      <c r="D57" s="35" t="str">
        <f>R53</f>
        <v>遁甲阵法</v>
      </c>
      <c r="E57" s="35">
        <v>20</v>
      </c>
      <c r="F57" s="35" t="str">
        <f>Q53</f>
        <v>奇门技能书</v>
      </c>
      <c r="G57" s="35">
        <v>2</v>
      </c>
      <c r="H57" s="35" t="s">
        <v>159</v>
      </c>
      <c r="I57" s="35">
        <v>1</v>
      </c>
      <c r="J57" s="35" t="s">
        <v>630</v>
      </c>
      <c r="K57" s="35">
        <v>1</v>
      </c>
      <c r="L57" s="35" t="s">
        <v>302</v>
      </c>
      <c r="M57" s="35">
        <v>1</v>
      </c>
      <c r="N57" s="35">
        <f>VLOOKUP($D57,[1]可使用道具表!$D:$E,2,FALSE)*$E57+VLOOKUP($F57,[1]可使用道具表!$D:$E,2,FALSE)*$G57+VLOOKUP($H57,[1]可使用道具表!$D:$E,2,FALSE)*$I57+VLOOKUP($J57,[1]可使用道具表!$D:$E,2,FALSE)*$K57+VLOOKUP($L57,[1]可使用道具表!$D:$E,2,FALSE)*$M57</f>
        <v>730</v>
      </c>
      <c r="O57" s="95">
        <f t="shared" si="10"/>
        <v>0.36499999999999999</v>
      </c>
      <c r="U57" s="162">
        <f>VLOOKUP(D57,[1]可使用道具表!$D:$F,3,FALSE)</f>
        <v>655003</v>
      </c>
      <c r="V57" s="162">
        <f t="shared" si="0"/>
        <v>20</v>
      </c>
      <c r="W57" s="162">
        <f>VLOOKUP(F57,[1]可使用道具表!$D:$F,3,FALSE)</f>
        <v>500119</v>
      </c>
      <c r="X57" s="162">
        <f t="shared" si="1"/>
        <v>2</v>
      </c>
      <c r="Y57" s="162">
        <f>VLOOKUP(H57,[1]可使用道具表!$D:$F,3,FALSE)</f>
        <v>880020</v>
      </c>
      <c r="Z57" s="162">
        <f t="shared" si="2"/>
        <v>1</v>
      </c>
      <c r="AA57" s="162">
        <f>VLOOKUP(J57,[1]可使用道具表!$D:$F,3,FALSE)</f>
        <v>880019</v>
      </c>
      <c r="AB57" s="162">
        <f t="shared" si="3"/>
        <v>1</v>
      </c>
      <c r="AC57" s="162">
        <f>VLOOKUP(L57,[1]可使用道具表!$D:$F,3,FALSE)</f>
        <v>125012</v>
      </c>
      <c r="AD57" s="162">
        <f t="shared" si="4"/>
        <v>1</v>
      </c>
    </row>
    <row r="58" spans="1:41" ht="33" x14ac:dyDescent="0.35">
      <c r="A58" s="166"/>
      <c r="B58" s="35">
        <v>6</v>
      </c>
      <c r="C58" s="35">
        <v>3000</v>
      </c>
      <c r="D58" s="35" t="str">
        <f>R53</f>
        <v>遁甲阵法</v>
      </c>
      <c r="E58" s="35">
        <v>30</v>
      </c>
      <c r="F58" s="35" t="str">
        <f>Q53</f>
        <v>奇门技能书</v>
      </c>
      <c r="G58" s="35">
        <v>3</v>
      </c>
      <c r="H58" s="35" t="s">
        <v>159</v>
      </c>
      <c r="I58" s="35">
        <v>1</v>
      </c>
      <c r="J58" s="35" t="s">
        <v>162</v>
      </c>
      <c r="K58" s="35">
        <v>1</v>
      </c>
      <c r="L58" s="35" t="str">
        <f>S53</f>
        <v>遁甲丹</v>
      </c>
      <c r="M58" s="35">
        <v>1</v>
      </c>
      <c r="N58" s="35">
        <f>VLOOKUP($D58,[1]可使用道具表!$D:$E,2,FALSE)*$E58+VLOOKUP($F58,[1]可使用道具表!$D:$E,2,FALSE)*$G58+VLOOKUP($H58,[1]可使用道具表!$D:$E,2,FALSE)*$I58+VLOOKUP($J58,[1]可使用道具表!$D:$E,2,FALSE)*$K58+VLOOKUP($L58,[1]可使用道具表!$D:$E,2,FALSE)*$M58</f>
        <v>1397</v>
      </c>
      <c r="O58" s="95">
        <f t="shared" si="10"/>
        <v>0.46566666666666667</v>
      </c>
      <c r="U58" s="162">
        <f>VLOOKUP(D58,[1]可使用道具表!$D:$F,3,FALSE)</f>
        <v>655003</v>
      </c>
      <c r="V58" s="162">
        <f t="shared" si="0"/>
        <v>30</v>
      </c>
      <c r="W58" s="162">
        <f>VLOOKUP(F58,[1]可使用道具表!$D:$F,3,FALSE)</f>
        <v>500119</v>
      </c>
      <c r="X58" s="162">
        <f t="shared" si="1"/>
        <v>3</v>
      </c>
      <c r="Y58" s="162">
        <f>VLOOKUP(H58,[1]可使用道具表!$D:$F,3,FALSE)</f>
        <v>880020</v>
      </c>
      <c r="Z58" s="162">
        <f t="shared" si="2"/>
        <v>1</v>
      </c>
      <c r="AA58" s="162">
        <f>VLOOKUP(J58,[1]可使用道具表!$D:$F,3,FALSE)</f>
        <v>880019</v>
      </c>
      <c r="AB58" s="162">
        <f t="shared" si="3"/>
        <v>1</v>
      </c>
      <c r="AC58" s="162">
        <f>VLOOKUP(L58,[1]可使用道具表!$D:$F,3,FALSE)</f>
        <v>655103</v>
      </c>
      <c r="AD58" s="162">
        <f t="shared" si="4"/>
        <v>1</v>
      </c>
      <c r="AE58" s="159" t="s">
        <v>2489</v>
      </c>
      <c r="AF58" s="159" t="s">
        <v>2490</v>
      </c>
      <c r="AG58" s="159" t="s">
        <v>2491</v>
      </c>
      <c r="AH58" s="159" t="s">
        <v>2492</v>
      </c>
      <c r="AI58" s="159" t="s">
        <v>2493</v>
      </c>
      <c r="AJ58" s="159"/>
      <c r="AK58" s="159" t="s">
        <v>2489</v>
      </c>
      <c r="AL58" s="159" t="s">
        <v>2490</v>
      </c>
      <c r="AM58" s="159" t="s">
        <v>2491</v>
      </c>
      <c r="AN58" s="159" t="s">
        <v>2492</v>
      </c>
      <c r="AO58" s="159" t="s">
        <v>2493</v>
      </c>
    </row>
    <row r="59" spans="1:41" x14ac:dyDescent="0.35">
      <c r="A59" s="166"/>
      <c r="B59" s="35">
        <v>7</v>
      </c>
      <c r="C59" s="35">
        <v>5000</v>
      </c>
      <c r="D59" s="35" t="str">
        <f>R53</f>
        <v>遁甲阵法</v>
      </c>
      <c r="E59" s="35">
        <v>50</v>
      </c>
      <c r="F59" s="35" t="str">
        <f>S53</f>
        <v>遁甲丹</v>
      </c>
      <c r="G59" s="35">
        <v>1</v>
      </c>
      <c r="H59" s="35" t="s">
        <v>159</v>
      </c>
      <c r="I59" s="35">
        <v>1</v>
      </c>
      <c r="J59" s="35" t="s">
        <v>162</v>
      </c>
      <c r="K59" s="35">
        <v>1</v>
      </c>
      <c r="L59" s="35" t="s">
        <v>165</v>
      </c>
      <c r="M59" s="35">
        <v>1</v>
      </c>
      <c r="N59" s="35">
        <f>VLOOKUP($D59,[1]可使用道具表!$D:$E,2,FALSE)*$E59+VLOOKUP($F59,[1]可使用道具表!$D:$E,2,FALSE)*$G59+VLOOKUP($H59,[1]可使用道具表!$D:$E,2,FALSE)*$I59+VLOOKUP($J59,[1]可使用道具表!$D:$E,2,FALSE)*$K59+VLOOKUP($L59,[1]可使用道具表!$D:$E,2,FALSE)*$M59</f>
        <v>1827</v>
      </c>
      <c r="O59" s="95">
        <f t="shared" si="10"/>
        <v>0.3654</v>
      </c>
      <c r="U59" s="162">
        <f>VLOOKUP(D59,[1]可使用道具表!$D:$F,3,FALSE)</f>
        <v>655003</v>
      </c>
      <c r="V59" s="162">
        <f t="shared" si="0"/>
        <v>50</v>
      </c>
      <c r="W59" s="162">
        <f>VLOOKUP(F59,[1]可使用道具表!$D:$F,3,FALSE)</f>
        <v>655103</v>
      </c>
      <c r="X59" s="162">
        <f t="shared" si="1"/>
        <v>1</v>
      </c>
      <c r="Y59" s="162">
        <f>VLOOKUP(H59,[1]可使用道具表!$D:$F,3,FALSE)</f>
        <v>880020</v>
      </c>
      <c r="Z59" s="162">
        <f t="shared" si="2"/>
        <v>1</v>
      </c>
      <c r="AA59" s="162">
        <f>VLOOKUP(J59,[1]可使用道具表!$D:$F,3,FALSE)</f>
        <v>880019</v>
      </c>
      <c r="AB59" s="162">
        <f t="shared" si="3"/>
        <v>1</v>
      </c>
      <c r="AC59" s="162">
        <f>VLOOKUP(L59,[1]可使用道具表!$D:$F,3,FALSE)</f>
        <v>880021</v>
      </c>
      <c r="AD59" s="162">
        <f t="shared" si="4"/>
        <v>1</v>
      </c>
      <c r="AE59" s="160"/>
      <c r="AF59" s="160">
        <v>9</v>
      </c>
      <c r="AG59" s="160">
        <v>9</v>
      </c>
      <c r="AH59" s="160">
        <v>20000</v>
      </c>
      <c r="AI59" s="160">
        <v>1</v>
      </c>
      <c r="AJ59" s="160"/>
      <c r="AK59" s="160"/>
      <c r="AL59" s="160">
        <v>9</v>
      </c>
      <c r="AM59" s="160">
        <v>9</v>
      </c>
      <c r="AN59" s="160">
        <v>20000</v>
      </c>
      <c r="AO59" s="160">
        <v>1</v>
      </c>
    </row>
    <row r="60" spans="1:41" s="156" customFormat="1" ht="17.25" x14ac:dyDescent="0.35">
      <c r="A60" s="166"/>
      <c r="B60" s="35">
        <v>8</v>
      </c>
      <c r="C60" s="35">
        <v>10000</v>
      </c>
      <c r="D60" s="157" t="str">
        <f>T53</f>
        <v>遁甲仙丹</v>
      </c>
      <c r="E60" s="35">
        <v>1</v>
      </c>
      <c r="F60" s="35" t="str">
        <f>S53</f>
        <v>遁甲丹</v>
      </c>
      <c r="G60" s="35">
        <v>1</v>
      </c>
      <c r="H60" s="35" t="s">
        <v>1877</v>
      </c>
      <c r="I60" s="35">
        <v>2</v>
      </c>
      <c r="J60" s="35" t="s">
        <v>1875</v>
      </c>
      <c r="K60" s="35">
        <v>2</v>
      </c>
      <c r="L60" s="35" t="s">
        <v>1879</v>
      </c>
      <c r="M60" s="35">
        <v>2</v>
      </c>
      <c r="N60" s="35">
        <f>VLOOKUP($D60,[1]可使用道具表!$D:$E,2,FALSE)*$E60+VLOOKUP($F60,[1]可使用道具表!$D:$E,2,FALSE)*$G60+VLOOKUP($H60,[1]可使用道具表!$D:$E,2,FALSE)*$I60+VLOOKUP($J60,[1]可使用道具表!$D:$E,2,FALSE)*$K60+VLOOKUP($L60,[1]可使用道具表!$D:$E,2,FALSE)*$M60</f>
        <v>3749</v>
      </c>
      <c r="O60" s="95">
        <f t="shared" si="10"/>
        <v>0.37490000000000001</v>
      </c>
      <c r="U60" s="162">
        <f>VLOOKUP(D60,[1]可使用道具表!$D:$F,3,FALSE)</f>
        <v>655303</v>
      </c>
      <c r="V60" s="162">
        <f t="shared" si="0"/>
        <v>1</v>
      </c>
      <c r="W60" s="162">
        <f>VLOOKUP(F60,[1]可使用道具表!$D:$F,3,FALSE)</f>
        <v>655103</v>
      </c>
      <c r="X60" s="162">
        <f t="shared" si="1"/>
        <v>1</v>
      </c>
      <c r="Y60" s="162">
        <f>VLOOKUP(H60,[1]可使用道具表!$D:$F,3,FALSE)</f>
        <v>880020</v>
      </c>
      <c r="Z60" s="162">
        <f t="shared" si="2"/>
        <v>2</v>
      </c>
      <c r="AA60" s="162">
        <f>VLOOKUP(J60,[1]可使用道具表!$D:$F,3,FALSE)</f>
        <v>880019</v>
      </c>
      <c r="AB60" s="162">
        <f t="shared" si="3"/>
        <v>2</v>
      </c>
      <c r="AC60" s="162">
        <f>VLOOKUP(L60,[1]可使用道具表!$D:$F,3,FALSE)</f>
        <v>880021</v>
      </c>
      <c r="AD60" s="162">
        <f t="shared" si="4"/>
        <v>2</v>
      </c>
      <c r="AE60" s="161">
        <v>3</v>
      </c>
      <c r="AF60" s="161" t="s">
        <v>2494</v>
      </c>
      <c r="AG60" s="161" t="s">
        <v>522</v>
      </c>
      <c r="AH60" s="161" t="s">
        <v>2495</v>
      </c>
      <c r="AI60" s="160"/>
      <c r="AJ60" s="160"/>
      <c r="AK60" s="161">
        <v>3</v>
      </c>
      <c r="AL60" s="161" t="s">
        <v>2494</v>
      </c>
      <c r="AM60" s="161" t="s">
        <v>522</v>
      </c>
      <c r="AN60" s="161" t="s">
        <v>2495</v>
      </c>
      <c r="AO60" s="160"/>
    </row>
    <row r="61" spans="1:41" s="156" customFormat="1" x14ac:dyDescent="0.35">
      <c r="A61" s="166"/>
      <c r="B61" s="35">
        <v>9</v>
      </c>
      <c r="C61" s="35">
        <v>20000</v>
      </c>
      <c r="D61" s="33" t="s">
        <v>757</v>
      </c>
      <c r="E61" s="35">
        <v>3</v>
      </c>
      <c r="F61" s="35" t="str">
        <f>Q53</f>
        <v>奇门技能书</v>
      </c>
      <c r="G61" s="35">
        <v>5</v>
      </c>
      <c r="H61" s="35" t="str">
        <f>R53</f>
        <v>遁甲阵法</v>
      </c>
      <c r="I61" s="35">
        <v>100</v>
      </c>
      <c r="J61" s="35" t="s">
        <v>2455</v>
      </c>
      <c r="K61" s="35">
        <v>1</v>
      </c>
      <c r="L61" s="33" t="s">
        <v>533</v>
      </c>
      <c r="M61" s="35">
        <v>1</v>
      </c>
      <c r="N61" s="35">
        <f>VLOOKUP($D61,[1]可使用道具表!$D:$E,2,FALSE)*$E61+VLOOKUP($F61,[1]可使用道具表!$D:$E,2,FALSE)*$G61+VLOOKUP($H61,[1]可使用道具表!$D:$E,2,FALSE)*$I61+VLOOKUP($J61,[1]可使用道具表!$D:$E,2,FALSE)*$K61+VLOOKUP($L61,[1]可使用道具表!$D:$E,2,FALSE)*$M61</f>
        <v>4321</v>
      </c>
      <c r="O61" s="95">
        <f t="shared" si="10"/>
        <v>0.21604999999999999</v>
      </c>
      <c r="U61" s="162">
        <f>VLOOKUP(D61,[1]可使用道具表!$D:$F,3,FALSE)</f>
        <v>130028</v>
      </c>
      <c r="V61" s="162">
        <f t="shared" si="0"/>
        <v>3</v>
      </c>
      <c r="W61" s="162">
        <f>VLOOKUP(F61,[1]可使用道具表!$D:$F,3,FALSE)</f>
        <v>500119</v>
      </c>
      <c r="X61" s="162">
        <f t="shared" si="1"/>
        <v>5</v>
      </c>
      <c r="Y61" s="162">
        <f>VLOOKUP(H61,[1]可使用道具表!$D:$F,3,FALSE)</f>
        <v>655003</v>
      </c>
      <c r="Z61" s="162">
        <f t="shared" si="2"/>
        <v>100</v>
      </c>
      <c r="AA61" s="162">
        <f>VLOOKUP(J61,[1]可使用道具表!$D:$F,3,FALSE)</f>
        <v>650125</v>
      </c>
      <c r="AB61" s="162">
        <f t="shared" si="3"/>
        <v>1</v>
      </c>
      <c r="AC61" s="162">
        <f>VLOOKUP(L61,[1]可使用道具表!$D:$F,3,FALSE)</f>
        <v>130031</v>
      </c>
      <c r="AD61" s="162">
        <f t="shared" si="4"/>
        <v>1</v>
      </c>
      <c r="AE61" s="158"/>
      <c r="AF61" s="158">
        <v>130028</v>
      </c>
      <c r="AG61" s="158">
        <v>3</v>
      </c>
      <c r="AH61" s="158">
        <v>55</v>
      </c>
      <c r="AI61" s="158"/>
      <c r="AJ61" s="158"/>
      <c r="AK61" s="158"/>
      <c r="AL61" s="158">
        <v>130044</v>
      </c>
      <c r="AM61" s="158">
        <v>1</v>
      </c>
      <c r="AN61" s="158">
        <v>55</v>
      </c>
      <c r="AO61" s="158"/>
    </row>
    <row r="62" spans="1:41" x14ac:dyDescent="0.35">
      <c r="A62" s="166"/>
      <c r="B62" s="35">
        <v>10</v>
      </c>
      <c r="C62" s="35">
        <v>30000</v>
      </c>
      <c r="D62" s="33" t="s">
        <v>763</v>
      </c>
      <c r="E62" s="35">
        <v>1</v>
      </c>
      <c r="F62" s="35" t="str">
        <f>Q53</f>
        <v>奇门技能书</v>
      </c>
      <c r="G62" s="35">
        <v>8</v>
      </c>
      <c r="H62" s="35" t="str">
        <f>R53</f>
        <v>遁甲阵法</v>
      </c>
      <c r="I62" s="35">
        <v>120</v>
      </c>
      <c r="J62" s="35" t="s">
        <v>2456</v>
      </c>
      <c r="K62" s="35">
        <v>1</v>
      </c>
      <c r="L62" s="33" t="s">
        <v>535</v>
      </c>
      <c r="M62" s="35">
        <v>1</v>
      </c>
      <c r="N62" s="35">
        <f>VLOOKUP($D62,[1]可使用道具表!$D:$E,2,FALSE)*$E62+VLOOKUP($F62,[1]可使用道具表!$D:$E,2,FALSE)*$G62+VLOOKUP($H62,[1]可使用道具表!$D:$E,2,FALSE)*$I62+VLOOKUP($J62,[1]可使用道具表!$D:$E,2,FALSE)*$K62+VLOOKUP($L62,[1]可使用道具表!$D:$E,2,FALSE)*$M62</f>
        <v>6712</v>
      </c>
      <c r="O62" s="95">
        <f t="shared" si="10"/>
        <v>0.22373333333333334</v>
      </c>
      <c r="U62" s="162">
        <f>VLOOKUP(D62,[1]可使用道具表!$D:$F,3,FALSE)</f>
        <v>130044</v>
      </c>
      <c r="V62" s="162">
        <f t="shared" si="0"/>
        <v>1</v>
      </c>
      <c r="W62" s="162">
        <f>VLOOKUP(F62,[1]可使用道具表!$D:$F,3,FALSE)</f>
        <v>500119</v>
      </c>
      <c r="X62" s="162">
        <f t="shared" si="1"/>
        <v>8</v>
      </c>
      <c r="Y62" s="162">
        <f>VLOOKUP(H62,[1]可使用道具表!$D:$F,3,FALSE)</f>
        <v>655003</v>
      </c>
      <c r="Z62" s="162">
        <f t="shared" si="2"/>
        <v>120</v>
      </c>
      <c r="AA62" s="162">
        <f>VLOOKUP(J62,[1]可使用道具表!$D:$F,3,FALSE)</f>
        <v>650141</v>
      </c>
      <c r="AB62" s="162">
        <f t="shared" si="3"/>
        <v>1</v>
      </c>
      <c r="AC62" s="162">
        <f>VLOOKUP(L62,[1]可使用道具表!$D:$F,3,FALSE)</f>
        <v>130032</v>
      </c>
      <c r="AD62" s="162">
        <f t="shared" si="4"/>
        <v>1</v>
      </c>
      <c r="AF62" s="158">
        <v>500119</v>
      </c>
      <c r="AG62" s="158">
        <v>5</v>
      </c>
      <c r="AH62" s="158">
        <v>44</v>
      </c>
      <c r="AL62" s="158">
        <v>500119</v>
      </c>
      <c r="AM62" s="158">
        <v>8</v>
      </c>
      <c r="AN62" s="158">
        <v>44</v>
      </c>
      <c r="AO62" s="158"/>
    </row>
    <row r="63" spans="1:41" ht="17.25" x14ac:dyDescent="0.35">
      <c r="A63" s="185" t="s">
        <v>6</v>
      </c>
      <c r="B63" s="35">
        <v>1</v>
      </c>
      <c r="C63" s="35">
        <v>100</v>
      </c>
      <c r="D63" s="35" t="str">
        <f>R63</f>
        <v>静气宝典</v>
      </c>
      <c r="E63" s="35">
        <v>2</v>
      </c>
      <c r="F63" s="35" t="s">
        <v>2243</v>
      </c>
      <c r="G63" s="35">
        <v>1</v>
      </c>
      <c r="H63" s="35" t="s">
        <v>646</v>
      </c>
      <c r="I63" s="35">
        <v>1</v>
      </c>
      <c r="J63" s="98" t="s">
        <v>2457</v>
      </c>
      <c r="K63" s="35">
        <v>1</v>
      </c>
      <c r="L63" s="35" t="s">
        <v>518</v>
      </c>
      <c r="M63" s="35">
        <v>1</v>
      </c>
      <c r="N63" s="35">
        <f>VLOOKUP($D63,[1]可使用道具表!$D:$E,2,FALSE)*$E63+VLOOKUP($F63,[1]可使用道具表!$D:$E,2,FALSE)*$G63+VLOOKUP($H63,[1]可使用道具表!$D:$E,2,FALSE)*$I63+VLOOKUP($J63,[1]可使用道具表!$D:$E,2,FALSE)*$K63+VLOOKUP($L63,[1]可使用道具表!$D:$E,2,FALSE)*$M63</f>
        <v>336</v>
      </c>
      <c r="O63" s="95">
        <f>N63/C63</f>
        <v>3.36</v>
      </c>
      <c r="P63" s="37" t="s">
        <v>375</v>
      </c>
      <c r="Q63" s="37" t="s">
        <v>592</v>
      </c>
      <c r="R63" s="37" t="s">
        <v>229</v>
      </c>
      <c r="S63" s="37" t="s">
        <v>591</v>
      </c>
      <c r="T63" s="38" t="s">
        <v>236</v>
      </c>
      <c r="U63" s="162">
        <f>VLOOKUP(D63,[1]可使用道具表!$D:$F,3,FALSE)</f>
        <v>655007</v>
      </c>
      <c r="V63" s="162">
        <f t="shared" si="0"/>
        <v>2</v>
      </c>
      <c r="W63" s="162">
        <f>VLOOKUP(F63,[1]可使用道具表!$D:$F,3,FALSE)</f>
        <v>160000</v>
      </c>
      <c r="X63" s="162">
        <f t="shared" si="1"/>
        <v>1</v>
      </c>
      <c r="Y63" s="162">
        <f>VLOOKUP(H63,[1]可使用道具表!$D:$F,3,FALSE)</f>
        <v>125004</v>
      </c>
      <c r="Z63" s="162">
        <f t="shared" si="2"/>
        <v>1</v>
      </c>
      <c r="AA63" s="162">
        <f>VLOOKUP(J63,[1]可使用道具表!$D:$F,3,FALSE)</f>
        <v>650393</v>
      </c>
      <c r="AB63" s="162">
        <f t="shared" si="3"/>
        <v>1</v>
      </c>
      <c r="AC63" s="162">
        <f>VLOOKUP(L63,[1]可使用道具表!$D:$F,3,FALSE)</f>
        <v>0</v>
      </c>
      <c r="AD63" s="162">
        <f t="shared" si="4"/>
        <v>1</v>
      </c>
      <c r="AF63" s="158">
        <v>655003</v>
      </c>
      <c r="AG63" s="158">
        <v>100</v>
      </c>
      <c r="AH63" s="158">
        <v>33</v>
      </c>
      <c r="AL63" s="158">
        <v>655003</v>
      </c>
      <c r="AM63" s="158">
        <v>120</v>
      </c>
      <c r="AN63" s="158">
        <v>33</v>
      </c>
      <c r="AO63" s="158"/>
    </row>
    <row r="64" spans="1:41" x14ac:dyDescent="0.35">
      <c r="A64" s="186"/>
      <c r="B64" s="35">
        <v>2</v>
      </c>
      <c r="C64" s="35">
        <v>200</v>
      </c>
      <c r="D64" s="35" t="str">
        <f>R63</f>
        <v>静气宝典</v>
      </c>
      <c r="E64" s="35">
        <v>4</v>
      </c>
      <c r="F64" s="35" t="str">
        <f>Q63</f>
        <v>凝神技能书</v>
      </c>
      <c r="G64" s="35">
        <v>1</v>
      </c>
      <c r="H64" s="35" t="s">
        <v>302</v>
      </c>
      <c r="I64" s="35">
        <v>1</v>
      </c>
      <c r="J64" s="98" t="s">
        <v>2458</v>
      </c>
      <c r="K64" s="35">
        <v>1</v>
      </c>
      <c r="L64" s="35" t="s">
        <v>518</v>
      </c>
      <c r="M64" s="35"/>
      <c r="N64" s="35">
        <f>VLOOKUP($D64,[1]可使用道具表!$D:$E,2,FALSE)*$E64+VLOOKUP($F64,[1]可使用道具表!$D:$E,2,FALSE)*$G64+VLOOKUP($H64,[1]可使用道具表!$D:$E,2,FALSE)*$I64+VLOOKUP($J64,[1]可使用道具表!$D:$E,2,FALSE)*$K64+VLOOKUP($L64,[1]可使用道具表!$D:$E,2,FALSE)*$M64</f>
        <v>497</v>
      </c>
      <c r="O64" s="95">
        <f t="shared" ref="O64:O72" si="11">N64/C64</f>
        <v>2.4849999999999999</v>
      </c>
      <c r="U64" s="162">
        <f>VLOOKUP(D64,[1]可使用道具表!$D:$F,3,FALSE)</f>
        <v>655007</v>
      </c>
      <c r="V64" s="162">
        <f t="shared" si="0"/>
        <v>4</v>
      </c>
      <c r="W64" s="162">
        <f>VLOOKUP(F64,[1]可使用道具表!$D:$F,3,FALSE)</f>
        <v>500120</v>
      </c>
      <c r="X64" s="162">
        <f t="shared" si="1"/>
        <v>1</v>
      </c>
      <c r="Y64" s="162">
        <f>VLOOKUP(H64,[1]可使用道具表!$D:$F,3,FALSE)</f>
        <v>125012</v>
      </c>
      <c r="Z64" s="162">
        <f t="shared" si="2"/>
        <v>1</v>
      </c>
      <c r="AA64" s="162">
        <f>VLOOKUP(J64,[1]可使用道具表!$D:$F,3,FALSE)</f>
        <v>650409</v>
      </c>
      <c r="AB64" s="162">
        <f t="shared" si="3"/>
        <v>1</v>
      </c>
      <c r="AC64" s="162">
        <f>VLOOKUP(L64,[1]可使用道具表!$D:$F,3,FALSE)</f>
        <v>0</v>
      </c>
      <c r="AD64" s="162">
        <f t="shared" si="4"/>
        <v>0</v>
      </c>
      <c r="AF64" s="158">
        <v>650125</v>
      </c>
      <c r="AG64" s="158">
        <v>1</v>
      </c>
      <c r="AH64" s="158">
        <v>22</v>
      </c>
      <c r="AL64" s="158">
        <v>650141</v>
      </c>
      <c r="AM64" s="158">
        <v>1</v>
      </c>
      <c r="AN64" s="158">
        <v>22</v>
      </c>
      <c r="AO64" s="158"/>
    </row>
    <row r="65" spans="1:41" x14ac:dyDescent="0.35">
      <c r="A65" s="186"/>
      <c r="B65" s="35">
        <v>3</v>
      </c>
      <c r="C65" s="35">
        <v>500</v>
      </c>
      <c r="D65" s="35" t="str">
        <f>R63</f>
        <v>静气宝典</v>
      </c>
      <c r="E65" s="35">
        <v>6</v>
      </c>
      <c r="F65" s="35" t="str">
        <f>Q63</f>
        <v>凝神技能书</v>
      </c>
      <c r="G65" s="35">
        <v>1</v>
      </c>
      <c r="H65" s="35" t="s">
        <v>238</v>
      </c>
      <c r="I65" s="35">
        <v>3</v>
      </c>
      <c r="J65" s="35" t="s">
        <v>500</v>
      </c>
      <c r="K65" s="35">
        <v>1</v>
      </c>
      <c r="L65" s="35" t="s">
        <v>518</v>
      </c>
      <c r="M65" s="35"/>
      <c r="N65" s="35">
        <f>VLOOKUP($D65,[1]可使用道具表!$D:$E,2,FALSE)*$E65+VLOOKUP($F65,[1]可使用道具表!$D:$E,2,FALSE)*$G65+VLOOKUP($H65,[1]可使用道具表!$D:$E,2,FALSE)*$I65+VLOOKUP($J65,[1]可使用道具表!$D:$E,2,FALSE)*$K65+VLOOKUP($L65,[1]可使用道具表!$D:$E,2,FALSE)*$M65</f>
        <v>270</v>
      </c>
      <c r="O65" s="95">
        <f t="shared" si="11"/>
        <v>0.54</v>
      </c>
      <c r="U65" s="162">
        <f>VLOOKUP(D65,[1]可使用道具表!$D:$F,3,FALSE)</f>
        <v>655007</v>
      </c>
      <c r="V65" s="162">
        <f t="shared" si="0"/>
        <v>6</v>
      </c>
      <c r="W65" s="162">
        <f>VLOOKUP(F65,[1]可使用道具表!$D:$F,3,FALSE)</f>
        <v>500120</v>
      </c>
      <c r="X65" s="162">
        <f t="shared" si="1"/>
        <v>1</v>
      </c>
      <c r="Y65" s="162">
        <f>VLOOKUP(H65,[1]可使用道具表!$D:$F,3,FALSE)</f>
        <v>160000</v>
      </c>
      <c r="Z65" s="162">
        <f t="shared" si="2"/>
        <v>3</v>
      </c>
      <c r="AA65" s="162">
        <f>VLOOKUP(J65,[1]可使用道具表!$D:$F,3,FALSE)</f>
        <v>141003</v>
      </c>
      <c r="AB65" s="162">
        <f t="shared" si="3"/>
        <v>1</v>
      </c>
      <c r="AC65" s="162">
        <f>VLOOKUP(L65,[1]可使用道具表!$D:$F,3,FALSE)</f>
        <v>0</v>
      </c>
      <c r="AD65" s="162">
        <f t="shared" si="4"/>
        <v>0</v>
      </c>
      <c r="AF65" s="158">
        <v>130031</v>
      </c>
      <c r="AG65" s="158">
        <v>1</v>
      </c>
      <c r="AH65" s="158">
        <v>11</v>
      </c>
      <c r="AL65" s="158">
        <v>130032</v>
      </c>
      <c r="AM65" s="158">
        <v>1</v>
      </c>
      <c r="AN65" s="158">
        <v>11</v>
      </c>
      <c r="AO65" s="158"/>
    </row>
    <row r="66" spans="1:41" x14ac:dyDescent="0.35">
      <c r="A66" s="186"/>
      <c r="B66" s="35">
        <v>4</v>
      </c>
      <c r="C66" s="35">
        <v>1000</v>
      </c>
      <c r="D66" s="35" t="str">
        <f>R63</f>
        <v>静气宝典</v>
      </c>
      <c r="E66" s="35">
        <v>10</v>
      </c>
      <c r="F66" s="35" t="str">
        <f>Q63</f>
        <v>凝神技能书</v>
      </c>
      <c r="G66" s="35">
        <v>1</v>
      </c>
      <c r="H66" s="35" t="s">
        <v>162</v>
      </c>
      <c r="I66" s="35">
        <v>1</v>
      </c>
      <c r="J66" s="35" t="s">
        <v>293</v>
      </c>
      <c r="K66" s="35">
        <v>1</v>
      </c>
      <c r="L66" s="35" t="s">
        <v>518</v>
      </c>
      <c r="M66" s="35"/>
      <c r="N66" s="35">
        <f>VLOOKUP($D66,[1]可使用道具表!$D:$E,2,FALSE)*$E66+VLOOKUP($F66,[1]可使用道具表!$D:$E,2,FALSE)*$G66+VLOOKUP($H66,[1]可使用道具表!$D:$E,2,FALSE)*$I66+VLOOKUP($J66,[1]可使用道具表!$D:$E,2,FALSE)*$K66+VLOOKUP($L66,[1]可使用道具表!$D:$E,2,FALSE)*$M66</f>
        <v>440</v>
      </c>
      <c r="O66" s="95">
        <f t="shared" si="11"/>
        <v>0.44</v>
      </c>
      <c r="U66" s="162">
        <f>VLOOKUP(D66,[1]可使用道具表!$D:$F,3,FALSE)</f>
        <v>655007</v>
      </c>
      <c r="V66" s="162">
        <f t="shared" si="0"/>
        <v>10</v>
      </c>
      <c r="W66" s="162">
        <f>VLOOKUP(F66,[1]可使用道具表!$D:$F,3,FALSE)</f>
        <v>500120</v>
      </c>
      <c r="X66" s="162">
        <f t="shared" si="1"/>
        <v>1</v>
      </c>
      <c r="Y66" s="162">
        <f>VLOOKUP(H66,[1]可使用道具表!$D:$F,3,FALSE)</f>
        <v>880019</v>
      </c>
      <c r="Z66" s="162">
        <f t="shared" si="2"/>
        <v>1</v>
      </c>
      <c r="AA66" s="162">
        <f>VLOOKUP(J66,[1]可使用道具表!$D:$F,3,FALSE)</f>
        <v>146003</v>
      </c>
      <c r="AB66" s="162">
        <f t="shared" si="3"/>
        <v>1</v>
      </c>
      <c r="AC66" s="162">
        <f>VLOOKUP(L66,[1]可使用道具表!$D:$F,3,FALSE)</f>
        <v>0</v>
      </c>
      <c r="AD66" s="162">
        <f t="shared" si="4"/>
        <v>0</v>
      </c>
    </row>
    <row r="67" spans="1:41" x14ac:dyDescent="0.35">
      <c r="A67" s="186"/>
      <c r="B67" s="35">
        <v>5</v>
      </c>
      <c r="C67" s="35">
        <v>2000</v>
      </c>
      <c r="D67" s="35" t="str">
        <f>R63</f>
        <v>静气宝典</v>
      </c>
      <c r="E67" s="35">
        <v>20</v>
      </c>
      <c r="F67" s="35" t="str">
        <f>Q63</f>
        <v>凝神技能书</v>
      </c>
      <c r="G67" s="35">
        <v>2</v>
      </c>
      <c r="H67" s="35" t="s">
        <v>159</v>
      </c>
      <c r="I67" s="35">
        <v>1</v>
      </c>
      <c r="J67" s="35" t="s">
        <v>630</v>
      </c>
      <c r="K67" s="35">
        <v>1</v>
      </c>
      <c r="L67" s="35" t="s">
        <v>302</v>
      </c>
      <c r="M67" s="35">
        <v>1</v>
      </c>
      <c r="N67" s="35">
        <f>VLOOKUP($D67,[1]可使用道具表!$D:$E,2,FALSE)*$E67+VLOOKUP($F67,[1]可使用道具表!$D:$E,2,FALSE)*$G67+VLOOKUP($H67,[1]可使用道具表!$D:$E,2,FALSE)*$I67+VLOOKUP($J67,[1]可使用道具表!$D:$E,2,FALSE)*$K67+VLOOKUP($L67,[1]可使用道具表!$D:$E,2,FALSE)*$M67</f>
        <v>730</v>
      </c>
      <c r="O67" s="95">
        <f t="shared" si="11"/>
        <v>0.36499999999999999</v>
      </c>
      <c r="U67" s="162">
        <f>VLOOKUP(D67,[1]可使用道具表!$D:$F,3,FALSE)</f>
        <v>655007</v>
      </c>
      <c r="V67" s="162">
        <f t="shared" ref="V67:V120" si="12">E67</f>
        <v>20</v>
      </c>
      <c r="W67" s="162">
        <f>VLOOKUP(F67,[1]可使用道具表!$D:$F,3,FALSE)</f>
        <v>500120</v>
      </c>
      <c r="X67" s="162">
        <f t="shared" ref="X67:X120" si="13">G67</f>
        <v>2</v>
      </c>
      <c r="Y67" s="162">
        <f>VLOOKUP(H67,[1]可使用道具表!$D:$F,3,FALSE)</f>
        <v>880020</v>
      </c>
      <c r="Z67" s="162">
        <f t="shared" ref="Z67:Z120" si="14">I67</f>
        <v>1</v>
      </c>
      <c r="AA67" s="162">
        <f>VLOOKUP(J67,[1]可使用道具表!$D:$F,3,FALSE)</f>
        <v>880019</v>
      </c>
      <c r="AB67" s="162">
        <f t="shared" ref="AB67:AB120" si="15">K67</f>
        <v>1</v>
      </c>
      <c r="AC67" s="162">
        <f>VLOOKUP(L67,[1]可使用道具表!$D:$F,3,FALSE)</f>
        <v>125012</v>
      </c>
      <c r="AD67" s="162">
        <f t="shared" ref="AD67:AD120" si="16">M67</f>
        <v>1</v>
      </c>
    </row>
    <row r="68" spans="1:41" ht="33" x14ac:dyDescent="0.35">
      <c r="A68" s="186"/>
      <c r="B68" s="35">
        <v>6</v>
      </c>
      <c r="C68" s="35">
        <v>3000</v>
      </c>
      <c r="D68" s="35" t="str">
        <f>R63</f>
        <v>静气宝典</v>
      </c>
      <c r="E68" s="35">
        <v>30</v>
      </c>
      <c r="F68" s="35" t="str">
        <f>Q63</f>
        <v>凝神技能书</v>
      </c>
      <c r="G68" s="35">
        <v>3</v>
      </c>
      <c r="H68" s="35" t="s">
        <v>159</v>
      </c>
      <c r="I68" s="35">
        <v>1</v>
      </c>
      <c r="J68" s="35" t="s">
        <v>162</v>
      </c>
      <c r="K68" s="35">
        <v>1</v>
      </c>
      <c r="L68" s="35" t="str">
        <f>S63</f>
        <v>静气丹</v>
      </c>
      <c r="M68" s="35">
        <v>1</v>
      </c>
      <c r="N68" s="35">
        <f>VLOOKUP($D68,[1]可使用道具表!$D:$E,2,FALSE)*$E68+VLOOKUP($F68,[1]可使用道具表!$D:$E,2,FALSE)*$G68+VLOOKUP($H68,[1]可使用道具表!$D:$E,2,FALSE)*$I68+VLOOKUP($J68,[1]可使用道具表!$D:$E,2,FALSE)*$K68+VLOOKUP($L68,[1]可使用道具表!$D:$E,2,FALSE)*$M68</f>
        <v>1397</v>
      </c>
      <c r="O68" s="95">
        <f t="shared" si="11"/>
        <v>0.46566666666666667</v>
      </c>
      <c r="U68" s="162">
        <f>VLOOKUP(D68,[1]可使用道具表!$D:$F,3,FALSE)</f>
        <v>655007</v>
      </c>
      <c r="V68" s="162">
        <f t="shared" si="12"/>
        <v>30</v>
      </c>
      <c r="W68" s="162">
        <f>VLOOKUP(F68,[1]可使用道具表!$D:$F,3,FALSE)</f>
        <v>500120</v>
      </c>
      <c r="X68" s="162">
        <f t="shared" si="13"/>
        <v>3</v>
      </c>
      <c r="Y68" s="162">
        <f>VLOOKUP(H68,[1]可使用道具表!$D:$F,3,FALSE)</f>
        <v>880020</v>
      </c>
      <c r="Z68" s="162">
        <f t="shared" si="14"/>
        <v>1</v>
      </c>
      <c r="AA68" s="162">
        <f>VLOOKUP(J68,[1]可使用道具表!$D:$F,3,FALSE)</f>
        <v>880019</v>
      </c>
      <c r="AB68" s="162">
        <f t="shared" si="15"/>
        <v>1</v>
      </c>
      <c r="AC68" s="162">
        <f>VLOOKUP(L68,[1]可使用道具表!$D:$F,3,FALSE)</f>
        <v>655107</v>
      </c>
      <c r="AD68" s="162">
        <f t="shared" si="16"/>
        <v>1</v>
      </c>
      <c r="AE68" s="159" t="s">
        <v>2489</v>
      </c>
      <c r="AF68" s="159" t="s">
        <v>2490</v>
      </c>
      <c r="AG68" s="159" t="s">
        <v>2491</v>
      </c>
      <c r="AH68" s="159" t="s">
        <v>2492</v>
      </c>
      <c r="AI68" s="159" t="s">
        <v>2493</v>
      </c>
      <c r="AJ68" s="159"/>
      <c r="AK68" s="159" t="s">
        <v>2489</v>
      </c>
      <c r="AL68" s="159" t="s">
        <v>2490</v>
      </c>
      <c r="AM68" s="159" t="s">
        <v>2491</v>
      </c>
      <c r="AN68" s="159" t="s">
        <v>2492</v>
      </c>
      <c r="AO68" s="159" t="s">
        <v>2493</v>
      </c>
    </row>
    <row r="69" spans="1:41" x14ac:dyDescent="0.35">
      <c r="A69" s="186"/>
      <c r="B69" s="35">
        <v>7</v>
      </c>
      <c r="C69" s="35">
        <v>5000</v>
      </c>
      <c r="D69" s="35" t="str">
        <f>R63</f>
        <v>静气宝典</v>
      </c>
      <c r="E69" s="35">
        <v>50</v>
      </c>
      <c r="F69" s="35" t="str">
        <f>S63</f>
        <v>静气丹</v>
      </c>
      <c r="G69" s="35">
        <v>1</v>
      </c>
      <c r="H69" s="35" t="s">
        <v>159</v>
      </c>
      <c r="I69" s="35">
        <v>1</v>
      </c>
      <c r="J69" s="35" t="s">
        <v>162</v>
      </c>
      <c r="K69" s="35">
        <v>1</v>
      </c>
      <c r="L69" s="35" t="s">
        <v>165</v>
      </c>
      <c r="M69" s="35">
        <v>1</v>
      </c>
      <c r="N69" s="35">
        <f>VLOOKUP($D69,[1]可使用道具表!$D:$E,2,FALSE)*$E69+VLOOKUP($F69,[1]可使用道具表!$D:$E,2,FALSE)*$G69+VLOOKUP($H69,[1]可使用道具表!$D:$E,2,FALSE)*$I69+VLOOKUP($J69,[1]可使用道具表!$D:$E,2,FALSE)*$K69+VLOOKUP($L69,[1]可使用道具表!$D:$E,2,FALSE)*$M69</f>
        <v>1827</v>
      </c>
      <c r="O69" s="95">
        <f t="shared" si="11"/>
        <v>0.3654</v>
      </c>
      <c r="U69" s="162">
        <f>VLOOKUP(D69,[1]可使用道具表!$D:$F,3,FALSE)</f>
        <v>655007</v>
      </c>
      <c r="V69" s="162">
        <f t="shared" si="12"/>
        <v>50</v>
      </c>
      <c r="W69" s="162">
        <f>VLOOKUP(F69,[1]可使用道具表!$D:$F,3,FALSE)</f>
        <v>655107</v>
      </c>
      <c r="X69" s="162">
        <f t="shared" si="13"/>
        <v>1</v>
      </c>
      <c r="Y69" s="162">
        <f>VLOOKUP(H69,[1]可使用道具表!$D:$F,3,FALSE)</f>
        <v>880020</v>
      </c>
      <c r="Z69" s="162">
        <f t="shared" si="14"/>
        <v>1</v>
      </c>
      <c r="AA69" s="162">
        <f>VLOOKUP(J69,[1]可使用道具表!$D:$F,3,FALSE)</f>
        <v>880019</v>
      </c>
      <c r="AB69" s="162">
        <f t="shared" si="15"/>
        <v>1</v>
      </c>
      <c r="AC69" s="162">
        <f>VLOOKUP(L69,[1]可使用道具表!$D:$F,3,FALSE)</f>
        <v>880021</v>
      </c>
      <c r="AD69" s="162">
        <f t="shared" si="16"/>
        <v>1</v>
      </c>
      <c r="AE69" s="160"/>
      <c r="AF69" s="160">
        <v>9</v>
      </c>
      <c r="AG69" s="160">
        <v>9</v>
      </c>
      <c r="AH69" s="160">
        <v>20000</v>
      </c>
      <c r="AI69" s="160">
        <v>1</v>
      </c>
      <c r="AJ69" s="160"/>
      <c r="AK69" s="160"/>
      <c r="AL69" s="160">
        <v>9</v>
      </c>
      <c r="AM69" s="160">
        <v>9</v>
      </c>
      <c r="AN69" s="160">
        <v>20000</v>
      </c>
      <c r="AO69" s="160">
        <v>1</v>
      </c>
    </row>
    <row r="70" spans="1:41" s="156" customFormat="1" ht="17.25" x14ac:dyDescent="0.35">
      <c r="A70" s="186"/>
      <c r="B70" s="35">
        <v>8</v>
      </c>
      <c r="C70" s="35">
        <v>10000</v>
      </c>
      <c r="D70" s="157" t="str">
        <f>T63</f>
        <v>静气仙丹</v>
      </c>
      <c r="E70" s="35">
        <v>1</v>
      </c>
      <c r="F70" s="35" t="str">
        <f>S63</f>
        <v>静气丹</v>
      </c>
      <c r="G70" s="35">
        <v>1</v>
      </c>
      <c r="H70" s="35" t="s">
        <v>1877</v>
      </c>
      <c r="I70" s="35">
        <v>2</v>
      </c>
      <c r="J70" s="35" t="s">
        <v>1875</v>
      </c>
      <c r="K70" s="35">
        <v>2</v>
      </c>
      <c r="L70" s="35" t="s">
        <v>1879</v>
      </c>
      <c r="M70" s="35">
        <v>2</v>
      </c>
      <c r="N70" s="35">
        <f>VLOOKUP($D70,[1]可使用道具表!$D:$E,2,FALSE)*$E70+VLOOKUP($F70,[1]可使用道具表!$D:$E,2,FALSE)*$G70+VLOOKUP($H70,[1]可使用道具表!$D:$E,2,FALSE)*$I70+VLOOKUP($J70,[1]可使用道具表!$D:$E,2,FALSE)*$K70+VLOOKUP($L70,[1]可使用道具表!$D:$E,2,FALSE)*$M70</f>
        <v>3749</v>
      </c>
      <c r="O70" s="95">
        <f t="shared" si="11"/>
        <v>0.37490000000000001</v>
      </c>
      <c r="U70" s="162">
        <f>VLOOKUP(D70,[1]可使用道具表!$D:$F,3,FALSE)</f>
        <v>655307</v>
      </c>
      <c r="V70" s="162">
        <f t="shared" si="12"/>
        <v>1</v>
      </c>
      <c r="W70" s="162">
        <f>VLOOKUP(F70,[1]可使用道具表!$D:$F,3,FALSE)</f>
        <v>655107</v>
      </c>
      <c r="X70" s="162">
        <f t="shared" si="13"/>
        <v>1</v>
      </c>
      <c r="Y70" s="162">
        <f>VLOOKUP(H70,[1]可使用道具表!$D:$F,3,FALSE)</f>
        <v>880020</v>
      </c>
      <c r="Z70" s="162">
        <f t="shared" si="14"/>
        <v>2</v>
      </c>
      <c r="AA70" s="162">
        <f>VLOOKUP(J70,[1]可使用道具表!$D:$F,3,FALSE)</f>
        <v>880019</v>
      </c>
      <c r="AB70" s="162">
        <f t="shared" si="15"/>
        <v>2</v>
      </c>
      <c r="AC70" s="162">
        <f>VLOOKUP(L70,[1]可使用道具表!$D:$F,3,FALSE)</f>
        <v>880021</v>
      </c>
      <c r="AD70" s="162">
        <f t="shared" si="16"/>
        <v>2</v>
      </c>
      <c r="AE70" s="161">
        <v>3</v>
      </c>
      <c r="AF70" s="161" t="s">
        <v>2494</v>
      </c>
      <c r="AG70" s="161" t="s">
        <v>522</v>
      </c>
      <c r="AH70" s="161" t="s">
        <v>2495</v>
      </c>
      <c r="AI70" s="160"/>
      <c r="AJ70" s="160"/>
      <c r="AK70" s="161">
        <v>3</v>
      </c>
      <c r="AL70" s="161" t="s">
        <v>2494</v>
      </c>
      <c r="AM70" s="161" t="s">
        <v>522</v>
      </c>
      <c r="AN70" s="161" t="s">
        <v>2495</v>
      </c>
      <c r="AO70" s="160"/>
    </row>
    <row r="71" spans="1:41" s="156" customFormat="1" x14ac:dyDescent="0.35">
      <c r="A71" s="186"/>
      <c r="B71" s="35">
        <v>9</v>
      </c>
      <c r="C71" s="35">
        <v>20000</v>
      </c>
      <c r="D71" s="33" t="s">
        <v>757</v>
      </c>
      <c r="E71" s="35">
        <v>3</v>
      </c>
      <c r="F71" s="35" t="str">
        <f>Q63</f>
        <v>凝神技能书</v>
      </c>
      <c r="G71" s="35">
        <v>5</v>
      </c>
      <c r="H71" s="35" t="str">
        <f>R63</f>
        <v>静气宝典</v>
      </c>
      <c r="I71" s="35">
        <v>100</v>
      </c>
      <c r="J71" s="35" t="s">
        <v>2459</v>
      </c>
      <c r="K71" s="35">
        <v>1</v>
      </c>
      <c r="L71" s="33" t="s">
        <v>533</v>
      </c>
      <c r="M71" s="35">
        <v>1</v>
      </c>
      <c r="N71" s="35">
        <f>VLOOKUP($D71,[1]可使用道具表!$D:$E,2,FALSE)*$E71+VLOOKUP($F71,[1]可使用道具表!$D:$E,2,FALSE)*$G71+VLOOKUP($H71,[1]可使用道具表!$D:$E,2,FALSE)*$I71+VLOOKUP($J71,[1]可使用道具表!$D:$E,2,FALSE)*$K71+VLOOKUP($L71,[1]可使用道具表!$D:$E,2,FALSE)*$M71</f>
        <v>4321</v>
      </c>
      <c r="O71" s="95">
        <f t="shared" si="11"/>
        <v>0.21604999999999999</v>
      </c>
      <c r="U71" s="162">
        <f>VLOOKUP(D71,[1]可使用道具表!$D:$F,3,FALSE)</f>
        <v>130028</v>
      </c>
      <c r="V71" s="162">
        <f t="shared" si="12"/>
        <v>3</v>
      </c>
      <c r="W71" s="162">
        <f>VLOOKUP(F71,[1]可使用道具表!$D:$F,3,FALSE)</f>
        <v>500120</v>
      </c>
      <c r="X71" s="162">
        <f t="shared" si="13"/>
        <v>5</v>
      </c>
      <c r="Y71" s="162">
        <f>VLOOKUP(H71,[1]可使用道具表!$D:$F,3,FALSE)</f>
        <v>655007</v>
      </c>
      <c r="Z71" s="162">
        <f t="shared" si="14"/>
        <v>100</v>
      </c>
      <c r="AA71" s="162">
        <f>VLOOKUP(J71,[1]可使用道具表!$D:$F,3,FALSE)</f>
        <v>650365</v>
      </c>
      <c r="AB71" s="162">
        <f t="shared" si="15"/>
        <v>1</v>
      </c>
      <c r="AC71" s="162">
        <f>VLOOKUP(L71,[1]可使用道具表!$D:$F,3,FALSE)</f>
        <v>130031</v>
      </c>
      <c r="AD71" s="162">
        <f t="shared" si="16"/>
        <v>1</v>
      </c>
      <c r="AE71" s="158"/>
      <c r="AF71" s="158">
        <v>130028</v>
      </c>
      <c r="AG71" s="158">
        <v>3</v>
      </c>
      <c r="AH71" s="158">
        <v>55</v>
      </c>
      <c r="AI71" s="158"/>
      <c r="AJ71" s="158"/>
      <c r="AK71" s="158"/>
      <c r="AL71" s="158">
        <v>130044</v>
      </c>
      <c r="AM71" s="158">
        <v>1</v>
      </c>
      <c r="AN71" s="158">
        <v>55</v>
      </c>
      <c r="AO71" s="158"/>
    </row>
    <row r="72" spans="1:41" x14ac:dyDescent="0.35">
      <c r="A72" s="187"/>
      <c r="B72" s="35">
        <v>10</v>
      </c>
      <c r="C72" s="35">
        <v>30000</v>
      </c>
      <c r="D72" s="33" t="s">
        <v>763</v>
      </c>
      <c r="E72" s="35">
        <v>1</v>
      </c>
      <c r="F72" s="35" t="str">
        <f>Q63</f>
        <v>凝神技能书</v>
      </c>
      <c r="G72" s="35">
        <v>8</v>
      </c>
      <c r="H72" s="35" t="str">
        <f>R63</f>
        <v>静气宝典</v>
      </c>
      <c r="I72" s="35">
        <v>120</v>
      </c>
      <c r="J72" s="35" t="s">
        <v>2460</v>
      </c>
      <c r="K72" s="35">
        <v>1</v>
      </c>
      <c r="L72" s="33" t="s">
        <v>535</v>
      </c>
      <c r="M72" s="35">
        <v>1</v>
      </c>
      <c r="N72" s="35">
        <f>VLOOKUP($D72,[1]可使用道具表!$D:$E,2,FALSE)*$E72+VLOOKUP($F72,[1]可使用道具表!$D:$E,2,FALSE)*$G72+VLOOKUP($H72,[1]可使用道具表!$D:$E,2,FALSE)*$I72+VLOOKUP($J72,[1]可使用道具表!$D:$E,2,FALSE)*$K72+VLOOKUP($L72,[1]可使用道具表!$D:$E,2,FALSE)*$M72</f>
        <v>6712</v>
      </c>
      <c r="O72" s="95">
        <f t="shared" si="11"/>
        <v>0.22373333333333334</v>
      </c>
      <c r="U72" s="162">
        <f>VLOOKUP(D72,[1]可使用道具表!$D:$F,3,FALSE)</f>
        <v>130044</v>
      </c>
      <c r="V72" s="162">
        <f t="shared" si="12"/>
        <v>1</v>
      </c>
      <c r="W72" s="162">
        <f>VLOOKUP(F72,[1]可使用道具表!$D:$F,3,FALSE)</f>
        <v>500120</v>
      </c>
      <c r="X72" s="162">
        <f t="shared" si="13"/>
        <v>8</v>
      </c>
      <c r="Y72" s="162">
        <f>VLOOKUP(H72,[1]可使用道具表!$D:$F,3,FALSE)</f>
        <v>655007</v>
      </c>
      <c r="Z72" s="162">
        <f t="shared" si="14"/>
        <v>120</v>
      </c>
      <c r="AA72" s="162">
        <f>VLOOKUP(J72,[1]可使用道具表!$D:$F,3,FALSE)</f>
        <v>650381</v>
      </c>
      <c r="AB72" s="162">
        <f t="shared" si="15"/>
        <v>1</v>
      </c>
      <c r="AC72" s="162">
        <f>VLOOKUP(L72,[1]可使用道具表!$D:$F,3,FALSE)</f>
        <v>130032</v>
      </c>
      <c r="AD72" s="162">
        <f t="shared" si="16"/>
        <v>1</v>
      </c>
      <c r="AF72" s="158">
        <v>500120</v>
      </c>
      <c r="AG72" s="158">
        <v>5</v>
      </c>
      <c r="AH72" s="158">
        <v>44</v>
      </c>
      <c r="AL72" s="158">
        <v>500120</v>
      </c>
      <c r="AM72" s="158">
        <v>8</v>
      </c>
      <c r="AN72" s="158">
        <v>44</v>
      </c>
      <c r="AO72" s="158"/>
    </row>
    <row r="73" spans="1:41" ht="17.25" x14ac:dyDescent="0.35">
      <c r="A73" s="166" t="s">
        <v>7</v>
      </c>
      <c r="B73" s="35">
        <v>1</v>
      </c>
      <c r="C73" s="35">
        <v>100</v>
      </c>
      <c r="D73" s="35" t="str">
        <f>R73</f>
        <v>乘风丝绒</v>
      </c>
      <c r="E73" s="35">
        <v>6</v>
      </c>
      <c r="F73" s="35" t="s">
        <v>2247</v>
      </c>
      <c r="G73" s="35">
        <v>1</v>
      </c>
      <c r="H73" s="98" t="s">
        <v>532</v>
      </c>
      <c r="I73" s="35">
        <v>1</v>
      </c>
      <c r="J73" s="98" t="s">
        <v>2461</v>
      </c>
      <c r="K73" s="35">
        <v>1</v>
      </c>
      <c r="L73" s="35" t="s">
        <v>518</v>
      </c>
      <c r="M73" s="35"/>
      <c r="N73" s="35">
        <f>VLOOKUP($D73,[1]可使用道具表!$D:$E,2,FALSE)*$E73+VLOOKUP($F73,[1]可使用道具表!$D:$E,2,FALSE)*$G73+VLOOKUP($H73,[1]可使用道具表!$D:$E,2,FALSE)*$I73+VLOOKUP($J73,[1]可使用道具表!$D:$E,2,FALSE)*$K73+VLOOKUP($L73,[1]可使用道具表!$D:$E,2,FALSE)*$M73</f>
        <v>527</v>
      </c>
      <c r="O73" s="95">
        <f t="shared" ref="O73:O82" si="17">N73/C73</f>
        <v>5.27</v>
      </c>
      <c r="P73" s="37" t="s">
        <v>336</v>
      </c>
      <c r="Q73" s="37" t="s">
        <v>173</v>
      </c>
      <c r="R73" s="37" t="s">
        <v>136</v>
      </c>
      <c r="S73" s="37" t="s">
        <v>337</v>
      </c>
      <c r="T73" s="38" t="s">
        <v>338</v>
      </c>
      <c r="U73" s="162">
        <f>VLOOKUP(D73,[1]可使用道具表!$D:$F,3,FALSE)</f>
        <v>655006</v>
      </c>
      <c r="V73" s="162">
        <f t="shared" si="12"/>
        <v>6</v>
      </c>
      <c r="W73" s="162">
        <f>VLOOKUP(F73,[1]可使用道具表!$D:$F,3,FALSE)</f>
        <v>160000</v>
      </c>
      <c r="X73" s="162">
        <f t="shared" si="13"/>
        <v>1</v>
      </c>
      <c r="Y73" s="162">
        <f>VLOOKUP(H73,[1]可使用道具表!$D:$F,3,FALSE)</f>
        <v>125005</v>
      </c>
      <c r="Z73" s="162">
        <f t="shared" si="14"/>
        <v>1</v>
      </c>
      <c r="AA73" s="162">
        <f>VLOOKUP(J73,[1]可使用道具表!$D:$F,3,FALSE)</f>
        <v>650304</v>
      </c>
      <c r="AB73" s="162">
        <f t="shared" si="15"/>
        <v>1</v>
      </c>
      <c r="AC73" s="162">
        <f>VLOOKUP(L73,[1]可使用道具表!$D:$F,3,FALSE)</f>
        <v>0</v>
      </c>
      <c r="AD73" s="162">
        <f t="shared" si="16"/>
        <v>0</v>
      </c>
      <c r="AF73" s="158">
        <v>655007</v>
      </c>
      <c r="AG73" s="158">
        <v>100</v>
      </c>
      <c r="AH73" s="158">
        <v>33</v>
      </c>
      <c r="AL73" s="158">
        <v>655007</v>
      </c>
      <c r="AM73" s="158">
        <v>120</v>
      </c>
      <c r="AN73" s="158">
        <v>33</v>
      </c>
      <c r="AO73" s="158"/>
    </row>
    <row r="74" spans="1:41" x14ac:dyDescent="0.35">
      <c r="A74" s="166"/>
      <c r="B74" s="35">
        <v>2</v>
      </c>
      <c r="C74" s="35">
        <v>200</v>
      </c>
      <c r="D74" s="35" t="str">
        <f>R73</f>
        <v>乘风丝绒</v>
      </c>
      <c r="E74" s="35">
        <v>8</v>
      </c>
      <c r="F74" s="35" t="str">
        <f>Q73</f>
        <v>披风技能书</v>
      </c>
      <c r="G74" s="35">
        <v>1</v>
      </c>
      <c r="H74" s="98" t="s">
        <v>531</v>
      </c>
      <c r="I74" s="35">
        <v>3</v>
      </c>
      <c r="J74" s="98" t="s">
        <v>2462</v>
      </c>
      <c r="K74" s="35">
        <v>1</v>
      </c>
      <c r="L74" s="35" t="s">
        <v>518</v>
      </c>
      <c r="M74" s="35"/>
      <c r="N74" s="35">
        <f>VLOOKUP($D74,[1]可使用道具表!$D:$E,2,FALSE)*$E74+VLOOKUP($F74,[1]可使用道具表!$D:$E,2,FALSE)*$G74+VLOOKUP($H74,[1]可使用道具表!$D:$E,2,FALSE)*$I74+VLOOKUP($J74,[1]可使用道具表!$D:$E,2,FALSE)*$K74+VLOOKUP($L74,[1]可使用道具表!$D:$E,2,FALSE)*$M74</f>
        <v>810</v>
      </c>
      <c r="O74" s="95">
        <f t="shared" si="17"/>
        <v>4.05</v>
      </c>
      <c r="U74" s="162">
        <f>VLOOKUP(D74,[1]可使用道具表!$D:$F,3,FALSE)</f>
        <v>655006</v>
      </c>
      <c r="V74" s="162">
        <f t="shared" si="12"/>
        <v>8</v>
      </c>
      <c r="W74" s="162">
        <f>VLOOKUP(F74,[1]可使用道具表!$D:$F,3,FALSE)</f>
        <v>500114</v>
      </c>
      <c r="X74" s="162">
        <f t="shared" si="13"/>
        <v>1</v>
      </c>
      <c r="Y74" s="162">
        <f>VLOOKUP(H74,[1]可使用道具表!$D:$F,3,FALSE)</f>
        <v>125013</v>
      </c>
      <c r="Z74" s="162">
        <f t="shared" si="14"/>
        <v>3</v>
      </c>
      <c r="AA74" s="162">
        <f>VLOOKUP(J74,[1]可使用道具表!$D:$F,3,FALSE)</f>
        <v>650320</v>
      </c>
      <c r="AB74" s="162">
        <f t="shared" si="15"/>
        <v>1</v>
      </c>
      <c r="AC74" s="162">
        <f>VLOOKUP(L74,[1]可使用道具表!$D:$F,3,FALSE)</f>
        <v>0</v>
      </c>
      <c r="AD74" s="162">
        <f t="shared" si="16"/>
        <v>0</v>
      </c>
      <c r="AF74" s="158">
        <v>650365</v>
      </c>
      <c r="AG74" s="158">
        <v>1</v>
      </c>
      <c r="AH74" s="158">
        <v>22</v>
      </c>
      <c r="AL74" s="158">
        <v>650381</v>
      </c>
      <c r="AM74" s="158">
        <v>1</v>
      </c>
      <c r="AN74" s="158">
        <v>22</v>
      </c>
      <c r="AO74" s="158"/>
    </row>
    <row r="75" spans="1:41" x14ac:dyDescent="0.35">
      <c r="A75" s="166"/>
      <c r="B75" s="35">
        <v>3</v>
      </c>
      <c r="C75" s="35">
        <v>500</v>
      </c>
      <c r="D75" s="35" t="str">
        <f>R73</f>
        <v>乘风丝绒</v>
      </c>
      <c r="E75" s="35">
        <v>8</v>
      </c>
      <c r="F75" s="35" t="str">
        <f>Q73</f>
        <v>披风技能书</v>
      </c>
      <c r="G75" s="35">
        <v>1</v>
      </c>
      <c r="H75" s="35" t="s">
        <v>2248</v>
      </c>
      <c r="I75" s="35">
        <v>3</v>
      </c>
      <c r="J75" s="98" t="s">
        <v>153</v>
      </c>
      <c r="K75" s="35">
        <v>1</v>
      </c>
      <c r="L75" s="35" t="s">
        <v>518</v>
      </c>
      <c r="M75" s="35"/>
      <c r="N75" s="35">
        <f>VLOOKUP($D75,[1]可使用道具表!$D:$E,2,FALSE)*$E75+VLOOKUP($F75,[1]可使用道具表!$D:$E,2,FALSE)*$G75+VLOOKUP($H75,[1]可使用道具表!$D:$E,2,FALSE)*$I75+VLOOKUP($J75,[1]可使用道具表!$D:$E,2,FALSE)*$K75+VLOOKUP($L75,[1]可使用道具表!$D:$E,2,FALSE)*$M75</f>
        <v>490</v>
      </c>
      <c r="O75" s="95">
        <f t="shared" si="17"/>
        <v>0.98</v>
      </c>
      <c r="U75" s="162">
        <f>VLOOKUP(D75,[1]可使用道具表!$D:$F,3,FALSE)</f>
        <v>655006</v>
      </c>
      <c r="V75" s="162">
        <f t="shared" si="12"/>
        <v>8</v>
      </c>
      <c r="W75" s="162">
        <f>VLOOKUP(F75,[1]可使用道具表!$D:$F,3,FALSE)</f>
        <v>500114</v>
      </c>
      <c r="X75" s="162">
        <f t="shared" si="13"/>
        <v>1</v>
      </c>
      <c r="Y75" s="162">
        <f>VLOOKUP(H75,[1]可使用道具表!$D:$F,3,FALSE)</f>
        <v>160000</v>
      </c>
      <c r="Z75" s="162">
        <f t="shared" si="14"/>
        <v>3</v>
      </c>
      <c r="AA75" s="162">
        <f>VLOOKUP(J75,[1]可使用道具表!$D:$F,3,FALSE)</f>
        <v>141004</v>
      </c>
      <c r="AB75" s="162">
        <f t="shared" si="15"/>
        <v>1</v>
      </c>
      <c r="AC75" s="162">
        <f>VLOOKUP(L75,[1]可使用道具表!$D:$F,3,FALSE)</f>
        <v>0</v>
      </c>
      <c r="AD75" s="162">
        <f t="shared" si="16"/>
        <v>0</v>
      </c>
      <c r="AF75" s="158">
        <v>130031</v>
      </c>
      <c r="AG75" s="158">
        <v>1</v>
      </c>
      <c r="AH75" s="158">
        <v>11</v>
      </c>
      <c r="AL75" s="158">
        <v>130032</v>
      </c>
      <c r="AM75" s="158">
        <v>1</v>
      </c>
      <c r="AN75" s="158">
        <v>11</v>
      </c>
      <c r="AO75" s="158"/>
    </row>
    <row r="76" spans="1:41" x14ac:dyDescent="0.35">
      <c r="A76" s="166"/>
      <c r="B76" s="35">
        <v>4</v>
      </c>
      <c r="C76" s="35">
        <v>1000</v>
      </c>
      <c r="D76" s="35" t="str">
        <f>R73</f>
        <v>乘风丝绒</v>
      </c>
      <c r="E76" s="35">
        <v>10</v>
      </c>
      <c r="F76" s="35" t="str">
        <f>Q73</f>
        <v>披风技能书</v>
      </c>
      <c r="G76" s="35">
        <v>1</v>
      </c>
      <c r="H76" s="35" t="s">
        <v>2249</v>
      </c>
      <c r="I76" s="35">
        <v>1</v>
      </c>
      <c r="J76" s="98" t="s">
        <v>288</v>
      </c>
      <c r="K76" s="35">
        <v>1</v>
      </c>
      <c r="L76" s="35" t="s">
        <v>518</v>
      </c>
      <c r="M76" s="35"/>
      <c r="N76" s="35">
        <f>VLOOKUP($D76,[1]可使用道具表!$D:$E,2,FALSE)*$E76+VLOOKUP($F76,[1]可使用道具表!$D:$E,2,FALSE)*$G76+VLOOKUP($H76,[1]可使用道具表!$D:$E,2,FALSE)*$I76+VLOOKUP($J76,[1]可使用道具表!$D:$E,2,FALSE)*$K76+VLOOKUP($L76,[1]可使用道具表!$D:$E,2,FALSE)*$M76</f>
        <v>620</v>
      </c>
      <c r="O76" s="95">
        <f t="shared" si="17"/>
        <v>0.62</v>
      </c>
      <c r="U76" s="162">
        <f>VLOOKUP(D76,[1]可使用道具表!$D:$F,3,FALSE)</f>
        <v>655006</v>
      </c>
      <c r="V76" s="162">
        <f t="shared" si="12"/>
        <v>10</v>
      </c>
      <c r="W76" s="162">
        <f>VLOOKUP(F76,[1]可使用道具表!$D:$F,3,FALSE)</f>
        <v>500114</v>
      </c>
      <c r="X76" s="162">
        <f t="shared" si="13"/>
        <v>1</v>
      </c>
      <c r="Y76" s="162">
        <f>VLOOKUP(H76,[1]可使用道具表!$D:$F,3,FALSE)</f>
        <v>880019</v>
      </c>
      <c r="Z76" s="162">
        <f t="shared" si="14"/>
        <v>1</v>
      </c>
      <c r="AA76" s="162">
        <f>VLOOKUP(J76,[1]可使用道具表!$D:$F,3,FALSE)</f>
        <v>146004</v>
      </c>
      <c r="AB76" s="162">
        <f t="shared" si="15"/>
        <v>1</v>
      </c>
      <c r="AC76" s="162">
        <f>VLOOKUP(L76,[1]可使用道具表!$D:$F,3,FALSE)</f>
        <v>0</v>
      </c>
      <c r="AD76" s="162">
        <f t="shared" si="16"/>
        <v>0</v>
      </c>
    </row>
    <row r="77" spans="1:41" x14ac:dyDescent="0.35">
      <c r="A77" s="166"/>
      <c r="B77" s="35">
        <v>5</v>
      </c>
      <c r="C77" s="35">
        <v>2000</v>
      </c>
      <c r="D77" s="35" t="str">
        <f>R73</f>
        <v>乘风丝绒</v>
      </c>
      <c r="E77" s="35">
        <v>20</v>
      </c>
      <c r="F77" s="35" t="str">
        <f>Q73</f>
        <v>披风技能书</v>
      </c>
      <c r="G77" s="35">
        <v>2</v>
      </c>
      <c r="H77" s="35" t="s">
        <v>159</v>
      </c>
      <c r="I77" s="35">
        <v>1</v>
      </c>
      <c r="J77" s="35" t="s">
        <v>2250</v>
      </c>
      <c r="K77" s="35">
        <v>1</v>
      </c>
      <c r="L77" s="98" t="s">
        <v>531</v>
      </c>
      <c r="M77" s="35">
        <v>1</v>
      </c>
      <c r="N77" s="35">
        <f>VLOOKUP($D77,[1]可使用道具表!$D:$E,2,FALSE)*$E77+VLOOKUP($F77,[1]可使用道具表!$D:$E,2,FALSE)*$G77+VLOOKUP($H77,[1]可使用道具表!$D:$E,2,FALSE)*$I77+VLOOKUP($J77,[1]可使用道具表!$D:$E,2,FALSE)*$K77+VLOOKUP($L77,[1]可使用道具表!$D:$E,2,FALSE)*$M77</f>
        <v>740</v>
      </c>
      <c r="O77" s="95">
        <f t="shared" si="17"/>
        <v>0.37</v>
      </c>
      <c r="U77" s="162">
        <f>VLOOKUP(D77,[1]可使用道具表!$D:$F,3,FALSE)</f>
        <v>655006</v>
      </c>
      <c r="V77" s="162">
        <f t="shared" si="12"/>
        <v>20</v>
      </c>
      <c r="W77" s="162">
        <f>VLOOKUP(F77,[1]可使用道具表!$D:$F,3,FALSE)</f>
        <v>500114</v>
      </c>
      <c r="X77" s="162">
        <f t="shared" si="13"/>
        <v>2</v>
      </c>
      <c r="Y77" s="162">
        <f>VLOOKUP(H77,[1]可使用道具表!$D:$F,3,FALSE)</f>
        <v>880020</v>
      </c>
      <c r="Z77" s="162">
        <f t="shared" si="14"/>
        <v>1</v>
      </c>
      <c r="AA77" s="162">
        <f>VLOOKUP(J77,[1]可使用道具表!$D:$F,3,FALSE)</f>
        <v>880019</v>
      </c>
      <c r="AB77" s="162">
        <f t="shared" si="15"/>
        <v>1</v>
      </c>
      <c r="AC77" s="162">
        <f>VLOOKUP(L77,[1]可使用道具表!$D:$F,3,FALSE)</f>
        <v>125013</v>
      </c>
      <c r="AD77" s="162">
        <f t="shared" si="16"/>
        <v>1</v>
      </c>
    </row>
    <row r="78" spans="1:41" ht="33" x14ac:dyDescent="0.35">
      <c r="A78" s="166"/>
      <c r="B78" s="35">
        <v>6</v>
      </c>
      <c r="C78" s="35">
        <v>3000</v>
      </c>
      <c r="D78" s="35" t="str">
        <f>R73</f>
        <v>乘风丝绒</v>
      </c>
      <c r="E78" s="35">
        <v>30</v>
      </c>
      <c r="F78" s="35" t="str">
        <f>Q73</f>
        <v>披风技能书</v>
      </c>
      <c r="G78" s="35">
        <v>3</v>
      </c>
      <c r="H78" s="35" t="s">
        <v>159</v>
      </c>
      <c r="I78" s="35">
        <v>1</v>
      </c>
      <c r="J78" s="35" t="s">
        <v>2250</v>
      </c>
      <c r="K78" s="35">
        <v>1</v>
      </c>
      <c r="L78" s="35" t="str">
        <f>S73</f>
        <v>乘风羽</v>
      </c>
      <c r="M78" s="35">
        <v>1</v>
      </c>
      <c r="N78" s="35">
        <f>VLOOKUP($D78,[1]可使用道具表!$D:$E,2,FALSE)*$E78+VLOOKUP($F78,[1]可使用道具表!$D:$E,2,FALSE)*$G78+VLOOKUP($H78,[1]可使用道具表!$D:$E,2,FALSE)*$I78+VLOOKUP($J78,[1]可使用道具表!$D:$E,2,FALSE)*$K78+VLOOKUP($L78,[1]可使用道具表!$D:$E,2,FALSE)*$M78</f>
        <v>1397</v>
      </c>
      <c r="O78" s="95">
        <f t="shared" si="17"/>
        <v>0.46566666666666667</v>
      </c>
      <c r="U78" s="162">
        <f>VLOOKUP(D78,[1]可使用道具表!$D:$F,3,FALSE)</f>
        <v>655006</v>
      </c>
      <c r="V78" s="162">
        <f t="shared" si="12"/>
        <v>30</v>
      </c>
      <c r="W78" s="162">
        <f>VLOOKUP(F78,[1]可使用道具表!$D:$F,3,FALSE)</f>
        <v>500114</v>
      </c>
      <c r="X78" s="162">
        <f t="shared" si="13"/>
        <v>3</v>
      </c>
      <c r="Y78" s="162">
        <f>VLOOKUP(H78,[1]可使用道具表!$D:$F,3,FALSE)</f>
        <v>880020</v>
      </c>
      <c r="Z78" s="162">
        <f t="shared" si="14"/>
        <v>1</v>
      </c>
      <c r="AA78" s="162">
        <f>VLOOKUP(J78,[1]可使用道具表!$D:$F,3,FALSE)</f>
        <v>880019</v>
      </c>
      <c r="AB78" s="162">
        <f t="shared" si="15"/>
        <v>1</v>
      </c>
      <c r="AC78" s="162">
        <f>VLOOKUP(L78,[1]可使用道具表!$D:$F,3,FALSE)</f>
        <v>655106</v>
      </c>
      <c r="AD78" s="162">
        <f t="shared" si="16"/>
        <v>1</v>
      </c>
      <c r="AE78" s="159" t="s">
        <v>2489</v>
      </c>
      <c r="AF78" s="159" t="s">
        <v>2490</v>
      </c>
      <c r="AG78" s="159" t="s">
        <v>2491</v>
      </c>
      <c r="AH78" s="159" t="s">
        <v>2492</v>
      </c>
      <c r="AI78" s="159" t="s">
        <v>2493</v>
      </c>
      <c r="AJ78" s="159"/>
      <c r="AK78" s="159" t="s">
        <v>2489</v>
      </c>
      <c r="AL78" s="159" t="s">
        <v>2490</v>
      </c>
      <c r="AM78" s="159" t="s">
        <v>2491</v>
      </c>
      <c r="AN78" s="159" t="s">
        <v>2492</v>
      </c>
      <c r="AO78" s="159" t="s">
        <v>2493</v>
      </c>
    </row>
    <row r="79" spans="1:41" x14ac:dyDescent="0.35">
      <c r="A79" s="166"/>
      <c r="B79" s="35">
        <v>7</v>
      </c>
      <c r="C79" s="35">
        <v>5000</v>
      </c>
      <c r="D79" s="35" t="str">
        <f>R73</f>
        <v>乘风丝绒</v>
      </c>
      <c r="E79" s="35">
        <v>50</v>
      </c>
      <c r="F79" s="35" t="str">
        <f>S73</f>
        <v>乘风羽</v>
      </c>
      <c r="G79" s="35">
        <v>1</v>
      </c>
      <c r="H79" s="35" t="s">
        <v>159</v>
      </c>
      <c r="I79" s="35">
        <v>1</v>
      </c>
      <c r="J79" s="35" t="s">
        <v>2250</v>
      </c>
      <c r="K79" s="35">
        <v>1</v>
      </c>
      <c r="L79" s="35" t="s">
        <v>165</v>
      </c>
      <c r="M79" s="35">
        <v>1</v>
      </c>
      <c r="N79" s="35">
        <f>VLOOKUP($D79,[1]可使用道具表!$D:$E,2,FALSE)*$E79+VLOOKUP($F79,[1]可使用道具表!$D:$E,2,FALSE)*$G79+VLOOKUP($H79,[1]可使用道具表!$D:$E,2,FALSE)*$I79+VLOOKUP($J79,[1]可使用道具表!$D:$E,2,FALSE)*$K79+VLOOKUP($L79,[1]可使用道具表!$D:$E,2,FALSE)*$M79</f>
        <v>1827</v>
      </c>
      <c r="O79" s="95">
        <f t="shared" si="17"/>
        <v>0.3654</v>
      </c>
      <c r="U79" s="162">
        <f>VLOOKUP(D79,[1]可使用道具表!$D:$F,3,FALSE)</f>
        <v>655006</v>
      </c>
      <c r="V79" s="162">
        <f t="shared" si="12"/>
        <v>50</v>
      </c>
      <c r="W79" s="162">
        <f>VLOOKUP(F79,[1]可使用道具表!$D:$F,3,FALSE)</f>
        <v>655106</v>
      </c>
      <c r="X79" s="162">
        <f t="shared" si="13"/>
        <v>1</v>
      </c>
      <c r="Y79" s="162">
        <f>VLOOKUP(H79,[1]可使用道具表!$D:$F,3,FALSE)</f>
        <v>880020</v>
      </c>
      <c r="Z79" s="162">
        <f t="shared" si="14"/>
        <v>1</v>
      </c>
      <c r="AA79" s="162">
        <f>VLOOKUP(J79,[1]可使用道具表!$D:$F,3,FALSE)</f>
        <v>880019</v>
      </c>
      <c r="AB79" s="162">
        <f t="shared" si="15"/>
        <v>1</v>
      </c>
      <c r="AC79" s="162">
        <f>VLOOKUP(L79,[1]可使用道具表!$D:$F,3,FALSE)</f>
        <v>880021</v>
      </c>
      <c r="AD79" s="162">
        <f t="shared" si="16"/>
        <v>1</v>
      </c>
      <c r="AE79" s="160"/>
      <c r="AF79" s="160">
        <v>9</v>
      </c>
      <c r="AG79" s="160">
        <v>9</v>
      </c>
      <c r="AH79" s="160">
        <v>20000</v>
      </c>
      <c r="AI79" s="160">
        <v>1</v>
      </c>
      <c r="AJ79" s="160"/>
      <c r="AK79" s="160"/>
      <c r="AL79" s="160">
        <v>9</v>
      </c>
      <c r="AM79" s="160">
        <v>9</v>
      </c>
      <c r="AN79" s="160">
        <v>20000</v>
      </c>
      <c r="AO79" s="160">
        <v>1</v>
      </c>
    </row>
    <row r="80" spans="1:41" s="156" customFormat="1" ht="17.25" x14ac:dyDescent="0.35">
      <c r="A80" s="166"/>
      <c r="B80" s="35">
        <v>8</v>
      </c>
      <c r="C80" s="35">
        <v>10000</v>
      </c>
      <c r="D80" s="157" t="str">
        <f>T73</f>
        <v>乘风翎羽</v>
      </c>
      <c r="E80" s="35">
        <v>1</v>
      </c>
      <c r="F80" s="35" t="str">
        <f>S73</f>
        <v>乘风羽</v>
      </c>
      <c r="G80" s="35">
        <v>1</v>
      </c>
      <c r="H80" s="35" t="s">
        <v>1877</v>
      </c>
      <c r="I80" s="35">
        <v>2</v>
      </c>
      <c r="J80" s="35" t="s">
        <v>1875</v>
      </c>
      <c r="K80" s="35">
        <v>2</v>
      </c>
      <c r="L80" s="35" t="s">
        <v>1879</v>
      </c>
      <c r="M80" s="35">
        <v>2</v>
      </c>
      <c r="N80" s="35">
        <f>VLOOKUP($D80,[1]可使用道具表!$D:$E,2,FALSE)*$E80+VLOOKUP($F80,[1]可使用道具表!$D:$E,2,FALSE)*$G80+VLOOKUP($H80,[1]可使用道具表!$D:$E,2,FALSE)*$I80+VLOOKUP($J80,[1]可使用道具表!$D:$E,2,FALSE)*$K80+VLOOKUP($L80,[1]可使用道具表!$D:$E,2,FALSE)*$M80</f>
        <v>3749</v>
      </c>
      <c r="O80" s="95">
        <f t="shared" si="17"/>
        <v>0.37490000000000001</v>
      </c>
      <c r="U80" s="162">
        <f>VLOOKUP(D80,[1]可使用道具表!$D:$F,3,FALSE)</f>
        <v>655306</v>
      </c>
      <c r="V80" s="162">
        <f t="shared" si="12"/>
        <v>1</v>
      </c>
      <c r="W80" s="162">
        <f>VLOOKUP(F80,[1]可使用道具表!$D:$F,3,FALSE)</f>
        <v>655106</v>
      </c>
      <c r="X80" s="162">
        <f t="shared" si="13"/>
        <v>1</v>
      </c>
      <c r="Y80" s="162">
        <f>VLOOKUP(H80,[1]可使用道具表!$D:$F,3,FALSE)</f>
        <v>880020</v>
      </c>
      <c r="Z80" s="162">
        <f t="shared" si="14"/>
        <v>2</v>
      </c>
      <c r="AA80" s="162">
        <f>VLOOKUP(J80,[1]可使用道具表!$D:$F,3,FALSE)</f>
        <v>880019</v>
      </c>
      <c r="AB80" s="162">
        <f t="shared" si="15"/>
        <v>2</v>
      </c>
      <c r="AC80" s="162">
        <f>VLOOKUP(L80,[1]可使用道具表!$D:$F,3,FALSE)</f>
        <v>880021</v>
      </c>
      <c r="AD80" s="162">
        <f t="shared" si="16"/>
        <v>2</v>
      </c>
      <c r="AE80" s="161">
        <v>3</v>
      </c>
      <c r="AF80" s="161" t="s">
        <v>2494</v>
      </c>
      <c r="AG80" s="161" t="s">
        <v>522</v>
      </c>
      <c r="AH80" s="161" t="s">
        <v>2495</v>
      </c>
      <c r="AI80" s="160"/>
      <c r="AJ80" s="160"/>
      <c r="AK80" s="161">
        <v>3</v>
      </c>
      <c r="AL80" s="161" t="s">
        <v>2494</v>
      </c>
      <c r="AM80" s="161" t="s">
        <v>522</v>
      </c>
      <c r="AN80" s="161" t="s">
        <v>2495</v>
      </c>
      <c r="AO80" s="160"/>
    </row>
    <row r="81" spans="1:41" s="156" customFormat="1" x14ac:dyDescent="0.35">
      <c r="A81" s="166"/>
      <c r="B81" s="35">
        <v>9</v>
      </c>
      <c r="C81" s="35">
        <v>20000</v>
      </c>
      <c r="D81" s="33" t="s">
        <v>757</v>
      </c>
      <c r="E81" s="35">
        <v>3</v>
      </c>
      <c r="F81" s="35" t="str">
        <f>Q73</f>
        <v>披风技能书</v>
      </c>
      <c r="G81" s="35">
        <v>5</v>
      </c>
      <c r="H81" s="35" t="str">
        <f>R73</f>
        <v>乘风丝绒</v>
      </c>
      <c r="I81" s="35">
        <v>100</v>
      </c>
      <c r="J81" s="35" t="s">
        <v>2463</v>
      </c>
      <c r="K81" s="35">
        <v>1</v>
      </c>
      <c r="L81" s="33" t="s">
        <v>2428</v>
      </c>
      <c r="M81" s="35">
        <v>1</v>
      </c>
      <c r="N81" s="35">
        <f>VLOOKUP($D81,[1]可使用道具表!$D:$E,2,FALSE)*$E81+VLOOKUP($F81,[1]可使用道具表!$D:$E,2,FALSE)*$G81+VLOOKUP($H81,[1]可使用道具表!$D:$E,2,FALSE)*$I81+VLOOKUP($J81,[1]可使用道具表!$D:$E,2,FALSE)*$K81+VLOOKUP($L81,[1]可使用道具表!$D:$E,2,FALSE)*$M81</f>
        <v>5061</v>
      </c>
      <c r="O81" s="95">
        <f t="shared" si="17"/>
        <v>0.25305</v>
      </c>
      <c r="U81" s="162">
        <f>VLOOKUP(D81,[1]可使用道具表!$D:$F,3,FALSE)</f>
        <v>130028</v>
      </c>
      <c r="V81" s="162">
        <f t="shared" si="12"/>
        <v>3</v>
      </c>
      <c r="W81" s="162">
        <f>VLOOKUP(F81,[1]可使用道具表!$D:$F,3,FALSE)</f>
        <v>500114</v>
      </c>
      <c r="X81" s="162">
        <f t="shared" si="13"/>
        <v>5</v>
      </c>
      <c r="Y81" s="162">
        <f>VLOOKUP(H81,[1]可使用道具表!$D:$F,3,FALSE)</f>
        <v>655006</v>
      </c>
      <c r="Z81" s="162">
        <f t="shared" si="14"/>
        <v>100</v>
      </c>
      <c r="AA81" s="162">
        <f>VLOOKUP(J81,[1]可使用道具表!$D:$F,3,FALSE)</f>
        <v>650336</v>
      </c>
      <c r="AB81" s="162">
        <f t="shared" si="15"/>
        <v>1</v>
      </c>
      <c r="AC81" s="162">
        <f>VLOOKUP(L81,[1]可使用道具表!$D:$F,3,FALSE)</f>
        <v>130032</v>
      </c>
      <c r="AD81" s="162">
        <f t="shared" si="16"/>
        <v>1</v>
      </c>
      <c r="AE81" s="158"/>
      <c r="AF81" s="158">
        <v>130028</v>
      </c>
      <c r="AG81" s="158">
        <v>3</v>
      </c>
      <c r="AH81" s="158">
        <v>55</v>
      </c>
      <c r="AI81" s="158"/>
      <c r="AJ81" s="158"/>
      <c r="AK81" s="158"/>
      <c r="AL81" s="158">
        <v>130044</v>
      </c>
      <c r="AM81" s="158">
        <v>1</v>
      </c>
      <c r="AN81" s="158">
        <v>55</v>
      </c>
      <c r="AO81" s="158"/>
    </row>
    <row r="82" spans="1:41" x14ac:dyDescent="0.35">
      <c r="A82" s="166"/>
      <c r="B82" s="35">
        <v>10</v>
      </c>
      <c r="C82" s="35">
        <v>30000</v>
      </c>
      <c r="D82" s="33" t="s">
        <v>763</v>
      </c>
      <c r="E82" s="35">
        <v>1</v>
      </c>
      <c r="F82" s="35" t="str">
        <f>Q73</f>
        <v>披风技能书</v>
      </c>
      <c r="G82" s="35">
        <v>8</v>
      </c>
      <c r="H82" s="35" t="str">
        <f>R73</f>
        <v>乘风丝绒</v>
      </c>
      <c r="I82" s="35">
        <v>120</v>
      </c>
      <c r="J82" s="35" t="s">
        <v>2464</v>
      </c>
      <c r="K82" s="35">
        <v>1</v>
      </c>
      <c r="L82" s="33" t="s">
        <v>2496</v>
      </c>
      <c r="M82" s="35">
        <v>1</v>
      </c>
      <c r="N82" s="35">
        <f>VLOOKUP($D82,[1]可使用道具表!$D:$E,2,FALSE)*$E82+VLOOKUP($F82,[1]可使用道具表!$D:$E,2,FALSE)*$G82+VLOOKUP($H82,[1]可使用道具表!$D:$E,2,FALSE)*$I82+VLOOKUP($J82,[1]可使用道具表!$D:$E,2,FALSE)*$K82+VLOOKUP($L82,[1]可使用道具表!$D:$E,2,FALSE)*$M82</f>
        <v>8612</v>
      </c>
      <c r="O82" s="95">
        <f t="shared" si="17"/>
        <v>0.28706666666666669</v>
      </c>
      <c r="U82" s="162">
        <f>VLOOKUP(D82,[1]可使用道具表!$D:$F,3,FALSE)</f>
        <v>130044</v>
      </c>
      <c r="V82" s="162">
        <f t="shared" si="12"/>
        <v>1</v>
      </c>
      <c r="W82" s="162">
        <f>VLOOKUP(F82,[1]可使用道具表!$D:$F,3,FALSE)</f>
        <v>500114</v>
      </c>
      <c r="X82" s="162">
        <f t="shared" si="13"/>
        <v>8</v>
      </c>
      <c r="Y82" s="162">
        <f>VLOOKUP(H82,[1]可使用道具表!$D:$F,3,FALSE)</f>
        <v>655006</v>
      </c>
      <c r="Z82" s="162">
        <f t="shared" si="14"/>
        <v>120</v>
      </c>
      <c r="AA82" s="162">
        <f>VLOOKUP(J82,[1]可使用道具表!$D:$F,3,FALSE)</f>
        <v>650352</v>
      </c>
      <c r="AB82" s="162">
        <f t="shared" si="15"/>
        <v>1</v>
      </c>
      <c r="AC82" s="162">
        <f>VLOOKUP(L82,[1]可使用道具表!$D:$F,3,FALSE)</f>
        <v>146006</v>
      </c>
      <c r="AD82" s="162">
        <f t="shared" si="16"/>
        <v>1</v>
      </c>
      <c r="AF82" s="158">
        <v>500114</v>
      </c>
      <c r="AG82" s="158">
        <v>5</v>
      </c>
      <c r="AH82" s="158">
        <v>44</v>
      </c>
      <c r="AL82" s="158">
        <v>500114</v>
      </c>
      <c r="AM82" s="158">
        <v>8</v>
      </c>
      <c r="AN82" s="158">
        <v>44</v>
      </c>
      <c r="AO82" s="158"/>
    </row>
    <row r="83" spans="1:41" ht="17.25" x14ac:dyDescent="0.35">
      <c r="A83" s="166" t="s">
        <v>8</v>
      </c>
      <c r="B83" s="35">
        <v>1</v>
      </c>
      <c r="C83" s="35">
        <v>100</v>
      </c>
      <c r="D83" s="35" t="str">
        <f>R83</f>
        <v>炫彩织锦</v>
      </c>
      <c r="E83" s="35">
        <v>6</v>
      </c>
      <c r="F83" s="35" t="s">
        <v>2247</v>
      </c>
      <c r="G83" s="35">
        <v>1</v>
      </c>
      <c r="H83" s="98" t="s">
        <v>532</v>
      </c>
      <c r="I83" s="35">
        <v>1</v>
      </c>
      <c r="J83" s="98" t="s">
        <v>2465</v>
      </c>
      <c r="K83" s="35">
        <v>1</v>
      </c>
      <c r="L83" s="35" t="s">
        <v>518</v>
      </c>
      <c r="M83" s="35"/>
      <c r="N83" s="35">
        <f>VLOOKUP($D83,[1]可使用道具表!$D:$E,2,FALSE)*$E83+VLOOKUP($F83,[1]可使用道具表!$D:$E,2,FALSE)*$G83+VLOOKUP($H83,[1]可使用道具表!$D:$E,2,FALSE)*$I83+VLOOKUP($J83,[1]可使用道具表!$D:$E,2,FALSE)*$K83+VLOOKUP($L83,[1]可使用道具表!$D:$E,2,FALSE)*$M83</f>
        <v>527</v>
      </c>
      <c r="O83" s="95">
        <f t="shared" ref="O83:O142" si="18">N83/C83</f>
        <v>5.27</v>
      </c>
      <c r="P83" s="39" t="s">
        <v>343</v>
      </c>
      <c r="Q83" s="39" t="s">
        <v>182</v>
      </c>
      <c r="R83" s="39" t="s">
        <v>579</v>
      </c>
      <c r="S83" s="39" t="s">
        <v>344</v>
      </c>
      <c r="T83" s="40" t="s">
        <v>188</v>
      </c>
      <c r="U83" s="162">
        <f>VLOOKUP(D83,[1]可使用道具表!$D:$F,3,FALSE)</f>
        <v>655008</v>
      </c>
      <c r="V83" s="162">
        <f t="shared" si="12"/>
        <v>6</v>
      </c>
      <c r="W83" s="162">
        <f>VLOOKUP(F83,[1]可使用道具表!$D:$F,3,FALSE)</f>
        <v>160000</v>
      </c>
      <c r="X83" s="162">
        <f t="shared" si="13"/>
        <v>1</v>
      </c>
      <c r="Y83" s="162">
        <f>VLOOKUP(H83,[1]可使用道具表!$D:$F,3,FALSE)</f>
        <v>125005</v>
      </c>
      <c r="Z83" s="162">
        <f t="shared" si="14"/>
        <v>1</v>
      </c>
      <c r="AA83" s="162">
        <f>VLOOKUP(J83,[1]可使用道具表!$D:$F,3,FALSE)</f>
        <v>650424</v>
      </c>
      <c r="AB83" s="162">
        <f t="shared" si="15"/>
        <v>1</v>
      </c>
      <c r="AC83" s="162">
        <f>VLOOKUP(L83,[1]可使用道具表!$D:$F,3,FALSE)</f>
        <v>0</v>
      </c>
      <c r="AD83" s="162">
        <f t="shared" si="16"/>
        <v>0</v>
      </c>
      <c r="AF83" s="158">
        <v>655006</v>
      </c>
      <c r="AG83" s="158">
        <v>100</v>
      </c>
      <c r="AH83" s="158">
        <v>33</v>
      </c>
      <c r="AL83" s="158">
        <v>655006</v>
      </c>
      <c r="AM83" s="158">
        <v>120</v>
      </c>
      <c r="AN83" s="158">
        <v>33</v>
      </c>
      <c r="AO83" s="158"/>
    </row>
    <row r="84" spans="1:41" x14ac:dyDescent="0.35">
      <c r="A84" s="166"/>
      <c r="B84" s="35">
        <v>2</v>
      </c>
      <c r="C84" s="35">
        <v>200</v>
      </c>
      <c r="D84" s="35" t="str">
        <f>R83</f>
        <v>炫彩织锦</v>
      </c>
      <c r="E84" s="35">
        <v>8</v>
      </c>
      <c r="F84" s="35" t="str">
        <f>Q83</f>
        <v>时装技能书</v>
      </c>
      <c r="G84" s="35">
        <v>1</v>
      </c>
      <c r="H84" s="98" t="s">
        <v>531</v>
      </c>
      <c r="I84" s="35">
        <v>3</v>
      </c>
      <c r="J84" s="98" t="s">
        <v>2466</v>
      </c>
      <c r="K84" s="35">
        <v>1</v>
      </c>
      <c r="L84" s="35" t="s">
        <v>518</v>
      </c>
      <c r="M84" s="35"/>
      <c r="N84" s="35">
        <f>VLOOKUP($D84,[1]可使用道具表!$D:$E,2,FALSE)*$E84+VLOOKUP($F84,[1]可使用道具表!$D:$E,2,FALSE)*$G84+VLOOKUP($H84,[1]可使用道具表!$D:$E,2,FALSE)*$I84+VLOOKUP($J84,[1]可使用道具表!$D:$E,2,FALSE)*$K84+VLOOKUP($L84,[1]可使用道具表!$D:$E,2,FALSE)*$M84</f>
        <v>810</v>
      </c>
      <c r="O84" s="95">
        <f t="shared" si="18"/>
        <v>4.05</v>
      </c>
      <c r="U84" s="162">
        <f>VLOOKUP(D84,[1]可使用道具表!$D:$F,3,FALSE)</f>
        <v>655008</v>
      </c>
      <c r="V84" s="162">
        <f t="shared" si="12"/>
        <v>8</v>
      </c>
      <c r="W84" s="162">
        <f>VLOOKUP(F84,[1]可使用道具表!$D:$F,3,FALSE)</f>
        <v>500115</v>
      </c>
      <c r="X84" s="162">
        <f t="shared" si="13"/>
        <v>1</v>
      </c>
      <c r="Y84" s="162">
        <f>VLOOKUP(H84,[1]可使用道具表!$D:$F,3,FALSE)</f>
        <v>125013</v>
      </c>
      <c r="Z84" s="162">
        <f t="shared" si="14"/>
        <v>3</v>
      </c>
      <c r="AA84" s="162">
        <f>VLOOKUP(J84,[1]可使用道具表!$D:$F,3,FALSE)</f>
        <v>650440</v>
      </c>
      <c r="AB84" s="162">
        <f t="shared" si="15"/>
        <v>1</v>
      </c>
      <c r="AC84" s="162">
        <f>VLOOKUP(L84,[1]可使用道具表!$D:$F,3,FALSE)</f>
        <v>0</v>
      </c>
      <c r="AD84" s="162">
        <f t="shared" si="16"/>
        <v>0</v>
      </c>
      <c r="AF84" s="158">
        <v>650336</v>
      </c>
      <c r="AG84" s="158">
        <v>1</v>
      </c>
      <c r="AH84" s="158">
        <v>22</v>
      </c>
      <c r="AL84" s="158">
        <v>650352</v>
      </c>
      <c r="AM84" s="158">
        <v>1</v>
      </c>
      <c r="AN84" s="158">
        <v>22</v>
      </c>
      <c r="AO84" s="158"/>
    </row>
    <row r="85" spans="1:41" x14ac:dyDescent="0.35">
      <c r="A85" s="166"/>
      <c r="B85" s="35">
        <v>3</v>
      </c>
      <c r="C85" s="35">
        <v>500</v>
      </c>
      <c r="D85" s="35" t="str">
        <f>R83</f>
        <v>炫彩织锦</v>
      </c>
      <c r="E85" s="35">
        <v>8</v>
      </c>
      <c r="F85" s="35" t="str">
        <f>Q83</f>
        <v>时装技能书</v>
      </c>
      <c r="G85" s="35">
        <v>1</v>
      </c>
      <c r="H85" s="35" t="s">
        <v>2248</v>
      </c>
      <c r="I85" s="35">
        <v>3</v>
      </c>
      <c r="J85" s="98" t="s">
        <v>153</v>
      </c>
      <c r="K85" s="35">
        <v>1</v>
      </c>
      <c r="L85" s="35" t="s">
        <v>518</v>
      </c>
      <c r="M85" s="35"/>
      <c r="N85" s="35">
        <f>VLOOKUP($D85,[1]可使用道具表!$D:$E,2,FALSE)*$E85+VLOOKUP($F85,[1]可使用道具表!$D:$E,2,FALSE)*$G85+VLOOKUP($H85,[1]可使用道具表!$D:$E,2,FALSE)*$I85+VLOOKUP($J85,[1]可使用道具表!$D:$E,2,FALSE)*$K85+VLOOKUP($L85,[1]可使用道具表!$D:$E,2,FALSE)*$M85</f>
        <v>490</v>
      </c>
      <c r="O85" s="95">
        <f t="shared" si="18"/>
        <v>0.98</v>
      </c>
      <c r="U85" s="162">
        <f>VLOOKUP(D85,[1]可使用道具表!$D:$F,3,FALSE)</f>
        <v>655008</v>
      </c>
      <c r="V85" s="162">
        <f t="shared" si="12"/>
        <v>8</v>
      </c>
      <c r="W85" s="162">
        <f>VLOOKUP(F85,[1]可使用道具表!$D:$F,3,FALSE)</f>
        <v>500115</v>
      </c>
      <c r="X85" s="162">
        <f t="shared" si="13"/>
        <v>1</v>
      </c>
      <c r="Y85" s="162">
        <f>VLOOKUP(H85,[1]可使用道具表!$D:$F,3,FALSE)</f>
        <v>160000</v>
      </c>
      <c r="Z85" s="162">
        <f t="shared" si="14"/>
        <v>3</v>
      </c>
      <c r="AA85" s="162">
        <f>VLOOKUP(J85,[1]可使用道具表!$D:$F,3,FALSE)</f>
        <v>141004</v>
      </c>
      <c r="AB85" s="162">
        <f t="shared" si="15"/>
        <v>1</v>
      </c>
      <c r="AC85" s="162">
        <f>VLOOKUP(L85,[1]可使用道具表!$D:$F,3,FALSE)</f>
        <v>0</v>
      </c>
      <c r="AD85" s="162">
        <f t="shared" si="16"/>
        <v>0</v>
      </c>
      <c r="AF85" s="158">
        <v>130032</v>
      </c>
      <c r="AG85" s="158">
        <v>1</v>
      </c>
      <c r="AH85" s="158">
        <v>11</v>
      </c>
      <c r="AL85" s="158">
        <v>130316</v>
      </c>
      <c r="AM85" s="158">
        <v>1</v>
      </c>
      <c r="AN85" s="158">
        <v>11</v>
      </c>
      <c r="AO85" s="158"/>
    </row>
    <row r="86" spans="1:41" x14ac:dyDescent="0.35">
      <c r="A86" s="166"/>
      <c r="B86" s="35">
        <v>4</v>
      </c>
      <c r="C86" s="35">
        <v>1000</v>
      </c>
      <c r="D86" s="35" t="str">
        <f>R83</f>
        <v>炫彩织锦</v>
      </c>
      <c r="E86" s="35">
        <v>10</v>
      </c>
      <c r="F86" s="35" t="str">
        <f>Q83</f>
        <v>时装技能书</v>
      </c>
      <c r="G86" s="35">
        <v>1</v>
      </c>
      <c r="H86" s="35" t="s">
        <v>2249</v>
      </c>
      <c r="I86" s="35">
        <v>1</v>
      </c>
      <c r="J86" s="98" t="s">
        <v>288</v>
      </c>
      <c r="K86" s="35">
        <v>1</v>
      </c>
      <c r="L86" s="35" t="s">
        <v>518</v>
      </c>
      <c r="M86" s="35"/>
      <c r="N86" s="35">
        <f>VLOOKUP($D86,[1]可使用道具表!$D:$E,2,FALSE)*$E86+VLOOKUP($F86,[1]可使用道具表!$D:$E,2,FALSE)*$G86+VLOOKUP($H86,[1]可使用道具表!$D:$E,2,FALSE)*$I86+VLOOKUP($J86,[1]可使用道具表!$D:$E,2,FALSE)*$K86+VLOOKUP($L86,[1]可使用道具表!$D:$E,2,FALSE)*$M86</f>
        <v>620</v>
      </c>
      <c r="O86" s="95">
        <f t="shared" si="18"/>
        <v>0.62</v>
      </c>
      <c r="U86" s="162">
        <f>VLOOKUP(D86,[1]可使用道具表!$D:$F,3,FALSE)</f>
        <v>655008</v>
      </c>
      <c r="V86" s="162">
        <f t="shared" si="12"/>
        <v>10</v>
      </c>
      <c r="W86" s="162">
        <f>VLOOKUP(F86,[1]可使用道具表!$D:$F,3,FALSE)</f>
        <v>500115</v>
      </c>
      <c r="X86" s="162">
        <f t="shared" si="13"/>
        <v>1</v>
      </c>
      <c r="Y86" s="162">
        <f>VLOOKUP(H86,[1]可使用道具表!$D:$F,3,FALSE)</f>
        <v>880019</v>
      </c>
      <c r="Z86" s="162">
        <f t="shared" si="14"/>
        <v>1</v>
      </c>
      <c r="AA86" s="162">
        <f>VLOOKUP(J86,[1]可使用道具表!$D:$F,3,FALSE)</f>
        <v>146004</v>
      </c>
      <c r="AB86" s="162">
        <f t="shared" si="15"/>
        <v>1</v>
      </c>
      <c r="AC86" s="162">
        <f>VLOOKUP(L86,[1]可使用道具表!$D:$F,3,FALSE)</f>
        <v>0</v>
      </c>
      <c r="AD86" s="162">
        <f t="shared" si="16"/>
        <v>0</v>
      </c>
    </row>
    <row r="87" spans="1:41" x14ac:dyDescent="0.35">
      <c r="A87" s="166"/>
      <c r="B87" s="35">
        <v>5</v>
      </c>
      <c r="C87" s="35">
        <v>2000</v>
      </c>
      <c r="D87" s="35" t="str">
        <f>R83</f>
        <v>炫彩织锦</v>
      </c>
      <c r="E87" s="35">
        <v>20</v>
      </c>
      <c r="F87" s="35" t="str">
        <f>Q83</f>
        <v>时装技能书</v>
      </c>
      <c r="G87" s="35">
        <v>2</v>
      </c>
      <c r="H87" s="35" t="s">
        <v>159</v>
      </c>
      <c r="I87" s="35">
        <v>1</v>
      </c>
      <c r="J87" s="35" t="s">
        <v>2250</v>
      </c>
      <c r="K87" s="35">
        <v>1</v>
      </c>
      <c r="L87" s="98" t="s">
        <v>531</v>
      </c>
      <c r="M87" s="35">
        <v>1</v>
      </c>
      <c r="N87" s="35">
        <f>VLOOKUP($D87,[1]可使用道具表!$D:$E,2,FALSE)*$E87+VLOOKUP($F87,[1]可使用道具表!$D:$E,2,FALSE)*$G87+VLOOKUP($H87,[1]可使用道具表!$D:$E,2,FALSE)*$I87+VLOOKUP($J87,[1]可使用道具表!$D:$E,2,FALSE)*$K87+VLOOKUP($L87,[1]可使用道具表!$D:$E,2,FALSE)*$M87</f>
        <v>740</v>
      </c>
      <c r="O87" s="95">
        <f t="shared" si="18"/>
        <v>0.37</v>
      </c>
      <c r="U87" s="162">
        <f>VLOOKUP(D87,[1]可使用道具表!$D:$F,3,FALSE)</f>
        <v>655008</v>
      </c>
      <c r="V87" s="162">
        <f t="shared" si="12"/>
        <v>20</v>
      </c>
      <c r="W87" s="162">
        <f>VLOOKUP(F87,[1]可使用道具表!$D:$F,3,FALSE)</f>
        <v>500115</v>
      </c>
      <c r="X87" s="162">
        <f t="shared" si="13"/>
        <v>2</v>
      </c>
      <c r="Y87" s="162">
        <f>VLOOKUP(H87,[1]可使用道具表!$D:$F,3,FALSE)</f>
        <v>880020</v>
      </c>
      <c r="Z87" s="162">
        <f t="shared" si="14"/>
        <v>1</v>
      </c>
      <c r="AA87" s="162">
        <f>VLOOKUP(J87,[1]可使用道具表!$D:$F,3,FALSE)</f>
        <v>880019</v>
      </c>
      <c r="AB87" s="162">
        <f t="shared" si="15"/>
        <v>1</v>
      </c>
      <c r="AC87" s="162">
        <f>VLOOKUP(L87,[1]可使用道具表!$D:$F,3,FALSE)</f>
        <v>125013</v>
      </c>
      <c r="AD87" s="162">
        <f t="shared" si="16"/>
        <v>1</v>
      </c>
    </row>
    <row r="88" spans="1:41" ht="33" x14ac:dyDescent="0.35">
      <c r="A88" s="166"/>
      <c r="B88" s="35">
        <v>6</v>
      </c>
      <c r="C88" s="35">
        <v>3000</v>
      </c>
      <c r="D88" s="35" t="str">
        <f>R83</f>
        <v>炫彩织锦</v>
      </c>
      <c r="E88" s="35">
        <v>30</v>
      </c>
      <c r="F88" s="35" t="str">
        <f>Q83</f>
        <v>时装技能书</v>
      </c>
      <c r="G88" s="35">
        <v>3</v>
      </c>
      <c r="H88" s="35" t="s">
        <v>159</v>
      </c>
      <c r="I88" s="35">
        <v>1</v>
      </c>
      <c r="J88" s="35" t="s">
        <v>2250</v>
      </c>
      <c r="K88" s="35">
        <v>1</v>
      </c>
      <c r="L88" s="35" t="str">
        <f>S83</f>
        <v>炫彩羽</v>
      </c>
      <c r="M88" s="35">
        <v>1</v>
      </c>
      <c r="N88" s="35">
        <f>VLOOKUP($D88,[1]可使用道具表!$D:$E,2,FALSE)*$E88+VLOOKUP($F88,[1]可使用道具表!$D:$E,2,FALSE)*$G88+VLOOKUP($H88,[1]可使用道具表!$D:$E,2,FALSE)*$I88+VLOOKUP($J88,[1]可使用道具表!$D:$E,2,FALSE)*$K88+VLOOKUP($L88,[1]可使用道具表!$D:$E,2,FALSE)*$M88</f>
        <v>1397</v>
      </c>
      <c r="O88" s="95">
        <f t="shared" si="18"/>
        <v>0.46566666666666667</v>
      </c>
      <c r="U88" s="162">
        <f>VLOOKUP(D88,[1]可使用道具表!$D:$F,3,FALSE)</f>
        <v>655008</v>
      </c>
      <c r="V88" s="162">
        <f t="shared" si="12"/>
        <v>30</v>
      </c>
      <c r="W88" s="162">
        <f>VLOOKUP(F88,[1]可使用道具表!$D:$F,3,FALSE)</f>
        <v>500115</v>
      </c>
      <c r="X88" s="162">
        <f t="shared" si="13"/>
        <v>3</v>
      </c>
      <c r="Y88" s="162">
        <f>VLOOKUP(H88,[1]可使用道具表!$D:$F,3,FALSE)</f>
        <v>880020</v>
      </c>
      <c r="Z88" s="162">
        <f t="shared" si="14"/>
        <v>1</v>
      </c>
      <c r="AA88" s="162">
        <f>VLOOKUP(J88,[1]可使用道具表!$D:$F,3,FALSE)</f>
        <v>880019</v>
      </c>
      <c r="AB88" s="162">
        <f t="shared" si="15"/>
        <v>1</v>
      </c>
      <c r="AC88" s="162">
        <f>VLOOKUP(L88,[1]可使用道具表!$D:$F,3,FALSE)</f>
        <v>655108</v>
      </c>
      <c r="AD88" s="162">
        <f t="shared" si="16"/>
        <v>1</v>
      </c>
      <c r="AE88" s="159" t="s">
        <v>2489</v>
      </c>
      <c r="AF88" s="159" t="s">
        <v>2490</v>
      </c>
      <c r="AG88" s="159" t="s">
        <v>2491</v>
      </c>
      <c r="AH88" s="159" t="s">
        <v>2492</v>
      </c>
      <c r="AI88" s="159" t="s">
        <v>2493</v>
      </c>
      <c r="AJ88" s="159"/>
      <c r="AK88" s="159" t="s">
        <v>2489</v>
      </c>
      <c r="AL88" s="159" t="s">
        <v>2490</v>
      </c>
      <c r="AM88" s="159" t="s">
        <v>2491</v>
      </c>
      <c r="AN88" s="159" t="s">
        <v>2492</v>
      </c>
      <c r="AO88" s="159" t="s">
        <v>2493</v>
      </c>
    </row>
    <row r="89" spans="1:41" x14ac:dyDescent="0.35">
      <c r="A89" s="166"/>
      <c r="B89" s="35">
        <v>7</v>
      </c>
      <c r="C89" s="35">
        <v>5000</v>
      </c>
      <c r="D89" s="35" t="str">
        <f>R83</f>
        <v>炫彩织锦</v>
      </c>
      <c r="E89" s="35">
        <v>50</v>
      </c>
      <c r="F89" s="35" t="str">
        <f>S83</f>
        <v>炫彩羽</v>
      </c>
      <c r="G89" s="35">
        <v>1</v>
      </c>
      <c r="H89" s="35" t="s">
        <v>159</v>
      </c>
      <c r="I89" s="35">
        <v>1</v>
      </c>
      <c r="J89" s="35" t="s">
        <v>2250</v>
      </c>
      <c r="K89" s="35">
        <v>1</v>
      </c>
      <c r="L89" s="35" t="s">
        <v>165</v>
      </c>
      <c r="M89" s="35">
        <v>1</v>
      </c>
      <c r="N89" s="35">
        <f>VLOOKUP($D89,[1]可使用道具表!$D:$E,2,FALSE)*$E89+VLOOKUP($F89,[1]可使用道具表!$D:$E,2,FALSE)*$G89+VLOOKUP($H89,[1]可使用道具表!$D:$E,2,FALSE)*$I89+VLOOKUP($J89,[1]可使用道具表!$D:$E,2,FALSE)*$K89+VLOOKUP($L89,[1]可使用道具表!$D:$E,2,FALSE)*$M89</f>
        <v>1827</v>
      </c>
      <c r="O89" s="95">
        <f t="shared" si="18"/>
        <v>0.3654</v>
      </c>
      <c r="U89" s="162">
        <f>VLOOKUP(D89,[1]可使用道具表!$D:$F,3,FALSE)</f>
        <v>655008</v>
      </c>
      <c r="V89" s="162">
        <f t="shared" si="12"/>
        <v>50</v>
      </c>
      <c r="W89" s="162">
        <f>VLOOKUP(F89,[1]可使用道具表!$D:$F,3,FALSE)</f>
        <v>655108</v>
      </c>
      <c r="X89" s="162">
        <f t="shared" si="13"/>
        <v>1</v>
      </c>
      <c r="Y89" s="162">
        <f>VLOOKUP(H89,[1]可使用道具表!$D:$F,3,FALSE)</f>
        <v>880020</v>
      </c>
      <c r="Z89" s="162">
        <f t="shared" si="14"/>
        <v>1</v>
      </c>
      <c r="AA89" s="162">
        <f>VLOOKUP(J89,[1]可使用道具表!$D:$F,3,FALSE)</f>
        <v>880019</v>
      </c>
      <c r="AB89" s="162">
        <f t="shared" si="15"/>
        <v>1</v>
      </c>
      <c r="AC89" s="162">
        <f>VLOOKUP(L89,[1]可使用道具表!$D:$F,3,FALSE)</f>
        <v>880021</v>
      </c>
      <c r="AD89" s="162">
        <f t="shared" si="16"/>
        <v>1</v>
      </c>
      <c r="AE89" s="160"/>
      <c r="AF89" s="160">
        <v>9</v>
      </c>
      <c r="AG89" s="160">
        <v>9</v>
      </c>
      <c r="AH89" s="160">
        <v>20000</v>
      </c>
      <c r="AI89" s="160">
        <v>1</v>
      </c>
      <c r="AJ89" s="160"/>
      <c r="AK89" s="160"/>
      <c r="AL89" s="160">
        <v>9</v>
      </c>
      <c r="AM89" s="160">
        <v>9</v>
      </c>
      <c r="AN89" s="160">
        <v>20000</v>
      </c>
      <c r="AO89" s="160">
        <v>1</v>
      </c>
    </row>
    <row r="90" spans="1:41" s="156" customFormat="1" ht="17.25" x14ac:dyDescent="0.35">
      <c r="A90" s="166"/>
      <c r="B90" s="35">
        <v>8</v>
      </c>
      <c r="C90" s="35">
        <v>10000</v>
      </c>
      <c r="D90" s="157" t="str">
        <f>T83</f>
        <v>炫彩翎羽</v>
      </c>
      <c r="E90" s="35">
        <v>1</v>
      </c>
      <c r="F90" s="35" t="str">
        <f>S83</f>
        <v>炫彩羽</v>
      </c>
      <c r="G90" s="35">
        <v>1</v>
      </c>
      <c r="H90" s="35" t="s">
        <v>1877</v>
      </c>
      <c r="I90" s="35">
        <v>2</v>
      </c>
      <c r="J90" s="35" t="s">
        <v>1875</v>
      </c>
      <c r="K90" s="35">
        <v>2</v>
      </c>
      <c r="L90" s="35" t="s">
        <v>1879</v>
      </c>
      <c r="M90" s="35">
        <v>2</v>
      </c>
      <c r="N90" s="35">
        <f>VLOOKUP($D90,[1]可使用道具表!$D:$E,2,FALSE)*$E90+VLOOKUP($F90,[1]可使用道具表!$D:$E,2,FALSE)*$G90+VLOOKUP($H90,[1]可使用道具表!$D:$E,2,FALSE)*$I90+VLOOKUP($J90,[1]可使用道具表!$D:$E,2,FALSE)*$K90+VLOOKUP($L90,[1]可使用道具表!$D:$E,2,FALSE)*$M90</f>
        <v>3749</v>
      </c>
      <c r="O90" s="95">
        <f t="shared" si="18"/>
        <v>0.37490000000000001</v>
      </c>
      <c r="U90" s="162">
        <f>VLOOKUP(D90,[1]可使用道具表!$D:$F,3,FALSE)</f>
        <v>655308</v>
      </c>
      <c r="V90" s="162">
        <f t="shared" si="12"/>
        <v>1</v>
      </c>
      <c r="W90" s="162">
        <f>VLOOKUP(F90,[1]可使用道具表!$D:$F,3,FALSE)</f>
        <v>655108</v>
      </c>
      <c r="X90" s="162">
        <f t="shared" si="13"/>
        <v>1</v>
      </c>
      <c r="Y90" s="162">
        <f>VLOOKUP(H90,[1]可使用道具表!$D:$F,3,FALSE)</f>
        <v>880020</v>
      </c>
      <c r="Z90" s="162">
        <f t="shared" si="14"/>
        <v>2</v>
      </c>
      <c r="AA90" s="162">
        <f>VLOOKUP(J90,[1]可使用道具表!$D:$F,3,FALSE)</f>
        <v>880019</v>
      </c>
      <c r="AB90" s="162">
        <f t="shared" si="15"/>
        <v>2</v>
      </c>
      <c r="AC90" s="162">
        <f>VLOOKUP(L90,[1]可使用道具表!$D:$F,3,FALSE)</f>
        <v>880021</v>
      </c>
      <c r="AD90" s="162">
        <f t="shared" si="16"/>
        <v>2</v>
      </c>
      <c r="AE90" s="161">
        <v>3</v>
      </c>
      <c r="AF90" s="161" t="s">
        <v>2494</v>
      </c>
      <c r="AG90" s="161" t="s">
        <v>522</v>
      </c>
      <c r="AH90" s="161" t="s">
        <v>2495</v>
      </c>
      <c r="AI90" s="160"/>
      <c r="AJ90" s="160"/>
      <c r="AK90" s="161">
        <v>3</v>
      </c>
      <c r="AL90" s="161" t="s">
        <v>2494</v>
      </c>
      <c r="AM90" s="161" t="s">
        <v>522</v>
      </c>
      <c r="AN90" s="161" t="s">
        <v>2495</v>
      </c>
      <c r="AO90" s="160"/>
    </row>
    <row r="91" spans="1:41" s="156" customFormat="1" x14ac:dyDescent="0.35">
      <c r="A91" s="166"/>
      <c r="B91" s="35">
        <v>9</v>
      </c>
      <c r="C91" s="35">
        <v>20000</v>
      </c>
      <c r="D91" s="33" t="s">
        <v>757</v>
      </c>
      <c r="E91" s="35">
        <v>3</v>
      </c>
      <c r="F91" s="35" t="str">
        <f>Q83</f>
        <v>时装技能书</v>
      </c>
      <c r="G91" s="35">
        <v>5</v>
      </c>
      <c r="H91" s="35" t="str">
        <f>R83</f>
        <v>炫彩织锦</v>
      </c>
      <c r="I91" s="35">
        <v>100</v>
      </c>
      <c r="J91" s="35" t="s">
        <v>2467</v>
      </c>
      <c r="K91" s="35">
        <v>1</v>
      </c>
      <c r="L91" s="33" t="s">
        <v>2428</v>
      </c>
      <c r="M91" s="35">
        <v>1</v>
      </c>
      <c r="N91" s="35">
        <f>VLOOKUP($D91,[1]可使用道具表!$D:$E,2,FALSE)*$E91+VLOOKUP($F91,[1]可使用道具表!$D:$E,2,FALSE)*$G91+VLOOKUP($H91,[1]可使用道具表!$D:$E,2,FALSE)*$I91+VLOOKUP($J91,[1]可使用道具表!$D:$E,2,FALSE)*$K91+VLOOKUP($L91,[1]可使用道具表!$D:$E,2,FALSE)*$M91</f>
        <v>5061</v>
      </c>
      <c r="O91" s="95">
        <f t="shared" si="18"/>
        <v>0.25305</v>
      </c>
      <c r="U91" s="162">
        <f>VLOOKUP(D91,[1]可使用道具表!$D:$F,3,FALSE)</f>
        <v>130028</v>
      </c>
      <c r="V91" s="162">
        <f t="shared" si="12"/>
        <v>3</v>
      </c>
      <c r="W91" s="162">
        <f>VLOOKUP(F91,[1]可使用道具表!$D:$F,3,FALSE)</f>
        <v>500115</v>
      </c>
      <c r="X91" s="162">
        <f t="shared" si="13"/>
        <v>5</v>
      </c>
      <c r="Y91" s="162">
        <f>VLOOKUP(H91,[1]可使用道具表!$D:$F,3,FALSE)</f>
        <v>655008</v>
      </c>
      <c r="Z91" s="162">
        <f t="shared" si="14"/>
        <v>100</v>
      </c>
      <c r="AA91" s="162">
        <f>VLOOKUP(J91,[1]可使用道具表!$D:$F,3,FALSE)</f>
        <v>650456</v>
      </c>
      <c r="AB91" s="162">
        <f t="shared" si="15"/>
        <v>1</v>
      </c>
      <c r="AC91" s="162">
        <f>VLOOKUP(L91,[1]可使用道具表!$D:$F,3,FALSE)</f>
        <v>130032</v>
      </c>
      <c r="AD91" s="162">
        <f t="shared" si="16"/>
        <v>1</v>
      </c>
      <c r="AE91" s="158"/>
      <c r="AF91" s="158">
        <v>130028</v>
      </c>
      <c r="AG91" s="158">
        <v>3</v>
      </c>
      <c r="AH91" s="158">
        <v>55</v>
      </c>
      <c r="AI91" s="158"/>
      <c r="AJ91" s="158"/>
      <c r="AK91" s="158"/>
      <c r="AL91" s="158">
        <v>130044</v>
      </c>
      <c r="AM91" s="158">
        <v>1</v>
      </c>
      <c r="AN91" s="158">
        <v>55</v>
      </c>
      <c r="AO91" s="158"/>
    </row>
    <row r="92" spans="1:41" x14ac:dyDescent="0.35">
      <c r="A92" s="166"/>
      <c r="B92" s="35">
        <v>10</v>
      </c>
      <c r="C92" s="35">
        <v>30000</v>
      </c>
      <c r="D92" s="33" t="s">
        <v>763</v>
      </c>
      <c r="E92" s="35">
        <v>1</v>
      </c>
      <c r="F92" s="35" t="str">
        <f>Q83</f>
        <v>时装技能书</v>
      </c>
      <c r="G92" s="35">
        <v>8</v>
      </c>
      <c r="H92" s="35" t="str">
        <f>R83</f>
        <v>炫彩织锦</v>
      </c>
      <c r="I92" s="35">
        <v>120</v>
      </c>
      <c r="J92" s="35" t="s">
        <v>2468</v>
      </c>
      <c r="K92" s="35">
        <v>1</v>
      </c>
      <c r="L92" s="33" t="s">
        <v>2496</v>
      </c>
      <c r="M92" s="35">
        <v>1</v>
      </c>
      <c r="N92" s="35">
        <f>VLOOKUP($D92,[1]可使用道具表!$D:$E,2,FALSE)*$E92+VLOOKUP($F92,[1]可使用道具表!$D:$E,2,FALSE)*$G92+VLOOKUP($H92,[1]可使用道具表!$D:$E,2,FALSE)*$I92+VLOOKUP($J92,[1]可使用道具表!$D:$E,2,FALSE)*$K92+VLOOKUP($L92,[1]可使用道具表!$D:$E,2,FALSE)*$M92</f>
        <v>8612</v>
      </c>
      <c r="O92" s="95">
        <f t="shared" si="18"/>
        <v>0.28706666666666669</v>
      </c>
      <c r="U92" s="162">
        <f>VLOOKUP(D92,[1]可使用道具表!$D:$F,3,FALSE)</f>
        <v>130044</v>
      </c>
      <c r="V92" s="162">
        <f t="shared" si="12"/>
        <v>1</v>
      </c>
      <c r="W92" s="162">
        <f>VLOOKUP(F92,[1]可使用道具表!$D:$F,3,FALSE)</f>
        <v>500115</v>
      </c>
      <c r="X92" s="162">
        <f t="shared" si="13"/>
        <v>8</v>
      </c>
      <c r="Y92" s="162">
        <f>VLOOKUP(H92,[1]可使用道具表!$D:$F,3,FALSE)</f>
        <v>655008</v>
      </c>
      <c r="Z92" s="162">
        <f t="shared" si="14"/>
        <v>120</v>
      </c>
      <c r="AA92" s="162">
        <f>VLOOKUP(J92,[1]可使用道具表!$D:$F,3,FALSE)</f>
        <v>650472</v>
      </c>
      <c r="AB92" s="162">
        <f t="shared" si="15"/>
        <v>1</v>
      </c>
      <c r="AC92" s="162">
        <f>VLOOKUP(L92,[1]可使用道具表!$D:$F,3,FALSE)</f>
        <v>146006</v>
      </c>
      <c r="AD92" s="162">
        <f t="shared" si="16"/>
        <v>1</v>
      </c>
      <c r="AF92" s="158">
        <v>500115</v>
      </c>
      <c r="AG92" s="158">
        <v>5</v>
      </c>
      <c r="AH92" s="158">
        <v>44</v>
      </c>
      <c r="AL92" s="158">
        <v>500115</v>
      </c>
      <c r="AM92" s="158">
        <v>8</v>
      </c>
      <c r="AN92" s="158">
        <v>44</v>
      </c>
      <c r="AO92" s="158"/>
    </row>
    <row r="93" spans="1:41" ht="17.25" x14ac:dyDescent="0.35">
      <c r="A93" s="166" t="s">
        <v>9</v>
      </c>
      <c r="B93" s="35">
        <v>1</v>
      </c>
      <c r="C93" s="35">
        <v>100</v>
      </c>
      <c r="D93" s="35" t="str">
        <f>R93</f>
        <v>神行口诀</v>
      </c>
      <c r="E93" s="35">
        <v>6</v>
      </c>
      <c r="F93" s="35" t="s">
        <v>2247</v>
      </c>
      <c r="G93" s="35">
        <v>1</v>
      </c>
      <c r="H93" s="98" t="s">
        <v>532</v>
      </c>
      <c r="I93" s="35">
        <v>1</v>
      </c>
      <c r="J93" s="98" t="s">
        <v>2469</v>
      </c>
      <c r="K93" s="35">
        <v>1</v>
      </c>
      <c r="L93" s="35" t="s">
        <v>518</v>
      </c>
      <c r="M93" s="35"/>
      <c r="N93" s="35">
        <f>VLOOKUP($D93,[1]可使用道具表!$D:$E,2,FALSE)*$E93+VLOOKUP($F93,[1]可使用道具表!$D:$E,2,FALSE)*$G93+VLOOKUP($H93,[1]可使用道具表!$D:$E,2,FALSE)*$I93+VLOOKUP($J93,[1]可使用道具表!$D:$E,2,FALSE)*$K93+VLOOKUP($L93,[1]可使用道具表!$D:$E,2,FALSE)*$M93</f>
        <v>527</v>
      </c>
      <c r="O93" s="95">
        <f t="shared" si="18"/>
        <v>5.27</v>
      </c>
      <c r="P93" s="37" t="s">
        <v>349</v>
      </c>
      <c r="Q93" s="37" t="s">
        <v>191</v>
      </c>
      <c r="R93" s="37" t="s">
        <v>543</v>
      </c>
      <c r="S93" s="37" t="s">
        <v>350</v>
      </c>
      <c r="T93" s="38" t="s">
        <v>197</v>
      </c>
      <c r="U93" s="162">
        <f>VLOOKUP(D93,[1]可使用道具表!$D:$F,3,FALSE)</f>
        <v>655004</v>
      </c>
      <c r="V93" s="162">
        <f t="shared" si="12"/>
        <v>6</v>
      </c>
      <c r="W93" s="162">
        <f>VLOOKUP(F93,[1]可使用道具表!$D:$F,3,FALSE)</f>
        <v>160000</v>
      </c>
      <c r="X93" s="162">
        <f t="shared" si="13"/>
        <v>1</v>
      </c>
      <c r="Y93" s="162">
        <f>VLOOKUP(H93,[1]可使用道具表!$D:$F,3,FALSE)</f>
        <v>125005</v>
      </c>
      <c r="Z93" s="162">
        <f t="shared" si="14"/>
        <v>1</v>
      </c>
      <c r="AA93" s="162">
        <f>VLOOKUP(J93,[1]可使用道具表!$D:$F,3,FALSE)</f>
        <v>650184</v>
      </c>
      <c r="AB93" s="162">
        <f t="shared" si="15"/>
        <v>1</v>
      </c>
      <c r="AC93" s="162">
        <f>VLOOKUP(L93,[1]可使用道具表!$D:$F,3,FALSE)</f>
        <v>0</v>
      </c>
      <c r="AD93" s="162">
        <f t="shared" si="16"/>
        <v>0</v>
      </c>
      <c r="AF93" s="158">
        <v>655008</v>
      </c>
      <c r="AG93" s="158">
        <v>100</v>
      </c>
      <c r="AH93" s="158">
        <v>33</v>
      </c>
      <c r="AL93" s="158">
        <v>655008</v>
      </c>
      <c r="AM93" s="158">
        <v>120</v>
      </c>
      <c r="AN93" s="158">
        <v>33</v>
      </c>
      <c r="AO93" s="158"/>
    </row>
    <row r="94" spans="1:41" x14ac:dyDescent="0.35">
      <c r="A94" s="166"/>
      <c r="B94" s="35">
        <v>2</v>
      </c>
      <c r="C94" s="35">
        <v>200</v>
      </c>
      <c r="D94" s="35" t="str">
        <f>R93</f>
        <v>神行口诀</v>
      </c>
      <c r="E94" s="35">
        <v>8</v>
      </c>
      <c r="F94" s="35" t="str">
        <f>Q93</f>
        <v>轻功技能书</v>
      </c>
      <c r="G94" s="35">
        <v>1</v>
      </c>
      <c r="H94" s="98" t="s">
        <v>531</v>
      </c>
      <c r="I94" s="35">
        <v>3</v>
      </c>
      <c r="J94" s="98" t="s">
        <v>2470</v>
      </c>
      <c r="K94" s="35">
        <v>1</v>
      </c>
      <c r="L94" s="35" t="s">
        <v>518</v>
      </c>
      <c r="M94" s="35"/>
      <c r="N94" s="35">
        <f>VLOOKUP($D94,[1]可使用道具表!$D:$E,2,FALSE)*$E94+VLOOKUP($F94,[1]可使用道具表!$D:$E,2,FALSE)*$G94+VLOOKUP($H94,[1]可使用道具表!$D:$E,2,FALSE)*$I94+VLOOKUP($J94,[1]可使用道具表!$D:$E,2,FALSE)*$K94+VLOOKUP($L94,[1]可使用道具表!$D:$E,2,FALSE)*$M94</f>
        <v>810</v>
      </c>
      <c r="O94" s="95">
        <f t="shared" si="18"/>
        <v>4.05</v>
      </c>
      <c r="U94" s="162">
        <f>VLOOKUP(D94,[1]可使用道具表!$D:$F,3,FALSE)</f>
        <v>655004</v>
      </c>
      <c r="V94" s="162">
        <f t="shared" si="12"/>
        <v>8</v>
      </c>
      <c r="W94" s="162">
        <f>VLOOKUP(F94,[1]可使用道具表!$D:$F,3,FALSE)</f>
        <v>500118</v>
      </c>
      <c r="X94" s="162">
        <f t="shared" si="13"/>
        <v>1</v>
      </c>
      <c r="Y94" s="162">
        <f>VLOOKUP(H94,[1]可使用道具表!$D:$F,3,FALSE)</f>
        <v>125013</v>
      </c>
      <c r="Z94" s="162">
        <f t="shared" si="14"/>
        <v>3</v>
      </c>
      <c r="AA94" s="162">
        <f>VLOOKUP(J94,[1]可使用道具表!$D:$F,3,FALSE)</f>
        <v>650200</v>
      </c>
      <c r="AB94" s="162">
        <f t="shared" si="15"/>
        <v>1</v>
      </c>
      <c r="AC94" s="162">
        <f>VLOOKUP(L94,[1]可使用道具表!$D:$F,3,FALSE)</f>
        <v>0</v>
      </c>
      <c r="AD94" s="162">
        <f t="shared" si="16"/>
        <v>0</v>
      </c>
      <c r="AF94" s="158">
        <v>650456</v>
      </c>
      <c r="AG94" s="158">
        <v>1</v>
      </c>
      <c r="AH94" s="158">
        <v>22</v>
      </c>
      <c r="AL94" s="158">
        <v>650472</v>
      </c>
      <c r="AM94" s="158">
        <v>1</v>
      </c>
      <c r="AN94" s="158">
        <v>22</v>
      </c>
      <c r="AO94" s="158"/>
    </row>
    <row r="95" spans="1:41" x14ac:dyDescent="0.35">
      <c r="A95" s="166"/>
      <c r="B95" s="35">
        <v>3</v>
      </c>
      <c r="C95" s="35">
        <v>500</v>
      </c>
      <c r="D95" s="35" t="str">
        <f>R93</f>
        <v>神行口诀</v>
      </c>
      <c r="E95" s="35">
        <v>8</v>
      </c>
      <c r="F95" s="35" t="str">
        <f>Q93</f>
        <v>轻功技能书</v>
      </c>
      <c r="G95" s="35">
        <v>1</v>
      </c>
      <c r="H95" s="35" t="s">
        <v>2248</v>
      </c>
      <c r="I95" s="35">
        <v>3</v>
      </c>
      <c r="J95" s="98" t="s">
        <v>153</v>
      </c>
      <c r="K95" s="35">
        <v>1</v>
      </c>
      <c r="L95" s="35" t="s">
        <v>518</v>
      </c>
      <c r="M95" s="35"/>
      <c r="N95" s="35">
        <f>VLOOKUP($D95,[1]可使用道具表!$D:$E,2,FALSE)*$E95+VLOOKUP($F95,[1]可使用道具表!$D:$E,2,FALSE)*$G95+VLOOKUP($H95,[1]可使用道具表!$D:$E,2,FALSE)*$I95+VLOOKUP($J95,[1]可使用道具表!$D:$E,2,FALSE)*$K95+VLOOKUP($L95,[1]可使用道具表!$D:$E,2,FALSE)*$M95</f>
        <v>490</v>
      </c>
      <c r="O95" s="95">
        <f t="shared" si="18"/>
        <v>0.98</v>
      </c>
      <c r="U95" s="162">
        <f>VLOOKUP(D95,[1]可使用道具表!$D:$F,3,FALSE)</f>
        <v>655004</v>
      </c>
      <c r="V95" s="162">
        <f t="shared" si="12"/>
        <v>8</v>
      </c>
      <c r="W95" s="162">
        <f>VLOOKUP(F95,[1]可使用道具表!$D:$F,3,FALSE)</f>
        <v>500118</v>
      </c>
      <c r="X95" s="162">
        <f t="shared" si="13"/>
        <v>1</v>
      </c>
      <c r="Y95" s="162">
        <f>VLOOKUP(H95,[1]可使用道具表!$D:$F,3,FALSE)</f>
        <v>160000</v>
      </c>
      <c r="Z95" s="162">
        <f t="shared" si="14"/>
        <v>3</v>
      </c>
      <c r="AA95" s="162">
        <f>VLOOKUP(J95,[1]可使用道具表!$D:$F,3,FALSE)</f>
        <v>141004</v>
      </c>
      <c r="AB95" s="162">
        <f t="shared" si="15"/>
        <v>1</v>
      </c>
      <c r="AC95" s="162">
        <f>VLOOKUP(L95,[1]可使用道具表!$D:$F,3,FALSE)</f>
        <v>0</v>
      </c>
      <c r="AD95" s="162">
        <f t="shared" si="16"/>
        <v>0</v>
      </c>
      <c r="AF95" s="158">
        <v>130032</v>
      </c>
      <c r="AG95" s="158">
        <v>1</v>
      </c>
      <c r="AH95" s="158">
        <v>11</v>
      </c>
      <c r="AL95" s="158">
        <v>130316</v>
      </c>
      <c r="AM95" s="158">
        <v>1</v>
      </c>
      <c r="AN95" s="158">
        <v>11</v>
      </c>
      <c r="AO95" s="158"/>
    </row>
    <row r="96" spans="1:41" x14ac:dyDescent="0.35">
      <c r="A96" s="166"/>
      <c r="B96" s="35">
        <v>4</v>
      </c>
      <c r="C96" s="35">
        <v>1000</v>
      </c>
      <c r="D96" s="35" t="str">
        <f>R93</f>
        <v>神行口诀</v>
      </c>
      <c r="E96" s="35">
        <v>10</v>
      </c>
      <c r="F96" s="35" t="str">
        <f>Q93</f>
        <v>轻功技能书</v>
      </c>
      <c r="G96" s="35">
        <v>1</v>
      </c>
      <c r="H96" s="35" t="s">
        <v>2249</v>
      </c>
      <c r="I96" s="35">
        <v>1</v>
      </c>
      <c r="J96" s="98" t="s">
        <v>288</v>
      </c>
      <c r="K96" s="35">
        <v>1</v>
      </c>
      <c r="L96" s="35" t="s">
        <v>518</v>
      </c>
      <c r="M96" s="35"/>
      <c r="N96" s="35">
        <f>VLOOKUP($D96,[1]可使用道具表!$D:$E,2,FALSE)*$E96+VLOOKUP($F96,[1]可使用道具表!$D:$E,2,FALSE)*$G96+VLOOKUP($H96,[1]可使用道具表!$D:$E,2,FALSE)*$I96+VLOOKUP($J96,[1]可使用道具表!$D:$E,2,FALSE)*$K96+VLOOKUP($L96,[1]可使用道具表!$D:$E,2,FALSE)*$M96</f>
        <v>620</v>
      </c>
      <c r="O96" s="95">
        <f t="shared" si="18"/>
        <v>0.62</v>
      </c>
      <c r="U96" s="162">
        <f>VLOOKUP(D96,[1]可使用道具表!$D:$F,3,FALSE)</f>
        <v>655004</v>
      </c>
      <c r="V96" s="162">
        <f t="shared" si="12"/>
        <v>10</v>
      </c>
      <c r="W96" s="162">
        <f>VLOOKUP(F96,[1]可使用道具表!$D:$F,3,FALSE)</f>
        <v>500118</v>
      </c>
      <c r="X96" s="162">
        <f t="shared" si="13"/>
        <v>1</v>
      </c>
      <c r="Y96" s="162">
        <f>VLOOKUP(H96,[1]可使用道具表!$D:$F,3,FALSE)</f>
        <v>880019</v>
      </c>
      <c r="Z96" s="162">
        <f t="shared" si="14"/>
        <v>1</v>
      </c>
      <c r="AA96" s="162">
        <f>VLOOKUP(J96,[1]可使用道具表!$D:$F,3,FALSE)</f>
        <v>146004</v>
      </c>
      <c r="AB96" s="162">
        <f t="shared" si="15"/>
        <v>1</v>
      </c>
      <c r="AC96" s="162">
        <f>VLOOKUP(L96,[1]可使用道具表!$D:$F,3,FALSE)</f>
        <v>0</v>
      </c>
      <c r="AD96" s="162">
        <f t="shared" si="16"/>
        <v>0</v>
      </c>
    </row>
    <row r="97" spans="1:41" x14ac:dyDescent="0.35">
      <c r="A97" s="166"/>
      <c r="B97" s="35">
        <v>5</v>
      </c>
      <c r="C97" s="35">
        <v>2000</v>
      </c>
      <c r="D97" s="35" t="str">
        <f>R93</f>
        <v>神行口诀</v>
      </c>
      <c r="E97" s="35">
        <v>20</v>
      </c>
      <c r="F97" s="35" t="str">
        <f>Q93</f>
        <v>轻功技能书</v>
      </c>
      <c r="G97" s="35">
        <v>2</v>
      </c>
      <c r="H97" s="35" t="s">
        <v>159</v>
      </c>
      <c r="I97" s="35">
        <v>1</v>
      </c>
      <c r="J97" s="35" t="s">
        <v>2250</v>
      </c>
      <c r="K97" s="35">
        <v>1</v>
      </c>
      <c r="L97" s="98" t="s">
        <v>531</v>
      </c>
      <c r="M97" s="35">
        <v>1</v>
      </c>
      <c r="N97" s="35">
        <f>VLOOKUP($D97,[1]可使用道具表!$D:$E,2,FALSE)*$E97+VLOOKUP($F97,[1]可使用道具表!$D:$E,2,FALSE)*$G97+VLOOKUP($H97,[1]可使用道具表!$D:$E,2,FALSE)*$I97+VLOOKUP($J97,[1]可使用道具表!$D:$E,2,FALSE)*$K97+VLOOKUP($L97,[1]可使用道具表!$D:$E,2,FALSE)*$M97</f>
        <v>740</v>
      </c>
      <c r="O97" s="95">
        <f t="shared" si="18"/>
        <v>0.37</v>
      </c>
      <c r="U97" s="162">
        <f>VLOOKUP(D97,[1]可使用道具表!$D:$F,3,FALSE)</f>
        <v>655004</v>
      </c>
      <c r="V97" s="162">
        <f t="shared" si="12"/>
        <v>20</v>
      </c>
      <c r="W97" s="162">
        <f>VLOOKUP(F97,[1]可使用道具表!$D:$F,3,FALSE)</f>
        <v>500118</v>
      </c>
      <c r="X97" s="162">
        <f t="shared" si="13"/>
        <v>2</v>
      </c>
      <c r="Y97" s="162">
        <f>VLOOKUP(H97,[1]可使用道具表!$D:$F,3,FALSE)</f>
        <v>880020</v>
      </c>
      <c r="Z97" s="162">
        <f t="shared" si="14"/>
        <v>1</v>
      </c>
      <c r="AA97" s="162">
        <f>VLOOKUP(J97,[1]可使用道具表!$D:$F,3,FALSE)</f>
        <v>880019</v>
      </c>
      <c r="AB97" s="162">
        <f t="shared" si="15"/>
        <v>1</v>
      </c>
      <c r="AC97" s="162">
        <f>VLOOKUP(L97,[1]可使用道具表!$D:$F,3,FALSE)</f>
        <v>125013</v>
      </c>
      <c r="AD97" s="162">
        <f t="shared" si="16"/>
        <v>1</v>
      </c>
    </row>
    <row r="98" spans="1:41" ht="33" x14ac:dyDescent="0.35">
      <c r="A98" s="166"/>
      <c r="B98" s="35">
        <v>6</v>
      </c>
      <c r="C98" s="35">
        <v>3000</v>
      </c>
      <c r="D98" s="35" t="str">
        <f>R93</f>
        <v>神行口诀</v>
      </c>
      <c r="E98" s="35">
        <v>30</v>
      </c>
      <c r="F98" s="35" t="str">
        <f>Q93</f>
        <v>轻功技能书</v>
      </c>
      <c r="G98" s="35">
        <v>3</v>
      </c>
      <c r="H98" s="35" t="s">
        <v>159</v>
      </c>
      <c r="I98" s="35">
        <v>1</v>
      </c>
      <c r="J98" s="35" t="s">
        <v>2250</v>
      </c>
      <c r="K98" s="35">
        <v>1</v>
      </c>
      <c r="L98" s="35" t="str">
        <f>S93</f>
        <v>神行丹</v>
      </c>
      <c r="M98" s="35">
        <v>1</v>
      </c>
      <c r="N98" s="35">
        <f>VLOOKUP($D98,[1]可使用道具表!$D:$E,2,FALSE)*$E98+VLOOKUP($F98,[1]可使用道具表!$D:$E,2,FALSE)*$G98+VLOOKUP($H98,[1]可使用道具表!$D:$E,2,FALSE)*$I98+VLOOKUP($J98,[1]可使用道具表!$D:$E,2,FALSE)*$K98+VLOOKUP($L98,[1]可使用道具表!$D:$E,2,FALSE)*$M98</f>
        <v>1397</v>
      </c>
      <c r="O98" s="95">
        <f t="shared" si="18"/>
        <v>0.46566666666666667</v>
      </c>
      <c r="U98" s="162">
        <f>VLOOKUP(D98,[1]可使用道具表!$D:$F,3,FALSE)</f>
        <v>655004</v>
      </c>
      <c r="V98" s="162">
        <f t="shared" si="12"/>
        <v>30</v>
      </c>
      <c r="W98" s="162">
        <f>VLOOKUP(F98,[1]可使用道具表!$D:$F,3,FALSE)</f>
        <v>500118</v>
      </c>
      <c r="X98" s="162">
        <f t="shared" si="13"/>
        <v>3</v>
      </c>
      <c r="Y98" s="162">
        <f>VLOOKUP(H98,[1]可使用道具表!$D:$F,3,FALSE)</f>
        <v>880020</v>
      </c>
      <c r="Z98" s="162">
        <f t="shared" si="14"/>
        <v>1</v>
      </c>
      <c r="AA98" s="162">
        <f>VLOOKUP(J98,[1]可使用道具表!$D:$F,3,FALSE)</f>
        <v>880019</v>
      </c>
      <c r="AB98" s="162">
        <f t="shared" si="15"/>
        <v>1</v>
      </c>
      <c r="AC98" s="162">
        <f>VLOOKUP(L98,[1]可使用道具表!$D:$F,3,FALSE)</f>
        <v>655104</v>
      </c>
      <c r="AD98" s="162">
        <f t="shared" si="16"/>
        <v>1</v>
      </c>
      <c r="AE98" s="159" t="s">
        <v>2489</v>
      </c>
      <c r="AF98" s="159" t="s">
        <v>2490</v>
      </c>
      <c r="AG98" s="159" t="s">
        <v>2491</v>
      </c>
      <c r="AH98" s="159" t="s">
        <v>2492</v>
      </c>
      <c r="AI98" s="159" t="s">
        <v>2493</v>
      </c>
      <c r="AJ98" s="159"/>
      <c r="AK98" s="159" t="s">
        <v>2489</v>
      </c>
      <c r="AL98" s="159" t="s">
        <v>2490</v>
      </c>
      <c r="AM98" s="159" t="s">
        <v>2491</v>
      </c>
      <c r="AN98" s="159" t="s">
        <v>2492</v>
      </c>
      <c r="AO98" s="159" t="s">
        <v>2493</v>
      </c>
    </row>
    <row r="99" spans="1:41" x14ac:dyDescent="0.35">
      <c r="A99" s="166"/>
      <c r="B99" s="35">
        <v>7</v>
      </c>
      <c r="C99" s="35">
        <v>5000</v>
      </c>
      <c r="D99" s="35" t="str">
        <f>R93</f>
        <v>神行口诀</v>
      </c>
      <c r="E99" s="35">
        <v>50</v>
      </c>
      <c r="F99" s="35" t="str">
        <f>S93</f>
        <v>神行丹</v>
      </c>
      <c r="G99" s="35">
        <v>1</v>
      </c>
      <c r="H99" s="35" t="s">
        <v>159</v>
      </c>
      <c r="I99" s="35">
        <v>1</v>
      </c>
      <c r="J99" s="35" t="s">
        <v>2250</v>
      </c>
      <c r="K99" s="35">
        <v>1</v>
      </c>
      <c r="L99" s="35" t="s">
        <v>165</v>
      </c>
      <c r="M99" s="35">
        <v>1</v>
      </c>
      <c r="N99" s="35">
        <f>VLOOKUP($D99,[1]可使用道具表!$D:$E,2,FALSE)*$E99+VLOOKUP($F99,[1]可使用道具表!$D:$E,2,FALSE)*$G99+VLOOKUP($H99,[1]可使用道具表!$D:$E,2,FALSE)*$I99+VLOOKUP($J99,[1]可使用道具表!$D:$E,2,FALSE)*$K99+VLOOKUP($L99,[1]可使用道具表!$D:$E,2,FALSE)*$M99</f>
        <v>1827</v>
      </c>
      <c r="O99" s="95">
        <f t="shared" si="18"/>
        <v>0.3654</v>
      </c>
      <c r="U99" s="162">
        <f>VLOOKUP(D99,[1]可使用道具表!$D:$F,3,FALSE)</f>
        <v>655004</v>
      </c>
      <c r="V99" s="162">
        <f t="shared" si="12"/>
        <v>50</v>
      </c>
      <c r="W99" s="162">
        <f>VLOOKUP(F99,[1]可使用道具表!$D:$F,3,FALSE)</f>
        <v>655104</v>
      </c>
      <c r="X99" s="162">
        <f t="shared" si="13"/>
        <v>1</v>
      </c>
      <c r="Y99" s="162">
        <f>VLOOKUP(H99,[1]可使用道具表!$D:$F,3,FALSE)</f>
        <v>880020</v>
      </c>
      <c r="Z99" s="162">
        <f t="shared" si="14"/>
        <v>1</v>
      </c>
      <c r="AA99" s="162">
        <f>VLOOKUP(J99,[1]可使用道具表!$D:$F,3,FALSE)</f>
        <v>880019</v>
      </c>
      <c r="AB99" s="162">
        <f t="shared" si="15"/>
        <v>1</v>
      </c>
      <c r="AC99" s="162">
        <f>VLOOKUP(L99,[1]可使用道具表!$D:$F,3,FALSE)</f>
        <v>880021</v>
      </c>
      <c r="AD99" s="162">
        <f t="shared" si="16"/>
        <v>1</v>
      </c>
      <c r="AE99" s="160"/>
      <c r="AF99" s="160">
        <v>9</v>
      </c>
      <c r="AG99" s="160">
        <v>9</v>
      </c>
      <c r="AH99" s="160">
        <v>20000</v>
      </c>
      <c r="AI99" s="160">
        <v>1</v>
      </c>
      <c r="AJ99" s="160"/>
      <c r="AK99" s="160"/>
      <c r="AL99" s="160">
        <v>9</v>
      </c>
      <c r="AM99" s="160">
        <v>9</v>
      </c>
      <c r="AN99" s="160">
        <v>20000</v>
      </c>
      <c r="AO99" s="160">
        <v>1</v>
      </c>
    </row>
    <row r="100" spans="1:41" s="156" customFormat="1" ht="17.25" x14ac:dyDescent="0.35">
      <c r="A100" s="166"/>
      <c r="B100" s="35">
        <v>8</v>
      </c>
      <c r="C100" s="35">
        <v>10000</v>
      </c>
      <c r="D100" s="157" t="str">
        <f>T93</f>
        <v>神行仙丹</v>
      </c>
      <c r="E100" s="35">
        <v>1</v>
      </c>
      <c r="F100" s="35" t="str">
        <f>S93</f>
        <v>神行丹</v>
      </c>
      <c r="G100" s="35">
        <v>1</v>
      </c>
      <c r="H100" s="35" t="s">
        <v>1877</v>
      </c>
      <c r="I100" s="35">
        <v>2</v>
      </c>
      <c r="J100" s="35" t="s">
        <v>1875</v>
      </c>
      <c r="K100" s="35">
        <v>2</v>
      </c>
      <c r="L100" s="35" t="s">
        <v>1879</v>
      </c>
      <c r="M100" s="35">
        <v>2</v>
      </c>
      <c r="N100" s="35">
        <f>VLOOKUP($D100,[1]可使用道具表!$D:$E,2,FALSE)*$E100+VLOOKUP($F100,[1]可使用道具表!$D:$E,2,FALSE)*$G100+VLOOKUP($H100,[1]可使用道具表!$D:$E,2,FALSE)*$I100+VLOOKUP($J100,[1]可使用道具表!$D:$E,2,FALSE)*$K100+VLOOKUP($L100,[1]可使用道具表!$D:$E,2,FALSE)*$M100</f>
        <v>3749</v>
      </c>
      <c r="O100" s="95">
        <f t="shared" si="18"/>
        <v>0.37490000000000001</v>
      </c>
      <c r="U100" s="162">
        <f>VLOOKUP(D100,[1]可使用道具表!$D:$F,3,FALSE)</f>
        <v>655304</v>
      </c>
      <c r="V100" s="162">
        <f t="shared" si="12"/>
        <v>1</v>
      </c>
      <c r="W100" s="162">
        <f>VLOOKUP(F100,[1]可使用道具表!$D:$F,3,FALSE)</f>
        <v>655104</v>
      </c>
      <c r="X100" s="162">
        <f t="shared" si="13"/>
        <v>1</v>
      </c>
      <c r="Y100" s="162">
        <f>VLOOKUP(H100,[1]可使用道具表!$D:$F,3,FALSE)</f>
        <v>880020</v>
      </c>
      <c r="Z100" s="162">
        <f t="shared" si="14"/>
        <v>2</v>
      </c>
      <c r="AA100" s="162">
        <f>VLOOKUP(J100,[1]可使用道具表!$D:$F,3,FALSE)</f>
        <v>880019</v>
      </c>
      <c r="AB100" s="162">
        <f t="shared" si="15"/>
        <v>2</v>
      </c>
      <c r="AC100" s="162">
        <f>VLOOKUP(L100,[1]可使用道具表!$D:$F,3,FALSE)</f>
        <v>880021</v>
      </c>
      <c r="AD100" s="162">
        <f t="shared" si="16"/>
        <v>2</v>
      </c>
      <c r="AE100" s="161">
        <v>3</v>
      </c>
      <c r="AF100" s="161" t="s">
        <v>2494</v>
      </c>
      <c r="AG100" s="161" t="s">
        <v>522</v>
      </c>
      <c r="AH100" s="161" t="s">
        <v>2495</v>
      </c>
      <c r="AI100" s="160"/>
      <c r="AJ100" s="160"/>
      <c r="AK100" s="161">
        <v>3</v>
      </c>
      <c r="AL100" s="161" t="s">
        <v>2494</v>
      </c>
      <c r="AM100" s="161" t="s">
        <v>522</v>
      </c>
      <c r="AN100" s="161" t="s">
        <v>2495</v>
      </c>
      <c r="AO100" s="160"/>
    </row>
    <row r="101" spans="1:41" s="156" customFormat="1" x14ac:dyDescent="0.35">
      <c r="A101" s="166"/>
      <c r="B101" s="35">
        <v>9</v>
      </c>
      <c r="C101" s="35">
        <v>20000</v>
      </c>
      <c r="D101" s="33" t="s">
        <v>757</v>
      </c>
      <c r="E101" s="35">
        <v>3</v>
      </c>
      <c r="F101" s="35" t="str">
        <f>Q93</f>
        <v>轻功技能书</v>
      </c>
      <c r="G101" s="35">
        <v>5</v>
      </c>
      <c r="H101" s="35" t="str">
        <f>R93</f>
        <v>神行口诀</v>
      </c>
      <c r="I101" s="35">
        <v>100</v>
      </c>
      <c r="J101" s="35" t="s">
        <v>2471</v>
      </c>
      <c r="K101" s="35">
        <v>1</v>
      </c>
      <c r="L101" s="33" t="s">
        <v>2428</v>
      </c>
      <c r="M101" s="35">
        <v>1</v>
      </c>
      <c r="N101" s="35">
        <f>VLOOKUP($D101,[1]可使用道具表!$D:$E,2,FALSE)*$E101+VLOOKUP($F101,[1]可使用道具表!$D:$E,2,FALSE)*$G101+VLOOKUP($H101,[1]可使用道具表!$D:$E,2,FALSE)*$I101+VLOOKUP($J101,[1]可使用道具表!$D:$E,2,FALSE)*$K101+VLOOKUP($L101,[1]可使用道具表!$D:$E,2,FALSE)*$M101</f>
        <v>5061</v>
      </c>
      <c r="O101" s="95">
        <f t="shared" si="18"/>
        <v>0.25305</v>
      </c>
      <c r="U101" s="162">
        <f>VLOOKUP(D101,[1]可使用道具表!$D:$F,3,FALSE)</f>
        <v>130028</v>
      </c>
      <c r="V101" s="162">
        <f t="shared" si="12"/>
        <v>3</v>
      </c>
      <c r="W101" s="162">
        <f>VLOOKUP(F101,[1]可使用道具表!$D:$F,3,FALSE)</f>
        <v>500118</v>
      </c>
      <c r="X101" s="162">
        <f t="shared" si="13"/>
        <v>5</v>
      </c>
      <c r="Y101" s="162">
        <f>VLOOKUP(H101,[1]可使用道具表!$D:$F,3,FALSE)</f>
        <v>655004</v>
      </c>
      <c r="Z101" s="162">
        <f t="shared" si="14"/>
        <v>100</v>
      </c>
      <c r="AA101" s="162">
        <f>VLOOKUP(J101,[1]可使用道具表!$D:$F,3,FALSE)</f>
        <v>650216</v>
      </c>
      <c r="AB101" s="162">
        <f t="shared" si="15"/>
        <v>1</v>
      </c>
      <c r="AC101" s="162">
        <f>VLOOKUP(L101,[1]可使用道具表!$D:$F,3,FALSE)</f>
        <v>130032</v>
      </c>
      <c r="AD101" s="162">
        <f t="shared" si="16"/>
        <v>1</v>
      </c>
      <c r="AE101" s="158"/>
      <c r="AF101" s="158">
        <v>130028</v>
      </c>
      <c r="AG101" s="158">
        <v>3</v>
      </c>
      <c r="AH101" s="158">
        <v>55</v>
      </c>
      <c r="AI101" s="158"/>
      <c r="AJ101" s="158"/>
      <c r="AK101" s="158"/>
      <c r="AL101" s="158">
        <v>130044</v>
      </c>
      <c r="AM101" s="158">
        <v>1</v>
      </c>
      <c r="AN101" s="158">
        <v>55</v>
      </c>
      <c r="AO101" s="158"/>
    </row>
    <row r="102" spans="1:41" x14ac:dyDescent="0.35">
      <c r="A102" s="166"/>
      <c r="B102" s="35">
        <v>10</v>
      </c>
      <c r="C102" s="35">
        <v>30000</v>
      </c>
      <c r="D102" s="33" t="s">
        <v>763</v>
      </c>
      <c r="E102" s="35">
        <v>1</v>
      </c>
      <c r="F102" s="35" t="str">
        <f>Q93</f>
        <v>轻功技能书</v>
      </c>
      <c r="G102" s="35">
        <v>8</v>
      </c>
      <c r="H102" s="35" t="str">
        <f>R93</f>
        <v>神行口诀</v>
      </c>
      <c r="I102" s="35">
        <v>120</v>
      </c>
      <c r="J102" s="35" t="s">
        <v>2472</v>
      </c>
      <c r="K102" s="35">
        <v>1</v>
      </c>
      <c r="L102" s="33" t="s">
        <v>898</v>
      </c>
      <c r="M102" s="35">
        <v>1</v>
      </c>
      <c r="N102" s="35">
        <f>VLOOKUP($D102,[1]可使用道具表!$D:$E,2,FALSE)*$E102+VLOOKUP($F102,[1]可使用道具表!$D:$E,2,FALSE)*$G102+VLOOKUP($H102,[1]可使用道具表!$D:$E,2,FALSE)*$I102+VLOOKUP($J102,[1]可使用道具表!$D:$E,2,FALSE)*$K102+VLOOKUP($L102,[1]可使用道具表!$D:$E,2,FALSE)*$M102</f>
        <v>8612</v>
      </c>
      <c r="O102" s="95">
        <f t="shared" si="18"/>
        <v>0.28706666666666669</v>
      </c>
      <c r="U102" s="162">
        <f>VLOOKUP(D102,[1]可使用道具表!$D:$F,3,FALSE)</f>
        <v>130044</v>
      </c>
      <c r="V102" s="162">
        <f t="shared" si="12"/>
        <v>1</v>
      </c>
      <c r="W102" s="162">
        <f>VLOOKUP(F102,[1]可使用道具表!$D:$F,3,FALSE)</f>
        <v>500118</v>
      </c>
      <c r="X102" s="162">
        <f t="shared" si="13"/>
        <v>8</v>
      </c>
      <c r="Y102" s="162">
        <f>VLOOKUP(H102,[1]可使用道具表!$D:$F,3,FALSE)</f>
        <v>655004</v>
      </c>
      <c r="Z102" s="162">
        <f t="shared" si="14"/>
        <v>120</v>
      </c>
      <c r="AA102" s="162">
        <f>VLOOKUP(J102,[1]可使用道具表!$D:$F,3,FALSE)</f>
        <v>650232</v>
      </c>
      <c r="AB102" s="162">
        <f t="shared" si="15"/>
        <v>1</v>
      </c>
      <c r="AC102" s="162">
        <f>VLOOKUP(L102,[1]可使用道具表!$D:$F,3,FALSE)</f>
        <v>146006</v>
      </c>
      <c r="AD102" s="162">
        <f t="shared" si="16"/>
        <v>1</v>
      </c>
      <c r="AF102" s="158">
        <v>500118</v>
      </c>
      <c r="AG102" s="158">
        <v>5</v>
      </c>
      <c r="AH102" s="158">
        <v>44</v>
      </c>
      <c r="AL102" s="158">
        <v>500118</v>
      </c>
      <c r="AM102" s="158">
        <v>8</v>
      </c>
      <c r="AN102" s="158">
        <v>44</v>
      </c>
      <c r="AO102" s="158"/>
    </row>
    <row r="103" spans="1:41" ht="17.25" x14ac:dyDescent="0.35">
      <c r="A103" s="166" t="s">
        <v>10</v>
      </c>
      <c r="B103" s="35">
        <v>1</v>
      </c>
      <c r="C103" s="35">
        <v>100</v>
      </c>
      <c r="D103" s="35" t="str">
        <f>R103</f>
        <v>天冠彩饰</v>
      </c>
      <c r="E103" s="35">
        <v>6</v>
      </c>
      <c r="F103" s="35" t="s">
        <v>2247</v>
      </c>
      <c r="G103" s="35">
        <v>1</v>
      </c>
      <c r="H103" s="98" t="s">
        <v>532</v>
      </c>
      <c r="I103" s="35">
        <v>1</v>
      </c>
      <c r="J103" s="98" t="s">
        <v>2473</v>
      </c>
      <c r="K103" s="35">
        <v>1</v>
      </c>
      <c r="L103" s="35" t="s">
        <v>518</v>
      </c>
      <c r="M103" s="35"/>
      <c r="N103" s="35">
        <f>VLOOKUP($D103,[1]可使用道具表!$D:$E,2,FALSE)*$E103+VLOOKUP($F103,[1]可使用道具表!$D:$E,2,FALSE)*$G103+VLOOKUP($H103,[1]可使用道具表!$D:$E,2,FALSE)*$I103+VLOOKUP($J103,[1]可使用道具表!$D:$E,2,FALSE)*$K103+VLOOKUP($L103,[1]可使用道具表!$D:$E,2,FALSE)*$M103</f>
        <v>527</v>
      </c>
      <c r="O103" s="95">
        <f t="shared" si="18"/>
        <v>5.27</v>
      </c>
      <c r="P103" s="39" t="s">
        <v>355</v>
      </c>
      <c r="Q103" s="39" t="s">
        <v>356</v>
      </c>
      <c r="R103" s="39" t="s">
        <v>149</v>
      </c>
      <c r="S103" s="39" t="s">
        <v>580</v>
      </c>
      <c r="T103" s="40" t="s">
        <v>587</v>
      </c>
      <c r="U103" s="162">
        <f>VLOOKUP(D103,[1]可使用道具表!$D:$F,3,FALSE)</f>
        <v>655009</v>
      </c>
      <c r="V103" s="162">
        <f t="shared" si="12"/>
        <v>6</v>
      </c>
      <c r="W103" s="162">
        <f>VLOOKUP(F103,[1]可使用道具表!$D:$F,3,FALSE)</f>
        <v>160000</v>
      </c>
      <c r="X103" s="162">
        <f t="shared" si="13"/>
        <v>1</v>
      </c>
      <c r="Y103" s="162">
        <f>VLOOKUP(H103,[1]可使用道具表!$D:$F,3,FALSE)</f>
        <v>125005</v>
      </c>
      <c r="Z103" s="162">
        <f t="shared" si="14"/>
        <v>1</v>
      </c>
      <c r="AA103" s="162">
        <f>VLOOKUP(J103,[1]可使用道具表!$D:$F,3,FALSE)</f>
        <v>650484</v>
      </c>
      <c r="AB103" s="162">
        <f t="shared" si="15"/>
        <v>1</v>
      </c>
      <c r="AC103" s="162">
        <f>VLOOKUP(L103,[1]可使用道具表!$D:$F,3,FALSE)</f>
        <v>0</v>
      </c>
      <c r="AD103" s="162">
        <f t="shared" si="16"/>
        <v>0</v>
      </c>
      <c r="AF103" s="158">
        <v>655004</v>
      </c>
      <c r="AG103" s="158">
        <v>100</v>
      </c>
      <c r="AH103" s="158">
        <v>33</v>
      </c>
      <c r="AL103" s="158">
        <v>655004</v>
      </c>
      <c r="AM103" s="158">
        <v>120</v>
      </c>
      <c r="AN103" s="158">
        <v>33</v>
      </c>
      <c r="AO103" s="158"/>
    </row>
    <row r="104" spans="1:41" x14ac:dyDescent="0.35">
      <c r="A104" s="166"/>
      <c r="B104" s="35">
        <v>2</v>
      </c>
      <c r="C104" s="35">
        <v>200</v>
      </c>
      <c r="D104" s="35" t="str">
        <f>R103</f>
        <v>天冠彩饰</v>
      </c>
      <c r="E104" s="35">
        <v>8</v>
      </c>
      <c r="F104" s="35" t="str">
        <f>Q103</f>
        <v>发型技能书</v>
      </c>
      <c r="G104" s="35">
        <v>1</v>
      </c>
      <c r="H104" s="98" t="s">
        <v>531</v>
      </c>
      <c r="I104" s="35">
        <v>3</v>
      </c>
      <c r="J104" s="98" t="s">
        <v>2474</v>
      </c>
      <c r="K104" s="35">
        <v>1</v>
      </c>
      <c r="L104" s="35" t="s">
        <v>518</v>
      </c>
      <c r="M104" s="35"/>
      <c r="N104" s="35">
        <f>VLOOKUP($D104,[1]可使用道具表!$D:$E,2,FALSE)*$E104+VLOOKUP($F104,[1]可使用道具表!$D:$E,2,FALSE)*$G104+VLOOKUP($H104,[1]可使用道具表!$D:$E,2,FALSE)*$I104+VLOOKUP($J104,[1]可使用道具表!$D:$E,2,FALSE)*$K104+VLOOKUP($L104,[1]可使用道具表!$D:$E,2,FALSE)*$M104</f>
        <v>810</v>
      </c>
      <c r="O104" s="95">
        <f t="shared" si="18"/>
        <v>4.05</v>
      </c>
      <c r="U104" s="162">
        <f>VLOOKUP(D104,[1]可使用道具表!$D:$F,3,FALSE)</f>
        <v>655009</v>
      </c>
      <c r="V104" s="162">
        <f t="shared" si="12"/>
        <v>8</v>
      </c>
      <c r="W104" s="162">
        <f>VLOOKUP(F104,[1]可使用道具表!$D:$F,3,FALSE)</f>
        <v>500116</v>
      </c>
      <c r="X104" s="162">
        <f t="shared" si="13"/>
        <v>1</v>
      </c>
      <c r="Y104" s="162">
        <f>VLOOKUP(H104,[1]可使用道具表!$D:$F,3,FALSE)</f>
        <v>125013</v>
      </c>
      <c r="Z104" s="162">
        <f t="shared" si="14"/>
        <v>3</v>
      </c>
      <c r="AA104" s="162">
        <f>VLOOKUP(J104,[1]可使用道具表!$D:$F,3,FALSE)</f>
        <v>650500</v>
      </c>
      <c r="AB104" s="162">
        <f t="shared" si="15"/>
        <v>1</v>
      </c>
      <c r="AC104" s="162">
        <f>VLOOKUP(L104,[1]可使用道具表!$D:$F,3,FALSE)</f>
        <v>0</v>
      </c>
      <c r="AD104" s="162">
        <f t="shared" si="16"/>
        <v>0</v>
      </c>
      <c r="AF104" s="158">
        <v>650216</v>
      </c>
      <c r="AG104" s="158">
        <v>1</v>
      </c>
      <c r="AH104" s="158">
        <v>22</v>
      </c>
      <c r="AL104" s="158">
        <v>650232</v>
      </c>
      <c r="AM104" s="158">
        <v>1</v>
      </c>
      <c r="AN104" s="158">
        <v>22</v>
      </c>
      <c r="AO104" s="158"/>
    </row>
    <row r="105" spans="1:41" x14ac:dyDescent="0.35">
      <c r="A105" s="166"/>
      <c r="B105" s="35">
        <v>3</v>
      </c>
      <c r="C105" s="35">
        <v>500</v>
      </c>
      <c r="D105" s="35" t="str">
        <f>R103</f>
        <v>天冠彩饰</v>
      </c>
      <c r="E105" s="35">
        <v>8</v>
      </c>
      <c r="F105" s="35" t="str">
        <f>Q103</f>
        <v>发型技能书</v>
      </c>
      <c r="G105" s="35">
        <v>1</v>
      </c>
      <c r="H105" s="35" t="s">
        <v>2248</v>
      </c>
      <c r="I105" s="35">
        <v>3</v>
      </c>
      <c r="J105" s="98" t="s">
        <v>153</v>
      </c>
      <c r="K105" s="35">
        <v>1</v>
      </c>
      <c r="L105" s="35" t="s">
        <v>518</v>
      </c>
      <c r="M105" s="35"/>
      <c r="N105" s="35">
        <f>VLOOKUP($D105,[1]可使用道具表!$D:$E,2,FALSE)*$E105+VLOOKUP($F105,[1]可使用道具表!$D:$E,2,FALSE)*$G105+VLOOKUP($H105,[1]可使用道具表!$D:$E,2,FALSE)*$I105+VLOOKUP($J105,[1]可使用道具表!$D:$E,2,FALSE)*$K105+VLOOKUP($L105,[1]可使用道具表!$D:$E,2,FALSE)*$M105</f>
        <v>490</v>
      </c>
      <c r="O105" s="95">
        <f t="shared" si="18"/>
        <v>0.98</v>
      </c>
      <c r="U105" s="162">
        <f>VLOOKUP(D105,[1]可使用道具表!$D:$F,3,FALSE)</f>
        <v>655009</v>
      </c>
      <c r="V105" s="162">
        <f t="shared" si="12"/>
        <v>8</v>
      </c>
      <c r="W105" s="162">
        <f>VLOOKUP(F105,[1]可使用道具表!$D:$F,3,FALSE)</f>
        <v>500116</v>
      </c>
      <c r="X105" s="162">
        <f t="shared" si="13"/>
        <v>1</v>
      </c>
      <c r="Y105" s="162">
        <f>VLOOKUP(H105,[1]可使用道具表!$D:$F,3,FALSE)</f>
        <v>160000</v>
      </c>
      <c r="Z105" s="162">
        <f t="shared" si="14"/>
        <v>3</v>
      </c>
      <c r="AA105" s="162">
        <f>VLOOKUP(J105,[1]可使用道具表!$D:$F,3,FALSE)</f>
        <v>141004</v>
      </c>
      <c r="AB105" s="162">
        <f t="shared" si="15"/>
        <v>1</v>
      </c>
      <c r="AC105" s="162">
        <f>VLOOKUP(L105,[1]可使用道具表!$D:$F,3,FALSE)</f>
        <v>0</v>
      </c>
      <c r="AD105" s="162">
        <f t="shared" si="16"/>
        <v>0</v>
      </c>
      <c r="AF105" s="158">
        <v>130032</v>
      </c>
      <c r="AG105" s="158">
        <v>1</v>
      </c>
      <c r="AH105" s="158">
        <v>11</v>
      </c>
      <c r="AL105" s="158">
        <v>130316</v>
      </c>
      <c r="AM105" s="158">
        <v>1</v>
      </c>
      <c r="AN105" s="158">
        <v>11</v>
      </c>
      <c r="AO105" s="158"/>
    </row>
    <row r="106" spans="1:41" x14ac:dyDescent="0.35">
      <c r="A106" s="166"/>
      <c r="B106" s="35">
        <v>4</v>
      </c>
      <c r="C106" s="35">
        <v>1000</v>
      </c>
      <c r="D106" s="35" t="str">
        <f>R103</f>
        <v>天冠彩饰</v>
      </c>
      <c r="E106" s="35">
        <v>10</v>
      </c>
      <c r="F106" s="35" t="str">
        <f>Q103</f>
        <v>发型技能书</v>
      </c>
      <c r="G106" s="35">
        <v>1</v>
      </c>
      <c r="H106" s="35" t="s">
        <v>2249</v>
      </c>
      <c r="I106" s="35">
        <v>1</v>
      </c>
      <c r="J106" s="98" t="s">
        <v>288</v>
      </c>
      <c r="K106" s="35">
        <v>1</v>
      </c>
      <c r="L106" s="35" t="s">
        <v>518</v>
      </c>
      <c r="M106" s="35"/>
      <c r="N106" s="35">
        <f>VLOOKUP($D106,[1]可使用道具表!$D:$E,2,FALSE)*$E106+VLOOKUP($F106,[1]可使用道具表!$D:$E,2,FALSE)*$G106+VLOOKUP($H106,[1]可使用道具表!$D:$E,2,FALSE)*$I106+VLOOKUP($J106,[1]可使用道具表!$D:$E,2,FALSE)*$K106+VLOOKUP($L106,[1]可使用道具表!$D:$E,2,FALSE)*$M106</f>
        <v>620</v>
      </c>
      <c r="O106" s="95">
        <f t="shared" si="18"/>
        <v>0.62</v>
      </c>
      <c r="U106" s="162">
        <f>VLOOKUP(D106,[1]可使用道具表!$D:$F,3,FALSE)</f>
        <v>655009</v>
      </c>
      <c r="V106" s="162">
        <f t="shared" si="12"/>
        <v>10</v>
      </c>
      <c r="W106" s="162">
        <f>VLOOKUP(F106,[1]可使用道具表!$D:$F,3,FALSE)</f>
        <v>500116</v>
      </c>
      <c r="X106" s="162">
        <f t="shared" si="13"/>
        <v>1</v>
      </c>
      <c r="Y106" s="162">
        <f>VLOOKUP(H106,[1]可使用道具表!$D:$F,3,FALSE)</f>
        <v>880019</v>
      </c>
      <c r="Z106" s="162">
        <f t="shared" si="14"/>
        <v>1</v>
      </c>
      <c r="AA106" s="162">
        <f>VLOOKUP(J106,[1]可使用道具表!$D:$F,3,FALSE)</f>
        <v>146004</v>
      </c>
      <c r="AB106" s="162">
        <f t="shared" si="15"/>
        <v>1</v>
      </c>
      <c r="AC106" s="162">
        <f>VLOOKUP(L106,[1]可使用道具表!$D:$F,3,FALSE)</f>
        <v>0</v>
      </c>
      <c r="AD106" s="162">
        <f t="shared" si="16"/>
        <v>0</v>
      </c>
    </row>
    <row r="107" spans="1:41" x14ac:dyDescent="0.35">
      <c r="A107" s="166"/>
      <c r="B107" s="35">
        <v>5</v>
      </c>
      <c r="C107" s="35">
        <v>2000</v>
      </c>
      <c r="D107" s="35" t="str">
        <f>R103</f>
        <v>天冠彩饰</v>
      </c>
      <c r="E107" s="35">
        <v>20</v>
      </c>
      <c r="F107" s="35" t="str">
        <f>Q103</f>
        <v>发型技能书</v>
      </c>
      <c r="G107" s="35">
        <v>2</v>
      </c>
      <c r="H107" s="35" t="s">
        <v>159</v>
      </c>
      <c r="I107" s="35">
        <v>1</v>
      </c>
      <c r="J107" s="35" t="s">
        <v>2250</v>
      </c>
      <c r="K107" s="35">
        <v>1</v>
      </c>
      <c r="L107" s="98" t="s">
        <v>531</v>
      </c>
      <c r="M107" s="35">
        <v>1</v>
      </c>
      <c r="N107" s="35">
        <f>VLOOKUP($D107,[1]可使用道具表!$D:$E,2,FALSE)*$E107+VLOOKUP($F107,[1]可使用道具表!$D:$E,2,FALSE)*$G107+VLOOKUP($H107,[1]可使用道具表!$D:$E,2,FALSE)*$I107+VLOOKUP($J107,[1]可使用道具表!$D:$E,2,FALSE)*$K107+VLOOKUP($L107,[1]可使用道具表!$D:$E,2,FALSE)*$M107</f>
        <v>740</v>
      </c>
      <c r="O107" s="95">
        <f t="shared" si="18"/>
        <v>0.37</v>
      </c>
      <c r="U107" s="162">
        <f>VLOOKUP(D107,[1]可使用道具表!$D:$F,3,FALSE)</f>
        <v>655009</v>
      </c>
      <c r="V107" s="162">
        <f t="shared" si="12"/>
        <v>20</v>
      </c>
      <c r="W107" s="162">
        <f>VLOOKUP(F107,[1]可使用道具表!$D:$F,3,FALSE)</f>
        <v>500116</v>
      </c>
      <c r="X107" s="162">
        <f t="shared" si="13"/>
        <v>2</v>
      </c>
      <c r="Y107" s="162">
        <f>VLOOKUP(H107,[1]可使用道具表!$D:$F,3,FALSE)</f>
        <v>880020</v>
      </c>
      <c r="Z107" s="162">
        <f t="shared" si="14"/>
        <v>1</v>
      </c>
      <c r="AA107" s="162">
        <f>VLOOKUP(J107,[1]可使用道具表!$D:$F,3,FALSE)</f>
        <v>880019</v>
      </c>
      <c r="AB107" s="162">
        <f t="shared" si="15"/>
        <v>1</v>
      </c>
      <c r="AC107" s="162">
        <f>VLOOKUP(L107,[1]可使用道具表!$D:$F,3,FALSE)</f>
        <v>125013</v>
      </c>
      <c r="AD107" s="162">
        <f t="shared" si="16"/>
        <v>1</v>
      </c>
    </row>
    <row r="108" spans="1:41" ht="33" x14ac:dyDescent="0.35">
      <c r="A108" s="166"/>
      <c r="B108" s="35">
        <v>6</v>
      </c>
      <c r="C108" s="35">
        <v>3000</v>
      </c>
      <c r="D108" s="35" t="str">
        <f>R103</f>
        <v>天冠彩饰</v>
      </c>
      <c r="E108" s="35">
        <v>30</v>
      </c>
      <c r="F108" s="35" t="str">
        <f>Q103</f>
        <v>发型技能书</v>
      </c>
      <c r="G108" s="35">
        <v>3</v>
      </c>
      <c r="H108" s="35" t="s">
        <v>159</v>
      </c>
      <c r="I108" s="35">
        <v>1</v>
      </c>
      <c r="J108" s="35" t="s">
        <v>2250</v>
      </c>
      <c r="K108" s="35">
        <v>1</v>
      </c>
      <c r="L108" s="35" t="str">
        <f>S103</f>
        <v>天冠羽</v>
      </c>
      <c r="M108" s="35">
        <v>1</v>
      </c>
      <c r="N108" s="35">
        <f>VLOOKUP($D108,[1]可使用道具表!$D:$E,2,FALSE)*$E108+VLOOKUP($F108,[1]可使用道具表!$D:$E,2,FALSE)*$G108+VLOOKUP($H108,[1]可使用道具表!$D:$E,2,FALSE)*$I108+VLOOKUP($J108,[1]可使用道具表!$D:$E,2,FALSE)*$K108+VLOOKUP($L108,[1]可使用道具表!$D:$E,2,FALSE)*$M108</f>
        <v>1397</v>
      </c>
      <c r="O108" s="95">
        <f t="shared" si="18"/>
        <v>0.46566666666666667</v>
      </c>
      <c r="U108" s="162">
        <f>VLOOKUP(D108,[1]可使用道具表!$D:$F,3,FALSE)</f>
        <v>655009</v>
      </c>
      <c r="V108" s="162">
        <f t="shared" si="12"/>
        <v>30</v>
      </c>
      <c r="W108" s="162">
        <f>VLOOKUP(F108,[1]可使用道具表!$D:$F,3,FALSE)</f>
        <v>500116</v>
      </c>
      <c r="X108" s="162">
        <f t="shared" si="13"/>
        <v>3</v>
      </c>
      <c r="Y108" s="162">
        <f>VLOOKUP(H108,[1]可使用道具表!$D:$F,3,FALSE)</f>
        <v>880020</v>
      </c>
      <c r="Z108" s="162">
        <f t="shared" si="14"/>
        <v>1</v>
      </c>
      <c r="AA108" s="162">
        <f>VLOOKUP(J108,[1]可使用道具表!$D:$F,3,FALSE)</f>
        <v>880019</v>
      </c>
      <c r="AB108" s="162">
        <f t="shared" si="15"/>
        <v>1</v>
      </c>
      <c r="AC108" s="162">
        <f>VLOOKUP(L108,[1]可使用道具表!$D:$F,3,FALSE)</f>
        <v>655109</v>
      </c>
      <c r="AD108" s="162">
        <f t="shared" si="16"/>
        <v>1</v>
      </c>
      <c r="AE108" s="159" t="s">
        <v>2489</v>
      </c>
      <c r="AF108" s="159" t="s">
        <v>2490</v>
      </c>
      <c r="AG108" s="159" t="s">
        <v>2491</v>
      </c>
      <c r="AH108" s="159" t="s">
        <v>2492</v>
      </c>
      <c r="AI108" s="159" t="s">
        <v>2493</v>
      </c>
      <c r="AJ108" s="159"/>
      <c r="AK108" s="159" t="s">
        <v>2489</v>
      </c>
      <c r="AL108" s="159" t="s">
        <v>2490</v>
      </c>
      <c r="AM108" s="159" t="s">
        <v>2491</v>
      </c>
      <c r="AN108" s="159" t="s">
        <v>2492</v>
      </c>
      <c r="AO108" s="159" t="s">
        <v>2493</v>
      </c>
    </row>
    <row r="109" spans="1:41" x14ac:dyDescent="0.35">
      <c r="A109" s="166"/>
      <c r="B109" s="35">
        <v>7</v>
      </c>
      <c r="C109" s="35">
        <v>5000</v>
      </c>
      <c r="D109" s="35" t="str">
        <f>R103</f>
        <v>天冠彩饰</v>
      </c>
      <c r="E109" s="35">
        <v>50</v>
      </c>
      <c r="F109" s="35" t="str">
        <f>S103</f>
        <v>天冠羽</v>
      </c>
      <c r="G109" s="35">
        <v>1</v>
      </c>
      <c r="H109" s="35" t="s">
        <v>159</v>
      </c>
      <c r="I109" s="35">
        <v>1</v>
      </c>
      <c r="J109" s="35" t="s">
        <v>2250</v>
      </c>
      <c r="K109" s="35">
        <v>1</v>
      </c>
      <c r="L109" s="35" t="s">
        <v>165</v>
      </c>
      <c r="M109" s="35">
        <v>1</v>
      </c>
      <c r="N109" s="35">
        <f>VLOOKUP($D109,[1]可使用道具表!$D:$E,2,FALSE)*$E109+VLOOKUP($F109,[1]可使用道具表!$D:$E,2,FALSE)*$G109+VLOOKUP($H109,[1]可使用道具表!$D:$E,2,FALSE)*$I109+VLOOKUP($J109,[1]可使用道具表!$D:$E,2,FALSE)*$K109+VLOOKUP($L109,[1]可使用道具表!$D:$E,2,FALSE)*$M109</f>
        <v>1827</v>
      </c>
      <c r="O109" s="95">
        <f t="shared" si="18"/>
        <v>0.3654</v>
      </c>
      <c r="U109" s="162">
        <f>VLOOKUP(D109,[1]可使用道具表!$D:$F,3,FALSE)</f>
        <v>655009</v>
      </c>
      <c r="V109" s="162">
        <f t="shared" si="12"/>
        <v>50</v>
      </c>
      <c r="W109" s="162">
        <f>VLOOKUP(F109,[1]可使用道具表!$D:$F,3,FALSE)</f>
        <v>655109</v>
      </c>
      <c r="X109" s="162">
        <f t="shared" si="13"/>
        <v>1</v>
      </c>
      <c r="Y109" s="162">
        <f>VLOOKUP(H109,[1]可使用道具表!$D:$F,3,FALSE)</f>
        <v>880020</v>
      </c>
      <c r="Z109" s="162">
        <f t="shared" si="14"/>
        <v>1</v>
      </c>
      <c r="AA109" s="162">
        <f>VLOOKUP(J109,[1]可使用道具表!$D:$F,3,FALSE)</f>
        <v>880019</v>
      </c>
      <c r="AB109" s="162">
        <f t="shared" si="15"/>
        <v>1</v>
      </c>
      <c r="AC109" s="162">
        <f>VLOOKUP(L109,[1]可使用道具表!$D:$F,3,FALSE)</f>
        <v>880021</v>
      </c>
      <c r="AD109" s="162">
        <f t="shared" si="16"/>
        <v>1</v>
      </c>
      <c r="AE109" s="160"/>
      <c r="AF109" s="160">
        <v>9</v>
      </c>
      <c r="AG109" s="160">
        <v>9</v>
      </c>
      <c r="AH109" s="160">
        <v>20000</v>
      </c>
      <c r="AI109" s="160">
        <v>1</v>
      </c>
      <c r="AJ109" s="160"/>
      <c r="AK109" s="160"/>
      <c r="AL109" s="160">
        <v>9</v>
      </c>
      <c r="AM109" s="160">
        <v>9</v>
      </c>
      <c r="AN109" s="160">
        <v>20000</v>
      </c>
      <c r="AO109" s="160">
        <v>1</v>
      </c>
    </row>
    <row r="110" spans="1:41" s="156" customFormat="1" ht="17.25" x14ac:dyDescent="0.35">
      <c r="A110" s="166"/>
      <c r="B110" s="35">
        <v>8</v>
      </c>
      <c r="C110" s="35">
        <v>10000</v>
      </c>
      <c r="D110" s="157" t="str">
        <f>T103</f>
        <v>天冠翎羽</v>
      </c>
      <c r="E110" s="35">
        <v>1</v>
      </c>
      <c r="F110" s="35" t="str">
        <f>S103</f>
        <v>天冠羽</v>
      </c>
      <c r="G110" s="35">
        <v>1</v>
      </c>
      <c r="H110" s="35" t="s">
        <v>1877</v>
      </c>
      <c r="I110" s="35">
        <v>2</v>
      </c>
      <c r="J110" s="35" t="s">
        <v>1875</v>
      </c>
      <c r="K110" s="35">
        <v>2</v>
      </c>
      <c r="L110" s="35" t="s">
        <v>1879</v>
      </c>
      <c r="M110" s="35">
        <v>2</v>
      </c>
      <c r="N110" s="35">
        <f>VLOOKUP($D110,[1]可使用道具表!$D:$E,2,FALSE)*$E110+VLOOKUP($F110,[1]可使用道具表!$D:$E,2,FALSE)*$G110+VLOOKUP($H110,[1]可使用道具表!$D:$E,2,FALSE)*$I110+VLOOKUP($J110,[1]可使用道具表!$D:$E,2,FALSE)*$K110+VLOOKUP($L110,[1]可使用道具表!$D:$E,2,FALSE)*$M110</f>
        <v>3749</v>
      </c>
      <c r="O110" s="95">
        <f t="shared" si="18"/>
        <v>0.37490000000000001</v>
      </c>
      <c r="U110" s="162">
        <f>VLOOKUP(D110,[1]可使用道具表!$D:$F,3,FALSE)</f>
        <v>655309</v>
      </c>
      <c r="V110" s="162">
        <f t="shared" si="12"/>
        <v>1</v>
      </c>
      <c r="W110" s="162">
        <f>VLOOKUP(F110,[1]可使用道具表!$D:$F,3,FALSE)</f>
        <v>655109</v>
      </c>
      <c r="X110" s="162">
        <f t="shared" si="13"/>
        <v>1</v>
      </c>
      <c r="Y110" s="162">
        <f>VLOOKUP(H110,[1]可使用道具表!$D:$F,3,FALSE)</f>
        <v>880020</v>
      </c>
      <c r="Z110" s="162">
        <f t="shared" si="14"/>
        <v>2</v>
      </c>
      <c r="AA110" s="162">
        <f>VLOOKUP(J110,[1]可使用道具表!$D:$F,3,FALSE)</f>
        <v>880019</v>
      </c>
      <c r="AB110" s="162">
        <f t="shared" si="15"/>
        <v>2</v>
      </c>
      <c r="AC110" s="162">
        <f>VLOOKUP(L110,[1]可使用道具表!$D:$F,3,FALSE)</f>
        <v>880021</v>
      </c>
      <c r="AD110" s="162">
        <f t="shared" si="16"/>
        <v>2</v>
      </c>
      <c r="AE110" s="161">
        <v>3</v>
      </c>
      <c r="AF110" s="161" t="s">
        <v>2494</v>
      </c>
      <c r="AG110" s="161" t="s">
        <v>522</v>
      </c>
      <c r="AH110" s="161" t="s">
        <v>2495</v>
      </c>
      <c r="AI110" s="160"/>
      <c r="AJ110" s="160"/>
      <c r="AK110" s="161">
        <v>3</v>
      </c>
      <c r="AL110" s="161" t="s">
        <v>2494</v>
      </c>
      <c r="AM110" s="161" t="s">
        <v>522</v>
      </c>
      <c r="AN110" s="161" t="s">
        <v>2495</v>
      </c>
      <c r="AO110" s="160"/>
    </row>
    <row r="111" spans="1:41" s="156" customFormat="1" x14ac:dyDescent="0.35">
      <c r="A111" s="166"/>
      <c r="B111" s="35">
        <v>9</v>
      </c>
      <c r="C111" s="35">
        <v>20000</v>
      </c>
      <c r="D111" s="33" t="s">
        <v>757</v>
      </c>
      <c r="E111" s="35">
        <v>3</v>
      </c>
      <c r="F111" s="35" t="str">
        <f>Q103</f>
        <v>发型技能书</v>
      </c>
      <c r="G111" s="35">
        <v>5</v>
      </c>
      <c r="H111" s="35" t="str">
        <f>R103</f>
        <v>天冠彩饰</v>
      </c>
      <c r="I111" s="35">
        <v>100</v>
      </c>
      <c r="J111" s="35" t="s">
        <v>2475</v>
      </c>
      <c r="K111" s="35">
        <v>1</v>
      </c>
      <c r="L111" s="33" t="s">
        <v>2428</v>
      </c>
      <c r="M111" s="35">
        <v>1</v>
      </c>
      <c r="N111" s="35">
        <f>VLOOKUP($D111,[1]可使用道具表!$D:$E,2,FALSE)*$E111+VLOOKUP($F111,[1]可使用道具表!$D:$E,2,FALSE)*$G111+VLOOKUP($H111,[1]可使用道具表!$D:$E,2,FALSE)*$I111+VLOOKUP($J111,[1]可使用道具表!$D:$E,2,FALSE)*$K111+VLOOKUP($L111,[1]可使用道具表!$D:$E,2,FALSE)*$M111</f>
        <v>5061</v>
      </c>
      <c r="O111" s="95">
        <f t="shared" si="18"/>
        <v>0.25305</v>
      </c>
      <c r="U111" s="162">
        <f>VLOOKUP(D111,[1]可使用道具表!$D:$F,3,FALSE)</f>
        <v>130028</v>
      </c>
      <c r="V111" s="162">
        <f t="shared" si="12"/>
        <v>3</v>
      </c>
      <c r="W111" s="162">
        <f>VLOOKUP(F111,[1]可使用道具表!$D:$F,3,FALSE)</f>
        <v>500116</v>
      </c>
      <c r="X111" s="162">
        <f t="shared" si="13"/>
        <v>5</v>
      </c>
      <c r="Y111" s="162">
        <f>VLOOKUP(H111,[1]可使用道具表!$D:$F,3,FALSE)</f>
        <v>655009</v>
      </c>
      <c r="Z111" s="162">
        <f t="shared" si="14"/>
        <v>100</v>
      </c>
      <c r="AA111" s="162">
        <f>VLOOKUP(J111,[1]可使用道具表!$D:$F,3,FALSE)</f>
        <v>650516</v>
      </c>
      <c r="AB111" s="162">
        <f t="shared" si="15"/>
        <v>1</v>
      </c>
      <c r="AC111" s="162">
        <f>VLOOKUP(L111,[1]可使用道具表!$D:$F,3,FALSE)</f>
        <v>130032</v>
      </c>
      <c r="AD111" s="162">
        <f t="shared" si="16"/>
        <v>1</v>
      </c>
      <c r="AE111" s="158"/>
      <c r="AF111" s="158">
        <v>130028</v>
      </c>
      <c r="AG111" s="158">
        <v>3</v>
      </c>
      <c r="AH111" s="158">
        <v>55</v>
      </c>
      <c r="AI111" s="158"/>
      <c r="AJ111" s="158"/>
      <c r="AK111" s="158"/>
      <c r="AL111" s="158">
        <v>130044</v>
      </c>
      <c r="AM111" s="158">
        <v>1</v>
      </c>
      <c r="AN111" s="158">
        <v>55</v>
      </c>
      <c r="AO111" s="158"/>
    </row>
    <row r="112" spans="1:41" x14ac:dyDescent="0.35">
      <c r="A112" s="166"/>
      <c r="B112" s="35">
        <v>10</v>
      </c>
      <c r="C112" s="35">
        <v>30000</v>
      </c>
      <c r="D112" s="33" t="s">
        <v>763</v>
      </c>
      <c r="E112" s="35">
        <v>1</v>
      </c>
      <c r="F112" s="35" t="str">
        <f>Q103</f>
        <v>发型技能书</v>
      </c>
      <c r="G112" s="35">
        <v>8</v>
      </c>
      <c r="H112" s="35" t="str">
        <f>R103</f>
        <v>天冠彩饰</v>
      </c>
      <c r="I112" s="35">
        <v>120</v>
      </c>
      <c r="J112" s="35" t="s">
        <v>2476</v>
      </c>
      <c r="K112" s="35">
        <v>1</v>
      </c>
      <c r="L112" s="33" t="s">
        <v>898</v>
      </c>
      <c r="M112" s="35">
        <v>1</v>
      </c>
      <c r="N112" s="35">
        <f>VLOOKUP($D112,[1]可使用道具表!$D:$E,2,FALSE)*$E112+VLOOKUP($F112,[1]可使用道具表!$D:$E,2,FALSE)*$G112+VLOOKUP($H112,[1]可使用道具表!$D:$E,2,FALSE)*$I112+VLOOKUP($J112,[1]可使用道具表!$D:$E,2,FALSE)*$K112+VLOOKUP($L112,[1]可使用道具表!$D:$E,2,FALSE)*$M112</f>
        <v>8612</v>
      </c>
      <c r="O112" s="95">
        <f t="shared" si="18"/>
        <v>0.28706666666666669</v>
      </c>
      <c r="U112" s="162">
        <f>VLOOKUP(D112,[1]可使用道具表!$D:$F,3,FALSE)</f>
        <v>130044</v>
      </c>
      <c r="V112" s="162">
        <f t="shared" si="12"/>
        <v>1</v>
      </c>
      <c r="W112" s="162">
        <f>VLOOKUP(F112,[1]可使用道具表!$D:$F,3,FALSE)</f>
        <v>500116</v>
      </c>
      <c r="X112" s="162">
        <f t="shared" si="13"/>
        <v>8</v>
      </c>
      <c r="Y112" s="162">
        <f>VLOOKUP(H112,[1]可使用道具表!$D:$F,3,FALSE)</f>
        <v>655009</v>
      </c>
      <c r="Z112" s="162">
        <f t="shared" si="14"/>
        <v>120</v>
      </c>
      <c r="AA112" s="162">
        <f>VLOOKUP(J112,[1]可使用道具表!$D:$F,3,FALSE)</f>
        <v>650532</v>
      </c>
      <c r="AB112" s="162">
        <f t="shared" si="15"/>
        <v>1</v>
      </c>
      <c r="AC112" s="162">
        <f>VLOOKUP(L112,[1]可使用道具表!$D:$F,3,FALSE)</f>
        <v>146006</v>
      </c>
      <c r="AD112" s="162">
        <f t="shared" si="16"/>
        <v>1</v>
      </c>
      <c r="AF112" s="158">
        <v>500116</v>
      </c>
      <c r="AG112" s="158">
        <v>5</v>
      </c>
      <c r="AH112" s="158">
        <v>44</v>
      </c>
      <c r="AL112" s="158">
        <v>500116</v>
      </c>
      <c r="AM112" s="158">
        <v>8</v>
      </c>
      <c r="AN112" s="158">
        <v>44</v>
      </c>
      <c r="AO112" s="158"/>
    </row>
    <row r="113" spans="1:41" ht="17.25" x14ac:dyDescent="0.35">
      <c r="A113" s="166" t="s">
        <v>11</v>
      </c>
      <c r="B113" s="35">
        <v>1</v>
      </c>
      <c r="C113" s="35">
        <v>100</v>
      </c>
      <c r="D113" s="35" t="str">
        <f>R113</f>
        <v>天青图谱</v>
      </c>
      <c r="E113" s="35">
        <v>6</v>
      </c>
      <c r="F113" s="35" t="s">
        <v>2247</v>
      </c>
      <c r="G113" s="35">
        <v>1</v>
      </c>
      <c r="H113" s="98" t="s">
        <v>532</v>
      </c>
      <c r="I113" s="35">
        <v>1</v>
      </c>
      <c r="J113" s="98" t="s">
        <v>2477</v>
      </c>
      <c r="K113" s="35">
        <v>1</v>
      </c>
      <c r="L113" s="35" t="s">
        <v>518</v>
      </c>
      <c r="M113" s="35"/>
      <c r="N113" s="35">
        <f>VLOOKUP($D113,[1]可使用道具表!$D:$E,2,FALSE)*$E113+VLOOKUP($F113,[1]可使用道具表!$D:$E,2,FALSE)*$G113+VLOOKUP($H113,[1]可使用道具表!$D:$E,2,FALSE)*$I113+VLOOKUP($J113,[1]可使用道具表!$D:$E,2,FALSE)*$K113+VLOOKUP($L113,[1]可使用道具表!$D:$E,2,FALSE)*$M113</f>
        <v>527</v>
      </c>
      <c r="O113" s="95">
        <f t="shared" si="18"/>
        <v>5.27</v>
      </c>
      <c r="P113" s="37" t="s">
        <v>361</v>
      </c>
      <c r="Q113" s="37" t="s">
        <v>362</v>
      </c>
      <c r="R113" s="37" t="s">
        <v>363</v>
      </c>
      <c r="S113" s="37" t="s">
        <v>581</v>
      </c>
      <c r="T113" s="38" t="s">
        <v>588</v>
      </c>
      <c r="U113" s="162">
        <f>VLOOKUP(D113,[1]可使用道具表!$D:$F,3,FALSE)</f>
        <v>655010</v>
      </c>
      <c r="V113" s="162">
        <f t="shared" si="12"/>
        <v>6</v>
      </c>
      <c r="W113" s="162">
        <f>VLOOKUP(F113,[1]可使用道具表!$D:$F,3,FALSE)</f>
        <v>160000</v>
      </c>
      <c r="X113" s="162">
        <f t="shared" si="13"/>
        <v>1</v>
      </c>
      <c r="Y113" s="162">
        <f>VLOOKUP(H113,[1]可使用道具表!$D:$F,3,FALSE)</f>
        <v>125005</v>
      </c>
      <c r="Z113" s="162">
        <f t="shared" si="14"/>
        <v>1</v>
      </c>
      <c r="AA113" s="162">
        <f>VLOOKUP(J113,[1]可使用道具表!$D:$F,3,FALSE)</f>
        <v>650544</v>
      </c>
      <c r="AB113" s="162">
        <f t="shared" si="15"/>
        <v>1</v>
      </c>
      <c r="AC113" s="162">
        <f>VLOOKUP(L113,[1]可使用道具表!$D:$F,3,FALSE)</f>
        <v>0</v>
      </c>
      <c r="AD113" s="162">
        <f t="shared" si="16"/>
        <v>0</v>
      </c>
      <c r="AF113" s="158">
        <v>655009</v>
      </c>
      <c r="AG113" s="158">
        <v>100</v>
      </c>
      <c r="AH113" s="158">
        <v>33</v>
      </c>
      <c r="AL113" s="158">
        <v>655009</v>
      </c>
      <c r="AM113" s="158">
        <v>120</v>
      </c>
      <c r="AN113" s="158">
        <v>33</v>
      </c>
      <c r="AO113" s="158"/>
    </row>
    <row r="114" spans="1:41" x14ac:dyDescent="0.35">
      <c r="A114" s="166"/>
      <c r="B114" s="35">
        <v>2</v>
      </c>
      <c r="C114" s="35">
        <v>200</v>
      </c>
      <c r="D114" s="35" t="str">
        <f>R113</f>
        <v>天青图谱</v>
      </c>
      <c r="E114" s="35">
        <v>8</v>
      </c>
      <c r="F114" s="35" t="str">
        <f>Q113</f>
        <v>挂件技能书</v>
      </c>
      <c r="G114" s="35">
        <v>1</v>
      </c>
      <c r="H114" s="98" t="s">
        <v>531</v>
      </c>
      <c r="I114" s="35">
        <v>3</v>
      </c>
      <c r="J114" s="98" t="s">
        <v>2478</v>
      </c>
      <c r="K114" s="35">
        <v>1</v>
      </c>
      <c r="L114" s="35" t="s">
        <v>518</v>
      </c>
      <c r="M114" s="35"/>
      <c r="N114" s="35">
        <f>VLOOKUP($D114,[1]可使用道具表!$D:$E,2,FALSE)*$E114+VLOOKUP($F114,[1]可使用道具表!$D:$E,2,FALSE)*$G114+VLOOKUP($H114,[1]可使用道具表!$D:$E,2,FALSE)*$I114+VLOOKUP($J114,[1]可使用道具表!$D:$E,2,FALSE)*$K114+VLOOKUP($L114,[1]可使用道具表!$D:$E,2,FALSE)*$M114</f>
        <v>810</v>
      </c>
      <c r="O114" s="95">
        <f t="shared" si="18"/>
        <v>4.05</v>
      </c>
      <c r="U114" s="162">
        <f>VLOOKUP(D114,[1]可使用道具表!$D:$F,3,FALSE)</f>
        <v>655010</v>
      </c>
      <c r="V114" s="162">
        <f t="shared" si="12"/>
        <v>8</v>
      </c>
      <c r="W114" s="162">
        <f>VLOOKUP(F114,[1]可使用道具表!$D:$F,3,FALSE)</f>
        <v>500117</v>
      </c>
      <c r="X114" s="162">
        <f t="shared" si="13"/>
        <v>1</v>
      </c>
      <c r="Y114" s="162">
        <f>VLOOKUP(H114,[1]可使用道具表!$D:$F,3,FALSE)</f>
        <v>125013</v>
      </c>
      <c r="Z114" s="162">
        <f t="shared" si="14"/>
        <v>3</v>
      </c>
      <c r="AA114" s="162">
        <f>VLOOKUP(J114,[1]可使用道具表!$D:$F,3,FALSE)</f>
        <v>650560</v>
      </c>
      <c r="AB114" s="162">
        <f t="shared" si="15"/>
        <v>1</v>
      </c>
      <c r="AC114" s="162">
        <f>VLOOKUP(L114,[1]可使用道具表!$D:$F,3,FALSE)</f>
        <v>0</v>
      </c>
      <c r="AD114" s="162">
        <f t="shared" si="16"/>
        <v>0</v>
      </c>
      <c r="AF114" s="158">
        <v>650516</v>
      </c>
      <c r="AG114" s="158">
        <v>1</v>
      </c>
      <c r="AH114" s="158">
        <v>22</v>
      </c>
      <c r="AL114" s="158">
        <v>650532</v>
      </c>
      <c r="AM114" s="158">
        <v>1</v>
      </c>
      <c r="AN114" s="158">
        <v>22</v>
      </c>
      <c r="AO114" s="158"/>
    </row>
    <row r="115" spans="1:41" x14ac:dyDescent="0.35">
      <c r="A115" s="166"/>
      <c r="B115" s="35">
        <v>3</v>
      </c>
      <c r="C115" s="35">
        <v>500</v>
      </c>
      <c r="D115" s="35" t="str">
        <f>R113</f>
        <v>天青图谱</v>
      </c>
      <c r="E115" s="35">
        <v>8</v>
      </c>
      <c r="F115" s="35" t="str">
        <f>Q113</f>
        <v>挂件技能书</v>
      </c>
      <c r="G115" s="35">
        <v>1</v>
      </c>
      <c r="H115" s="35" t="s">
        <v>2248</v>
      </c>
      <c r="I115" s="35">
        <v>3</v>
      </c>
      <c r="J115" s="98" t="s">
        <v>153</v>
      </c>
      <c r="K115" s="35">
        <v>1</v>
      </c>
      <c r="L115" s="35" t="s">
        <v>518</v>
      </c>
      <c r="M115" s="35"/>
      <c r="N115" s="35">
        <f>VLOOKUP($D115,[1]可使用道具表!$D:$E,2,FALSE)*$E115+VLOOKUP($F115,[1]可使用道具表!$D:$E,2,FALSE)*$G115+VLOOKUP($H115,[1]可使用道具表!$D:$E,2,FALSE)*$I115+VLOOKUP($J115,[1]可使用道具表!$D:$E,2,FALSE)*$K115+VLOOKUP($L115,[1]可使用道具表!$D:$E,2,FALSE)*$M115</f>
        <v>490</v>
      </c>
      <c r="O115" s="95">
        <f t="shared" si="18"/>
        <v>0.98</v>
      </c>
      <c r="U115" s="162">
        <f>VLOOKUP(D115,[1]可使用道具表!$D:$F,3,FALSE)</f>
        <v>655010</v>
      </c>
      <c r="V115" s="162">
        <f t="shared" si="12"/>
        <v>8</v>
      </c>
      <c r="W115" s="162">
        <f>VLOOKUP(F115,[1]可使用道具表!$D:$F,3,FALSE)</f>
        <v>500117</v>
      </c>
      <c r="X115" s="162">
        <f t="shared" si="13"/>
        <v>1</v>
      </c>
      <c r="Y115" s="162">
        <f>VLOOKUP(H115,[1]可使用道具表!$D:$F,3,FALSE)</f>
        <v>160000</v>
      </c>
      <c r="Z115" s="162">
        <f t="shared" si="14"/>
        <v>3</v>
      </c>
      <c r="AA115" s="162">
        <f>VLOOKUP(J115,[1]可使用道具表!$D:$F,3,FALSE)</f>
        <v>141004</v>
      </c>
      <c r="AB115" s="162">
        <f t="shared" si="15"/>
        <v>1</v>
      </c>
      <c r="AC115" s="162">
        <f>VLOOKUP(L115,[1]可使用道具表!$D:$F,3,FALSE)</f>
        <v>0</v>
      </c>
      <c r="AD115" s="162">
        <f t="shared" si="16"/>
        <v>0</v>
      </c>
      <c r="AF115" s="158">
        <v>130032</v>
      </c>
      <c r="AG115" s="158">
        <v>1</v>
      </c>
      <c r="AH115" s="158">
        <v>11</v>
      </c>
      <c r="AL115" s="158">
        <v>130316</v>
      </c>
      <c r="AM115" s="158">
        <v>1</v>
      </c>
      <c r="AN115" s="158">
        <v>11</v>
      </c>
      <c r="AO115" s="158"/>
    </row>
    <row r="116" spans="1:41" x14ac:dyDescent="0.35">
      <c r="A116" s="166"/>
      <c r="B116" s="35">
        <v>4</v>
      </c>
      <c r="C116" s="35">
        <v>1000</v>
      </c>
      <c r="D116" s="35" t="str">
        <f>R113</f>
        <v>天青图谱</v>
      </c>
      <c r="E116" s="35">
        <v>10</v>
      </c>
      <c r="F116" s="35" t="str">
        <f>Q113</f>
        <v>挂件技能书</v>
      </c>
      <c r="G116" s="35">
        <v>1</v>
      </c>
      <c r="H116" s="35" t="s">
        <v>2249</v>
      </c>
      <c r="I116" s="35">
        <v>1</v>
      </c>
      <c r="J116" s="98" t="s">
        <v>288</v>
      </c>
      <c r="K116" s="35">
        <v>1</v>
      </c>
      <c r="L116" s="35" t="s">
        <v>518</v>
      </c>
      <c r="M116" s="35"/>
      <c r="N116" s="35">
        <f>VLOOKUP($D116,[1]可使用道具表!$D:$E,2,FALSE)*$E116+VLOOKUP($F116,[1]可使用道具表!$D:$E,2,FALSE)*$G116+VLOOKUP($H116,[1]可使用道具表!$D:$E,2,FALSE)*$I116+VLOOKUP($J116,[1]可使用道具表!$D:$E,2,FALSE)*$K116+VLOOKUP($L116,[1]可使用道具表!$D:$E,2,FALSE)*$M116</f>
        <v>620</v>
      </c>
      <c r="O116" s="95">
        <f t="shared" si="18"/>
        <v>0.62</v>
      </c>
      <c r="U116" s="162">
        <f>VLOOKUP(D116,[1]可使用道具表!$D:$F,3,FALSE)</f>
        <v>655010</v>
      </c>
      <c r="V116" s="162">
        <f t="shared" si="12"/>
        <v>10</v>
      </c>
      <c r="W116" s="162">
        <f>VLOOKUP(F116,[1]可使用道具表!$D:$F,3,FALSE)</f>
        <v>500117</v>
      </c>
      <c r="X116" s="162">
        <f t="shared" si="13"/>
        <v>1</v>
      </c>
      <c r="Y116" s="162">
        <f>VLOOKUP(H116,[1]可使用道具表!$D:$F,3,FALSE)</f>
        <v>880019</v>
      </c>
      <c r="Z116" s="162">
        <f t="shared" si="14"/>
        <v>1</v>
      </c>
      <c r="AA116" s="162">
        <f>VLOOKUP(J116,[1]可使用道具表!$D:$F,3,FALSE)</f>
        <v>146004</v>
      </c>
      <c r="AB116" s="162">
        <f t="shared" si="15"/>
        <v>1</v>
      </c>
      <c r="AC116" s="162">
        <f>VLOOKUP(L116,[1]可使用道具表!$D:$F,3,FALSE)</f>
        <v>0</v>
      </c>
      <c r="AD116" s="162">
        <f t="shared" si="16"/>
        <v>0</v>
      </c>
    </row>
    <row r="117" spans="1:41" x14ac:dyDescent="0.35">
      <c r="A117" s="166"/>
      <c r="B117" s="35">
        <v>5</v>
      </c>
      <c r="C117" s="35">
        <v>2000</v>
      </c>
      <c r="D117" s="35" t="str">
        <f>R113</f>
        <v>天青图谱</v>
      </c>
      <c r="E117" s="35">
        <v>20</v>
      </c>
      <c r="F117" s="35" t="str">
        <f>Q113</f>
        <v>挂件技能书</v>
      </c>
      <c r="G117" s="35">
        <v>2</v>
      </c>
      <c r="H117" s="35" t="s">
        <v>159</v>
      </c>
      <c r="I117" s="35">
        <v>1</v>
      </c>
      <c r="J117" s="35" t="s">
        <v>2250</v>
      </c>
      <c r="K117" s="35">
        <v>1</v>
      </c>
      <c r="L117" s="98" t="s">
        <v>531</v>
      </c>
      <c r="M117" s="35">
        <v>1</v>
      </c>
      <c r="N117" s="35">
        <f>VLOOKUP($D117,[1]可使用道具表!$D:$E,2,FALSE)*$E117+VLOOKUP($F117,[1]可使用道具表!$D:$E,2,FALSE)*$G117+VLOOKUP($H117,[1]可使用道具表!$D:$E,2,FALSE)*$I117+VLOOKUP($J117,[1]可使用道具表!$D:$E,2,FALSE)*$K117+VLOOKUP($L117,[1]可使用道具表!$D:$E,2,FALSE)*$M117</f>
        <v>740</v>
      </c>
      <c r="O117" s="95">
        <f t="shared" si="18"/>
        <v>0.37</v>
      </c>
      <c r="U117" s="162">
        <f>VLOOKUP(D117,[1]可使用道具表!$D:$F,3,FALSE)</f>
        <v>655010</v>
      </c>
      <c r="V117" s="162">
        <f t="shared" si="12"/>
        <v>20</v>
      </c>
      <c r="W117" s="162">
        <f>VLOOKUP(F117,[1]可使用道具表!$D:$F,3,FALSE)</f>
        <v>500117</v>
      </c>
      <c r="X117" s="162">
        <f t="shared" si="13"/>
        <v>2</v>
      </c>
      <c r="Y117" s="162">
        <f>VLOOKUP(H117,[1]可使用道具表!$D:$F,3,FALSE)</f>
        <v>880020</v>
      </c>
      <c r="Z117" s="162">
        <f t="shared" si="14"/>
        <v>1</v>
      </c>
      <c r="AA117" s="162">
        <f>VLOOKUP(J117,[1]可使用道具表!$D:$F,3,FALSE)</f>
        <v>880019</v>
      </c>
      <c r="AB117" s="162">
        <f t="shared" si="15"/>
        <v>1</v>
      </c>
      <c r="AC117" s="162">
        <f>VLOOKUP(L117,[1]可使用道具表!$D:$F,3,FALSE)</f>
        <v>125013</v>
      </c>
      <c r="AD117" s="162">
        <f t="shared" si="16"/>
        <v>1</v>
      </c>
    </row>
    <row r="118" spans="1:41" ht="33" x14ac:dyDescent="0.35">
      <c r="A118" s="166"/>
      <c r="B118" s="35">
        <v>6</v>
      </c>
      <c r="C118" s="35">
        <v>3000</v>
      </c>
      <c r="D118" s="35" t="str">
        <f>R113</f>
        <v>天青图谱</v>
      </c>
      <c r="E118" s="35">
        <v>30</v>
      </c>
      <c r="F118" s="35" t="str">
        <f>Q113</f>
        <v>挂件技能书</v>
      </c>
      <c r="G118" s="35">
        <v>3</v>
      </c>
      <c r="H118" s="35" t="s">
        <v>159</v>
      </c>
      <c r="I118" s="35">
        <v>1</v>
      </c>
      <c r="J118" s="35" t="s">
        <v>2250</v>
      </c>
      <c r="K118" s="35">
        <v>1</v>
      </c>
      <c r="L118" s="35" t="str">
        <f>S113</f>
        <v>天青玉</v>
      </c>
      <c r="M118" s="35">
        <v>1</v>
      </c>
      <c r="N118" s="35">
        <f>VLOOKUP($D118,[1]可使用道具表!$D:$E,2,FALSE)*$E118+VLOOKUP($F118,[1]可使用道具表!$D:$E,2,FALSE)*$G118+VLOOKUP($H118,[1]可使用道具表!$D:$E,2,FALSE)*$I118+VLOOKUP($J118,[1]可使用道具表!$D:$E,2,FALSE)*$K118+VLOOKUP($L118,[1]可使用道具表!$D:$E,2,FALSE)*$M118</f>
        <v>1397</v>
      </c>
      <c r="O118" s="95">
        <f t="shared" si="18"/>
        <v>0.46566666666666667</v>
      </c>
      <c r="U118" s="162">
        <f>VLOOKUP(D118,[1]可使用道具表!$D:$F,3,FALSE)</f>
        <v>655010</v>
      </c>
      <c r="V118" s="162">
        <f t="shared" si="12"/>
        <v>30</v>
      </c>
      <c r="W118" s="162">
        <f>VLOOKUP(F118,[1]可使用道具表!$D:$F,3,FALSE)</f>
        <v>500117</v>
      </c>
      <c r="X118" s="162">
        <f t="shared" si="13"/>
        <v>3</v>
      </c>
      <c r="Y118" s="162">
        <f>VLOOKUP(H118,[1]可使用道具表!$D:$F,3,FALSE)</f>
        <v>880020</v>
      </c>
      <c r="Z118" s="162">
        <f t="shared" si="14"/>
        <v>1</v>
      </c>
      <c r="AA118" s="162">
        <f>VLOOKUP(J118,[1]可使用道具表!$D:$F,3,FALSE)</f>
        <v>880019</v>
      </c>
      <c r="AB118" s="162">
        <f t="shared" si="15"/>
        <v>1</v>
      </c>
      <c r="AC118" s="162">
        <f>VLOOKUP(L118,[1]可使用道具表!$D:$F,3,FALSE)</f>
        <v>655110</v>
      </c>
      <c r="AD118" s="162">
        <f t="shared" si="16"/>
        <v>1</v>
      </c>
      <c r="AE118" s="159" t="s">
        <v>2489</v>
      </c>
      <c r="AF118" s="159" t="s">
        <v>2490</v>
      </c>
      <c r="AG118" s="159" t="s">
        <v>2491</v>
      </c>
      <c r="AH118" s="159" t="s">
        <v>2492</v>
      </c>
      <c r="AI118" s="159" t="s">
        <v>2493</v>
      </c>
      <c r="AJ118" s="159"/>
      <c r="AK118" s="159" t="s">
        <v>2489</v>
      </c>
      <c r="AL118" s="159" t="s">
        <v>2490</v>
      </c>
      <c r="AM118" s="159" t="s">
        <v>2491</v>
      </c>
      <c r="AN118" s="159" t="s">
        <v>2492</v>
      </c>
      <c r="AO118" s="159" t="s">
        <v>2493</v>
      </c>
    </row>
    <row r="119" spans="1:41" x14ac:dyDescent="0.35">
      <c r="A119" s="166"/>
      <c r="B119" s="35">
        <v>7</v>
      </c>
      <c r="C119" s="35">
        <v>5000</v>
      </c>
      <c r="D119" s="35" t="str">
        <f>R113</f>
        <v>天青图谱</v>
      </c>
      <c r="E119" s="35">
        <v>50</v>
      </c>
      <c r="F119" s="35" t="str">
        <f>S113</f>
        <v>天青玉</v>
      </c>
      <c r="G119" s="35">
        <v>1</v>
      </c>
      <c r="H119" s="35" t="s">
        <v>159</v>
      </c>
      <c r="I119" s="35">
        <v>1</v>
      </c>
      <c r="J119" s="35" t="s">
        <v>2250</v>
      </c>
      <c r="K119" s="35">
        <v>1</v>
      </c>
      <c r="L119" s="35" t="s">
        <v>165</v>
      </c>
      <c r="M119" s="35">
        <v>1</v>
      </c>
      <c r="N119" s="35">
        <f>VLOOKUP($D119,[1]可使用道具表!$D:$E,2,FALSE)*$E119+VLOOKUP($F119,[1]可使用道具表!$D:$E,2,FALSE)*$G119+VLOOKUP($H119,[1]可使用道具表!$D:$E,2,FALSE)*$I119+VLOOKUP($J119,[1]可使用道具表!$D:$E,2,FALSE)*$K119+VLOOKUP($L119,[1]可使用道具表!$D:$E,2,FALSE)*$M119</f>
        <v>1827</v>
      </c>
      <c r="O119" s="95">
        <f t="shared" si="18"/>
        <v>0.3654</v>
      </c>
      <c r="U119" s="162">
        <f>VLOOKUP(D119,[1]可使用道具表!$D:$F,3,FALSE)</f>
        <v>655010</v>
      </c>
      <c r="V119" s="162">
        <f t="shared" si="12"/>
        <v>50</v>
      </c>
      <c r="W119" s="162">
        <f>VLOOKUP(F119,[1]可使用道具表!$D:$F,3,FALSE)</f>
        <v>655110</v>
      </c>
      <c r="X119" s="162">
        <f t="shared" si="13"/>
        <v>1</v>
      </c>
      <c r="Y119" s="162">
        <f>VLOOKUP(H119,[1]可使用道具表!$D:$F,3,FALSE)</f>
        <v>880020</v>
      </c>
      <c r="Z119" s="162">
        <f t="shared" si="14"/>
        <v>1</v>
      </c>
      <c r="AA119" s="162">
        <f>VLOOKUP(J119,[1]可使用道具表!$D:$F,3,FALSE)</f>
        <v>880019</v>
      </c>
      <c r="AB119" s="162">
        <f t="shared" si="15"/>
        <v>1</v>
      </c>
      <c r="AC119" s="162">
        <f>VLOOKUP(L119,[1]可使用道具表!$D:$F,3,FALSE)</f>
        <v>880021</v>
      </c>
      <c r="AD119" s="162">
        <f t="shared" si="16"/>
        <v>1</v>
      </c>
      <c r="AE119" s="160"/>
      <c r="AF119" s="160">
        <v>9</v>
      </c>
      <c r="AG119" s="160">
        <v>9</v>
      </c>
      <c r="AH119" s="160">
        <v>20000</v>
      </c>
      <c r="AI119" s="160">
        <v>1</v>
      </c>
      <c r="AJ119" s="160"/>
      <c r="AK119" s="160"/>
      <c r="AL119" s="160">
        <v>9</v>
      </c>
      <c r="AM119" s="160">
        <v>9</v>
      </c>
      <c r="AN119" s="160">
        <v>20000</v>
      </c>
      <c r="AO119" s="160">
        <v>1</v>
      </c>
    </row>
    <row r="120" spans="1:41" s="156" customFormat="1" ht="17.25" x14ac:dyDescent="0.35">
      <c r="A120" s="166"/>
      <c r="B120" s="35">
        <v>8</v>
      </c>
      <c r="C120" s="35">
        <v>10000</v>
      </c>
      <c r="D120" s="157" t="str">
        <f>T113</f>
        <v>天青灵玉</v>
      </c>
      <c r="E120" s="35">
        <v>1</v>
      </c>
      <c r="F120" s="35" t="str">
        <f>S113</f>
        <v>天青玉</v>
      </c>
      <c r="G120" s="35">
        <v>1</v>
      </c>
      <c r="H120" s="35" t="s">
        <v>1877</v>
      </c>
      <c r="I120" s="35">
        <v>2</v>
      </c>
      <c r="J120" s="35" t="s">
        <v>1875</v>
      </c>
      <c r="K120" s="35">
        <v>2</v>
      </c>
      <c r="L120" s="35" t="s">
        <v>1879</v>
      </c>
      <c r="M120" s="35">
        <v>2</v>
      </c>
      <c r="N120" s="35">
        <f>VLOOKUP($D120,[1]可使用道具表!$D:$E,2,FALSE)*$E120+VLOOKUP($F120,[1]可使用道具表!$D:$E,2,FALSE)*$G120+VLOOKUP($H120,[1]可使用道具表!$D:$E,2,FALSE)*$I120+VLOOKUP($J120,[1]可使用道具表!$D:$E,2,FALSE)*$K120+VLOOKUP($L120,[1]可使用道具表!$D:$E,2,FALSE)*$M120</f>
        <v>3749</v>
      </c>
      <c r="O120" s="95">
        <f t="shared" si="18"/>
        <v>0.37490000000000001</v>
      </c>
      <c r="U120" s="162">
        <f>VLOOKUP(D120,[1]可使用道具表!$D:$F,3,FALSE)</f>
        <v>655310</v>
      </c>
      <c r="V120" s="162">
        <f t="shared" si="12"/>
        <v>1</v>
      </c>
      <c r="W120" s="162">
        <f>VLOOKUP(F120,[1]可使用道具表!$D:$F,3,FALSE)</f>
        <v>655110</v>
      </c>
      <c r="X120" s="162">
        <f t="shared" si="13"/>
        <v>1</v>
      </c>
      <c r="Y120" s="162">
        <f>VLOOKUP(H120,[1]可使用道具表!$D:$F,3,FALSE)</f>
        <v>880020</v>
      </c>
      <c r="Z120" s="162">
        <f t="shared" si="14"/>
        <v>2</v>
      </c>
      <c r="AA120" s="162">
        <f>VLOOKUP(J120,[1]可使用道具表!$D:$F,3,FALSE)</f>
        <v>880019</v>
      </c>
      <c r="AB120" s="162">
        <f t="shared" si="15"/>
        <v>2</v>
      </c>
      <c r="AC120" s="162">
        <f>VLOOKUP(L120,[1]可使用道具表!$D:$F,3,FALSE)</f>
        <v>880021</v>
      </c>
      <c r="AD120" s="162">
        <f t="shared" si="16"/>
        <v>2</v>
      </c>
      <c r="AE120" s="161">
        <v>3</v>
      </c>
      <c r="AF120" s="161" t="s">
        <v>2494</v>
      </c>
      <c r="AG120" s="161" t="s">
        <v>522</v>
      </c>
      <c r="AH120" s="161" t="s">
        <v>2495</v>
      </c>
      <c r="AI120" s="160"/>
      <c r="AJ120" s="160"/>
      <c r="AK120" s="161">
        <v>3</v>
      </c>
      <c r="AL120" s="161" t="s">
        <v>2494</v>
      </c>
      <c r="AM120" s="161" t="s">
        <v>522</v>
      </c>
      <c r="AN120" s="161" t="s">
        <v>2495</v>
      </c>
      <c r="AO120" s="160"/>
    </row>
    <row r="121" spans="1:41" s="156" customFormat="1" x14ac:dyDescent="0.35">
      <c r="A121" s="166"/>
      <c r="B121" s="35">
        <v>9</v>
      </c>
      <c r="C121" s="35">
        <v>20000</v>
      </c>
      <c r="D121" s="33" t="s">
        <v>757</v>
      </c>
      <c r="E121" s="35">
        <v>3</v>
      </c>
      <c r="F121" s="35" t="str">
        <f>Q113</f>
        <v>挂件技能书</v>
      </c>
      <c r="G121" s="35">
        <v>5</v>
      </c>
      <c r="H121" s="35" t="str">
        <f>R113</f>
        <v>天青图谱</v>
      </c>
      <c r="I121" s="35">
        <v>100</v>
      </c>
      <c r="J121" s="35" t="s">
        <v>2479</v>
      </c>
      <c r="K121" s="35">
        <v>1</v>
      </c>
      <c r="L121" s="33" t="s">
        <v>2428</v>
      </c>
      <c r="M121" s="35">
        <v>1</v>
      </c>
      <c r="N121" s="35">
        <f>VLOOKUP($D121,[1]可使用道具表!$D:$E,2,FALSE)*$E121+VLOOKUP($F121,[1]可使用道具表!$D:$E,2,FALSE)*$G121+VLOOKUP($H121,[1]可使用道具表!$D:$E,2,FALSE)*$I121+VLOOKUP($J121,[1]可使用道具表!$D:$E,2,FALSE)*$K121+VLOOKUP($L121,[1]可使用道具表!$D:$E,2,FALSE)*$M121</f>
        <v>5061</v>
      </c>
      <c r="O121" s="95">
        <f t="shared" si="18"/>
        <v>0.25305</v>
      </c>
      <c r="U121" s="158">
        <f>VLOOKUP(D121,[1]可使用道具表!$D:$F,3,FALSE)</f>
        <v>130028</v>
      </c>
      <c r="V121" s="158">
        <f>E121</f>
        <v>3</v>
      </c>
      <c r="W121" s="158">
        <f>VLOOKUP(F121,[1]可使用道具表!$D:$F,3,FALSE)</f>
        <v>500117</v>
      </c>
      <c r="X121" s="158">
        <f>G121</f>
        <v>5</v>
      </c>
      <c r="Y121" s="158">
        <f>VLOOKUP(H121,[1]可使用道具表!$D:$F,3,FALSE)</f>
        <v>655010</v>
      </c>
      <c r="Z121" s="158">
        <f>I121</f>
        <v>100</v>
      </c>
      <c r="AA121" s="158">
        <f>VLOOKUP(J121,[1]可使用道具表!$D:$F,3,FALSE)</f>
        <v>650576</v>
      </c>
      <c r="AB121" s="158">
        <f>K121</f>
        <v>1</v>
      </c>
      <c r="AC121" s="158">
        <f>VLOOKUP(L121,[1]可使用道具表!$D:$F,3,FALSE)</f>
        <v>130032</v>
      </c>
      <c r="AD121" s="158">
        <f>M121</f>
        <v>1</v>
      </c>
      <c r="AE121" s="158"/>
      <c r="AF121" s="158">
        <v>130028</v>
      </c>
      <c r="AG121" s="158">
        <v>3</v>
      </c>
      <c r="AH121" s="158">
        <v>55</v>
      </c>
      <c r="AI121" s="158"/>
      <c r="AJ121" s="158"/>
      <c r="AK121" s="158"/>
      <c r="AL121" s="158">
        <v>130044</v>
      </c>
      <c r="AM121" s="158">
        <v>1</v>
      </c>
      <c r="AN121" s="158">
        <v>55</v>
      </c>
      <c r="AO121" s="158"/>
    </row>
    <row r="122" spans="1:41" x14ac:dyDescent="0.35">
      <c r="A122" s="166"/>
      <c r="B122" s="35">
        <v>10</v>
      </c>
      <c r="C122" s="35">
        <v>30000</v>
      </c>
      <c r="D122" s="33" t="s">
        <v>763</v>
      </c>
      <c r="E122" s="35">
        <v>1</v>
      </c>
      <c r="F122" s="35" t="str">
        <f>Q113</f>
        <v>挂件技能书</v>
      </c>
      <c r="G122" s="35">
        <v>8</v>
      </c>
      <c r="H122" s="35" t="str">
        <f>R113</f>
        <v>天青图谱</v>
      </c>
      <c r="I122" s="35">
        <v>120</v>
      </c>
      <c r="J122" s="35" t="s">
        <v>2480</v>
      </c>
      <c r="K122" s="35">
        <v>1</v>
      </c>
      <c r="L122" s="33" t="s">
        <v>898</v>
      </c>
      <c r="M122" s="35">
        <v>1</v>
      </c>
      <c r="N122" s="35">
        <f>VLOOKUP($D122,[1]可使用道具表!$D:$E,2,FALSE)*$E122+VLOOKUP($F122,[1]可使用道具表!$D:$E,2,FALSE)*$G122+VLOOKUP($H122,[1]可使用道具表!$D:$E,2,FALSE)*$I122+VLOOKUP($J122,[1]可使用道具表!$D:$E,2,FALSE)*$K122+VLOOKUP($L122,[1]可使用道具表!$D:$E,2,FALSE)*$M122</f>
        <v>8612</v>
      </c>
      <c r="O122" s="95">
        <f t="shared" si="18"/>
        <v>0.28706666666666669</v>
      </c>
      <c r="U122" s="158">
        <f>VLOOKUP(D122,[1]可使用道具表!$D:$F,3,FALSE)</f>
        <v>130044</v>
      </c>
      <c r="V122" s="158">
        <f>E122</f>
        <v>1</v>
      </c>
      <c r="W122" s="158">
        <f>VLOOKUP(F122,[1]可使用道具表!$D:$F,3,FALSE)</f>
        <v>500117</v>
      </c>
      <c r="X122" s="158">
        <f>G122</f>
        <v>8</v>
      </c>
      <c r="Y122" s="158">
        <f>VLOOKUP(H122,[1]可使用道具表!$D:$F,3,FALSE)</f>
        <v>655010</v>
      </c>
      <c r="Z122" s="158">
        <f>I122</f>
        <v>120</v>
      </c>
      <c r="AA122" s="158">
        <f>VLOOKUP(J122,[1]可使用道具表!$D:$F,3,FALSE)</f>
        <v>650592</v>
      </c>
      <c r="AB122" s="158">
        <f>K122</f>
        <v>1</v>
      </c>
      <c r="AC122" s="158">
        <f>VLOOKUP(L122,[1]可使用道具表!$D:$F,3,FALSE)</f>
        <v>146006</v>
      </c>
      <c r="AD122" s="158">
        <f>M122</f>
        <v>1</v>
      </c>
      <c r="AF122" s="158">
        <v>500117</v>
      </c>
      <c r="AG122" s="158">
        <v>5</v>
      </c>
      <c r="AH122" s="158">
        <v>44</v>
      </c>
      <c r="AL122" s="158">
        <v>500117</v>
      </c>
      <c r="AM122" s="158">
        <v>8</v>
      </c>
      <c r="AN122" s="158">
        <v>44</v>
      </c>
      <c r="AO122" s="158"/>
    </row>
    <row r="123" spans="1:41" ht="17.25" x14ac:dyDescent="0.35">
      <c r="A123" s="166" t="s">
        <v>12</v>
      </c>
      <c r="B123" s="35">
        <v>1</v>
      </c>
      <c r="C123" s="35">
        <v>100</v>
      </c>
      <c r="D123" s="35" t="str">
        <f>R123</f>
        <v>遁甲阵法</v>
      </c>
      <c r="E123" s="35">
        <v>6</v>
      </c>
      <c r="F123" s="35" t="s">
        <v>2247</v>
      </c>
      <c r="G123" s="35">
        <v>1</v>
      </c>
      <c r="H123" s="98" t="s">
        <v>532</v>
      </c>
      <c r="I123" s="35">
        <v>1</v>
      </c>
      <c r="J123" s="98" t="s">
        <v>2481</v>
      </c>
      <c r="K123" s="35">
        <v>1</v>
      </c>
      <c r="L123" s="35" t="s">
        <v>518</v>
      </c>
      <c r="M123" s="35"/>
      <c r="N123" s="35">
        <f>VLOOKUP($D123,[1]可使用道具表!$D:$E,2,FALSE)*$E123+VLOOKUP($F123,[1]可使用道具表!$D:$E,2,FALSE)*$G123+VLOOKUP($H123,[1]可使用道具表!$D:$E,2,FALSE)*$I123+VLOOKUP($J123,[1]可使用道具表!$D:$E,2,FALSE)*$K123+VLOOKUP($L123,[1]可使用道具表!$D:$E,2,FALSE)*$M123</f>
        <v>527</v>
      </c>
      <c r="O123" s="95">
        <f t="shared" si="18"/>
        <v>5.27</v>
      </c>
      <c r="P123" s="39" t="s">
        <v>368</v>
      </c>
      <c r="Q123" s="39" t="s">
        <v>590</v>
      </c>
      <c r="R123" s="39" t="s">
        <v>547</v>
      </c>
      <c r="S123" s="39" t="s">
        <v>589</v>
      </c>
      <c r="T123" s="40" t="s">
        <v>226</v>
      </c>
      <c r="U123" s="162">
        <f>VLOOKUP(D123,[1]可使用道具表!$D:$F,3,FALSE)</f>
        <v>655003</v>
      </c>
      <c r="V123" s="162">
        <f t="shared" ref="V123" si="19">E123</f>
        <v>6</v>
      </c>
      <c r="W123" s="162">
        <f>VLOOKUP(F123,[1]可使用道具表!$D:$F,3,FALSE)</f>
        <v>160000</v>
      </c>
      <c r="X123" s="162">
        <f t="shared" ref="X123" si="20">G123</f>
        <v>1</v>
      </c>
      <c r="Y123" s="162">
        <f>VLOOKUP(H123,[1]可使用道具表!$D:$F,3,FALSE)</f>
        <v>125005</v>
      </c>
      <c r="Z123" s="162">
        <f t="shared" ref="Z123" si="21">I123</f>
        <v>1</v>
      </c>
      <c r="AA123" s="162">
        <f>VLOOKUP(J123,[1]可使用道具表!$D:$F,3,FALSE)</f>
        <v>650124</v>
      </c>
      <c r="AB123" s="162">
        <f t="shared" ref="AB123" si="22">K123</f>
        <v>1</v>
      </c>
      <c r="AC123" s="162">
        <f>VLOOKUP(L123,[1]可使用道具表!$D:$F,3,FALSE)</f>
        <v>0</v>
      </c>
      <c r="AD123" s="162">
        <f t="shared" ref="AD123" si="23">M123</f>
        <v>0</v>
      </c>
      <c r="AF123" s="158">
        <v>655010</v>
      </c>
      <c r="AG123" s="158">
        <v>100</v>
      </c>
      <c r="AH123" s="158">
        <v>33</v>
      </c>
      <c r="AL123" s="158">
        <v>655010</v>
      </c>
      <c r="AM123" s="158">
        <v>120</v>
      </c>
      <c r="AN123" s="158">
        <v>33</v>
      </c>
      <c r="AO123" s="158"/>
    </row>
    <row r="124" spans="1:41" x14ac:dyDescent="0.35">
      <c r="A124" s="166"/>
      <c r="B124" s="35">
        <v>2</v>
      </c>
      <c r="C124" s="35">
        <v>200</v>
      </c>
      <c r="D124" s="35" t="str">
        <f>R123</f>
        <v>遁甲阵法</v>
      </c>
      <c r="E124" s="35">
        <v>8</v>
      </c>
      <c r="F124" s="35" t="str">
        <f>Q123</f>
        <v>奇门技能书</v>
      </c>
      <c r="G124" s="35">
        <v>1</v>
      </c>
      <c r="H124" s="98" t="s">
        <v>531</v>
      </c>
      <c r="I124" s="35">
        <v>3</v>
      </c>
      <c r="J124" s="98" t="s">
        <v>2482</v>
      </c>
      <c r="K124" s="35">
        <v>1</v>
      </c>
      <c r="L124" s="35" t="s">
        <v>518</v>
      </c>
      <c r="M124" s="35"/>
      <c r="N124" s="35">
        <f>VLOOKUP($D124,[1]可使用道具表!$D:$E,2,FALSE)*$E124+VLOOKUP($F124,[1]可使用道具表!$D:$E,2,FALSE)*$G124+VLOOKUP($H124,[1]可使用道具表!$D:$E,2,FALSE)*$I124+VLOOKUP($J124,[1]可使用道具表!$D:$E,2,FALSE)*$K124+VLOOKUP($L124,[1]可使用道具表!$D:$E,2,FALSE)*$M124</f>
        <v>810</v>
      </c>
      <c r="O124" s="95">
        <f t="shared" si="18"/>
        <v>4.05</v>
      </c>
      <c r="U124" s="162">
        <f>VLOOKUP(D124,[1]可使用道具表!$D:$F,3,FALSE)</f>
        <v>655003</v>
      </c>
      <c r="V124" s="162">
        <f t="shared" ref="V124:V130" si="24">E124</f>
        <v>8</v>
      </c>
      <c r="W124" s="162">
        <f>VLOOKUP(F124,[1]可使用道具表!$D:$F,3,FALSE)</f>
        <v>500119</v>
      </c>
      <c r="X124" s="162">
        <f t="shared" ref="X124:X130" si="25">G124</f>
        <v>1</v>
      </c>
      <c r="Y124" s="162">
        <f>VLOOKUP(H124,[1]可使用道具表!$D:$F,3,FALSE)</f>
        <v>125013</v>
      </c>
      <c r="Z124" s="162">
        <f t="shared" ref="Z124:Z130" si="26">I124</f>
        <v>3</v>
      </c>
      <c r="AA124" s="162">
        <f>VLOOKUP(J124,[1]可使用道具表!$D:$F,3,FALSE)</f>
        <v>650140</v>
      </c>
      <c r="AB124" s="162">
        <f t="shared" ref="AB124:AB130" si="27">K124</f>
        <v>1</v>
      </c>
      <c r="AC124" s="162">
        <f>VLOOKUP(L124,[1]可使用道具表!$D:$F,3,FALSE)</f>
        <v>0</v>
      </c>
      <c r="AD124" s="162">
        <f t="shared" ref="AD124:AD130" si="28">M124</f>
        <v>0</v>
      </c>
      <c r="AF124" s="158">
        <v>650576</v>
      </c>
      <c r="AG124" s="158">
        <v>1</v>
      </c>
      <c r="AH124" s="158">
        <v>22</v>
      </c>
      <c r="AL124" s="158">
        <v>650592</v>
      </c>
      <c r="AM124" s="158">
        <v>1</v>
      </c>
      <c r="AN124" s="158">
        <v>22</v>
      </c>
      <c r="AO124" s="158"/>
    </row>
    <row r="125" spans="1:41" x14ac:dyDescent="0.35">
      <c r="A125" s="166"/>
      <c r="B125" s="35">
        <v>3</v>
      </c>
      <c r="C125" s="35">
        <v>500</v>
      </c>
      <c r="D125" s="35" t="str">
        <f>R123</f>
        <v>遁甲阵法</v>
      </c>
      <c r="E125" s="35">
        <v>8</v>
      </c>
      <c r="F125" s="35" t="str">
        <f>Q123</f>
        <v>奇门技能书</v>
      </c>
      <c r="G125" s="35">
        <v>1</v>
      </c>
      <c r="H125" s="35" t="s">
        <v>2248</v>
      </c>
      <c r="I125" s="35">
        <v>3</v>
      </c>
      <c r="J125" s="98" t="s">
        <v>153</v>
      </c>
      <c r="K125" s="35">
        <v>1</v>
      </c>
      <c r="L125" s="35" t="s">
        <v>518</v>
      </c>
      <c r="M125" s="35"/>
      <c r="N125" s="35">
        <f>VLOOKUP($D125,[1]可使用道具表!$D:$E,2,FALSE)*$E125+VLOOKUP($F125,[1]可使用道具表!$D:$E,2,FALSE)*$G125+VLOOKUP($H125,[1]可使用道具表!$D:$E,2,FALSE)*$I125+VLOOKUP($J125,[1]可使用道具表!$D:$E,2,FALSE)*$K125+VLOOKUP($L125,[1]可使用道具表!$D:$E,2,FALSE)*$M125</f>
        <v>490</v>
      </c>
      <c r="O125" s="95">
        <f t="shared" si="18"/>
        <v>0.98</v>
      </c>
      <c r="U125" s="162">
        <f>VLOOKUP(D125,[1]可使用道具表!$D:$F,3,FALSE)</f>
        <v>655003</v>
      </c>
      <c r="V125" s="162">
        <f t="shared" si="24"/>
        <v>8</v>
      </c>
      <c r="W125" s="162">
        <f>VLOOKUP(F125,[1]可使用道具表!$D:$F,3,FALSE)</f>
        <v>500119</v>
      </c>
      <c r="X125" s="162">
        <f t="shared" si="25"/>
        <v>1</v>
      </c>
      <c r="Y125" s="162">
        <f>VLOOKUP(H125,[1]可使用道具表!$D:$F,3,FALSE)</f>
        <v>160000</v>
      </c>
      <c r="Z125" s="162">
        <f t="shared" si="26"/>
        <v>3</v>
      </c>
      <c r="AA125" s="162">
        <f>VLOOKUP(J125,[1]可使用道具表!$D:$F,3,FALSE)</f>
        <v>141004</v>
      </c>
      <c r="AB125" s="162">
        <f t="shared" si="27"/>
        <v>1</v>
      </c>
      <c r="AC125" s="162">
        <f>VLOOKUP(L125,[1]可使用道具表!$D:$F,3,FALSE)</f>
        <v>0</v>
      </c>
      <c r="AD125" s="162">
        <f t="shared" si="28"/>
        <v>0</v>
      </c>
      <c r="AF125" s="158">
        <v>130032</v>
      </c>
      <c r="AG125" s="158">
        <v>1</v>
      </c>
      <c r="AH125" s="158">
        <v>11</v>
      </c>
      <c r="AL125" s="158">
        <v>130316</v>
      </c>
      <c r="AM125" s="158">
        <v>1</v>
      </c>
      <c r="AN125" s="158">
        <v>11</v>
      </c>
      <c r="AO125" s="158"/>
    </row>
    <row r="126" spans="1:41" x14ac:dyDescent="0.35">
      <c r="A126" s="166"/>
      <c r="B126" s="35">
        <v>4</v>
      </c>
      <c r="C126" s="35">
        <v>1000</v>
      </c>
      <c r="D126" s="35" t="str">
        <f>R123</f>
        <v>遁甲阵法</v>
      </c>
      <c r="E126" s="35">
        <v>10</v>
      </c>
      <c r="F126" s="35" t="str">
        <f>Q123</f>
        <v>奇门技能书</v>
      </c>
      <c r="G126" s="35">
        <v>1</v>
      </c>
      <c r="H126" s="35" t="s">
        <v>2249</v>
      </c>
      <c r="I126" s="35">
        <v>1</v>
      </c>
      <c r="J126" s="98" t="s">
        <v>288</v>
      </c>
      <c r="K126" s="35">
        <v>1</v>
      </c>
      <c r="L126" s="35" t="s">
        <v>518</v>
      </c>
      <c r="M126" s="35"/>
      <c r="N126" s="35">
        <f>VLOOKUP($D126,[1]可使用道具表!$D:$E,2,FALSE)*$E126+VLOOKUP($F126,[1]可使用道具表!$D:$E,2,FALSE)*$G126+VLOOKUP($H126,[1]可使用道具表!$D:$E,2,FALSE)*$I126+VLOOKUP($J126,[1]可使用道具表!$D:$E,2,FALSE)*$K126+VLOOKUP($L126,[1]可使用道具表!$D:$E,2,FALSE)*$M126</f>
        <v>620</v>
      </c>
      <c r="O126" s="95">
        <f t="shared" si="18"/>
        <v>0.62</v>
      </c>
      <c r="U126" s="162">
        <f>VLOOKUP(D126,[1]可使用道具表!$D:$F,3,FALSE)</f>
        <v>655003</v>
      </c>
      <c r="V126" s="162">
        <f t="shared" si="24"/>
        <v>10</v>
      </c>
      <c r="W126" s="162">
        <f>VLOOKUP(F126,[1]可使用道具表!$D:$F,3,FALSE)</f>
        <v>500119</v>
      </c>
      <c r="X126" s="162">
        <f t="shared" si="25"/>
        <v>1</v>
      </c>
      <c r="Y126" s="162">
        <f>VLOOKUP(H126,[1]可使用道具表!$D:$F,3,FALSE)</f>
        <v>880019</v>
      </c>
      <c r="Z126" s="162">
        <f t="shared" si="26"/>
        <v>1</v>
      </c>
      <c r="AA126" s="162">
        <f>VLOOKUP(J126,[1]可使用道具表!$D:$F,3,FALSE)</f>
        <v>146004</v>
      </c>
      <c r="AB126" s="162">
        <f t="shared" si="27"/>
        <v>1</v>
      </c>
      <c r="AC126" s="162">
        <f>VLOOKUP(L126,[1]可使用道具表!$D:$F,3,FALSE)</f>
        <v>0</v>
      </c>
      <c r="AD126" s="162">
        <f t="shared" si="28"/>
        <v>0</v>
      </c>
    </row>
    <row r="127" spans="1:41" x14ac:dyDescent="0.35">
      <c r="A127" s="166"/>
      <c r="B127" s="35">
        <v>5</v>
      </c>
      <c r="C127" s="35">
        <v>2000</v>
      </c>
      <c r="D127" s="35" t="str">
        <f>R123</f>
        <v>遁甲阵法</v>
      </c>
      <c r="E127" s="35">
        <v>20</v>
      </c>
      <c r="F127" s="35" t="str">
        <f>Q123</f>
        <v>奇门技能书</v>
      </c>
      <c r="G127" s="35">
        <v>2</v>
      </c>
      <c r="H127" s="35" t="s">
        <v>159</v>
      </c>
      <c r="I127" s="35">
        <v>1</v>
      </c>
      <c r="J127" s="35" t="s">
        <v>2250</v>
      </c>
      <c r="K127" s="35">
        <v>1</v>
      </c>
      <c r="L127" s="98" t="s">
        <v>531</v>
      </c>
      <c r="M127" s="35">
        <v>1</v>
      </c>
      <c r="N127" s="35">
        <f>VLOOKUP($D127,[1]可使用道具表!$D:$E,2,FALSE)*$E127+VLOOKUP($F127,[1]可使用道具表!$D:$E,2,FALSE)*$G127+VLOOKUP($H127,[1]可使用道具表!$D:$E,2,FALSE)*$I127+VLOOKUP($J127,[1]可使用道具表!$D:$E,2,FALSE)*$K127+VLOOKUP($L127,[1]可使用道具表!$D:$E,2,FALSE)*$M127</f>
        <v>740</v>
      </c>
      <c r="O127" s="95">
        <f t="shared" si="18"/>
        <v>0.37</v>
      </c>
      <c r="U127" s="162">
        <f>VLOOKUP(D127,[1]可使用道具表!$D:$F,3,FALSE)</f>
        <v>655003</v>
      </c>
      <c r="V127" s="162">
        <f t="shared" si="24"/>
        <v>20</v>
      </c>
      <c r="W127" s="162">
        <f>VLOOKUP(F127,[1]可使用道具表!$D:$F,3,FALSE)</f>
        <v>500119</v>
      </c>
      <c r="X127" s="162">
        <f t="shared" si="25"/>
        <v>2</v>
      </c>
      <c r="Y127" s="162">
        <f>VLOOKUP(H127,[1]可使用道具表!$D:$F,3,FALSE)</f>
        <v>880020</v>
      </c>
      <c r="Z127" s="162">
        <f t="shared" si="26"/>
        <v>1</v>
      </c>
      <c r="AA127" s="162">
        <f>VLOOKUP(J127,[1]可使用道具表!$D:$F,3,FALSE)</f>
        <v>880019</v>
      </c>
      <c r="AB127" s="162">
        <f t="shared" si="27"/>
        <v>1</v>
      </c>
      <c r="AC127" s="162">
        <f>VLOOKUP(L127,[1]可使用道具表!$D:$F,3,FALSE)</f>
        <v>125013</v>
      </c>
      <c r="AD127" s="162">
        <f t="shared" si="28"/>
        <v>1</v>
      </c>
    </row>
    <row r="128" spans="1:41" ht="33" x14ac:dyDescent="0.35">
      <c r="A128" s="166"/>
      <c r="B128" s="35">
        <v>6</v>
      </c>
      <c r="C128" s="35">
        <v>3000</v>
      </c>
      <c r="D128" s="35" t="str">
        <f>R123</f>
        <v>遁甲阵法</v>
      </c>
      <c r="E128" s="35">
        <v>30</v>
      </c>
      <c r="F128" s="35" t="str">
        <f>Q123</f>
        <v>奇门技能书</v>
      </c>
      <c r="G128" s="35">
        <v>3</v>
      </c>
      <c r="H128" s="35" t="s">
        <v>159</v>
      </c>
      <c r="I128" s="35">
        <v>1</v>
      </c>
      <c r="J128" s="35" t="s">
        <v>2250</v>
      </c>
      <c r="K128" s="35">
        <v>1</v>
      </c>
      <c r="L128" s="35" t="str">
        <f>S123</f>
        <v>遁甲丹</v>
      </c>
      <c r="M128" s="35">
        <v>1</v>
      </c>
      <c r="N128" s="35">
        <f>VLOOKUP($D128,[1]可使用道具表!$D:$E,2,FALSE)*$E128+VLOOKUP($F128,[1]可使用道具表!$D:$E,2,FALSE)*$G128+VLOOKUP($H128,[1]可使用道具表!$D:$E,2,FALSE)*$I128+VLOOKUP($J128,[1]可使用道具表!$D:$E,2,FALSE)*$K128+VLOOKUP($L128,[1]可使用道具表!$D:$E,2,FALSE)*$M128</f>
        <v>1397</v>
      </c>
      <c r="O128" s="95">
        <f t="shared" si="18"/>
        <v>0.46566666666666667</v>
      </c>
      <c r="U128" s="162">
        <f>VLOOKUP(D128,[1]可使用道具表!$D:$F,3,FALSE)</f>
        <v>655003</v>
      </c>
      <c r="V128" s="162">
        <f t="shared" si="24"/>
        <v>30</v>
      </c>
      <c r="W128" s="162">
        <f>VLOOKUP(F128,[1]可使用道具表!$D:$F,3,FALSE)</f>
        <v>500119</v>
      </c>
      <c r="X128" s="162">
        <f t="shared" si="25"/>
        <v>3</v>
      </c>
      <c r="Y128" s="162">
        <f>VLOOKUP(H128,[1]可使用道具表!$D:$F,3,FALSE)</f>
        <v>880020</v>
      </c>
      <c r="Z128" s="162">
        <f t="shared" si="26"/>
        <v>1</v>
      </c>
      <c r="AA128" s="162">
        <f>VLOOKUP(J128,[1]可使用道具表!$D:$F,3,FALSE)</f>
        <v>880019</v>
      </c>
      <c r="AB128" s="162">
        <f t="shared" si="27"/>
        <v>1</v>
      </c>
      <c r="AC128" s="162">
        <f>VLOOKUP(L128,[1]可使用道具表!$D:$F,3,FALSE)</f>
        <v>655103</v>
      </c>
      <c r="AD128" s="162">
        <f t="shared" si="28"/>
        <v>1</v>
      </c>
      <c r="AE128" s="159" t="s">
        <v>2489</v>
      </c>
      <c r="AF128" s="159" t="s">
        <v>2490</v>
      </c>
      <c r="AG128" s="159" t="s">
        <v>2491</v>
      </c>
      <c r="AH128" s="159" t="s">
        <v>2492</v>
      </c>
      <c r="AI128" s="159" t="s">
        <v>2493</v>
      </c>
      <c r="AJ128" s="159"/>
      <c r="AK128" s="159" t="s">
        <v>2489</v>
      </c>
      <c r="AL128" s="159" t="s">
        <v>2490</v>
      </c>
      <c r="AM128" s="159" t="s">
        <v>2491</v>
      </c>
      <c r="AN128" s="159" t="s">
        <v>2492</v>
      </c>
      <c r="AO128" s="159" t="s">
        <v>2493</v>
      </c>
    </row>
    <row r="129" spans="1:41" x14ac:dyDescent="0.35">
      <c r="A129" s="166"/>
      <c r="B129" s="35">
        <v>7</v>
      </c>
      <c r="C129" s="35">
        <v>5000</v>
      </c>
      <c r="D129" s="35" t="str">
        <f>R123</f>
        <v>遁甲阵法</v>
      </c>
      <c r="E129" s="35">
        <v>50</v>
      </c>
      <c r="F129" s="35" t="str">
        <f>S123</f>
        <v>遁甲丹</v>
      </c>
      <c r="G129" s="35">
        <v>1</v>
      </c>
      <c r="H129" s="35" t="s">
        <v>159</v>
      </c>
      <c r="I129" s="35">
        <v>1</v>
      </c>
      <c r="J129" s="35" t="s">
        <v>2250</v>
      </c>
      <c r="K129" s="35">
        <v>1</v>
      </c>
      <c r="L129" s="35" t="s">
        <v>165</v>
      </c>
      <c r="M129" s="35">
        <v>1</v>
      </c>
      <c r="N129" s="35">
        <f>VLOOKUP($D129,[1]可使用道具表!$D:$E,2,FALSE)*$E129+VLOOKUP($F129,[1]可使用道具表!$D:$E,2,FALSE)*$G129+VLOOKUP($H129,[1]可使用道具表!$D:$E,2,FALSE)*$I129+VLOOKUP($J129,[1]可使用道具表!$D:$E,2,FALSE)*$K129+VLOOKUP($L129,[1]可使用道具表!$D:$E,2,FALSE)*$M129</f>
        <v>1827</v>
      </c>
      <c r="O129" s="95">
        <f t="shared" si="18"/>
        <v>0.3654</v>
      </c>
      <c r="U129" s="162">
        <f>VLOOKUP(D129,[1]可使用道具表!$D:$F,3,FALSE)</f>
        <v>655003</v>
      </c>
      <c r="V129" s="162">
        <f t="shared" si="24"/>
        <v>50</v>
      </c>
      <c r="W129" s="162">
        <f>VLOOKUP(F129,[1]可使用道具表!$D:$F,3,FALSE)</f>
        <v>655103</v>
      </c>
      <c r="X129" s="162">
        <f t="shared" si="25"/>
        <v>1</v>
      </c>
      <c r="Y129" s="162">
        <f>VLOOKUP(H129,[1]可使用道具表!$D:$F,3,FALSE)</f>
        <v>880020</v>
      </c>
      <c r="Z129" s="162">
        <f t="shared" si="26"/>
        <v>1</v>
      </c>
      <c r="AA129" s="162">
        <f>VLOOKUP(J129,[1]可使用道具表!$D:$F,3,FALSE)</f>
        <v>880019</v>
      </c>
      <c r="AB129" s="162">
        <f t="shared" si="27"/>
        <v>1</v>
      </c>
      <c r="AC129" s="162">
        <f>VLOOKUP(L129,[1]可使用道具表!$D:$F,3,FALSE)</f>
        <v>880021</v>
      </c>
      <c r="AD129" s="162">
        <f t="shared" si="28"/>
        <v>1</v>
      </c>
      <c r="AE129" s="160"/>
      <c r="AF129" s="160">
        <v>9</v>
      </c>
      <c r="AG129" s="160">
        <v>9</v>
      </c>
      <c r="AH129" s="160">
        <v>20000</v>
      </c>
      <c r="AI129" s="160">
        <v>1</v>
      </c>
      <c r="AJ129" s="160"/>
      <c r="AK129" s="160"/>
      <c r="AL129" s="160">
        <v>10</v>
      </c>
      <c r="AM129" s="160">
        <v>10</v>
      </c>
      <c r="AN129" s="160">
        <v>30000</v>
      </c>
      <c r="AO129" s="160">
        <v>1</v>
      </c>
    </row>
    <row r="130" spans="1:41" s="156" customFormat="1" ht="17.25" x14ac:dyDescent="0.35">
      <c r="A130" s="166"/>
      <c r="B130" s="35">
        <v>8</v>
      </c>
      <c r="C130" s="35">
        <v>10000</v>
      </c>
      <c r="D130" s="157" t="str">
        <f>T123</f>
        <v>遁甲仙丹</v>
      </c>
      <c r="E130" s="35">
        <v>1</v>
      </c>
      <c r="F130" s="35" t="str">
        <f>S123</f>
        <v>遁甲丹</v>
      </c>
      <c r="G130" s="35">
        <v>1</v>
      </c>
      <c r="H130" s="35" t="s">
        <v>1877</v>
      </c>
      <c r="I130" s="35">
        <v>2</v>
      </c>
      <c r="J130" s="35" t="s">
        <v>1875</v>
      </c>
      <c r="K130" s="35">
        <v>2</v>
      </c>
      <c r="L130" s="35" t="s">
        <v>1879</v>
      </c>
      <c r="M130" s="35">
        <v>2</v>
      </c>
      <c r="N130" s="35">
        <f>VLOOKUP($D130,[1]可使用道具表!$D:$E,2,FALSE)*$E130+VLOOKUP($F130,[1]可使用道具表!$D:$E,2,FALSE)*$G130+VLOOKUP($H130,[1]可使用道具表!$D:$E,2,FALSE)*$I130+VLOOKUP($J130,[1]可使用道具表!$D:$E,2,FALSE)*$K130+VLOOKUP($L130,[1]可使用道具表!$D:$E,2,FALSE)*$M130</f>
        <v>3749</v>
      </c>
      <c r="O130" s="95">
        <f t="shared" si="18"/>
        <v>0.37490000000000001</v>
      </c>
      <c r="U130" s="162">
        <f>VLOOKUP(D130,[1]可使用道具表!$D:$F,3,FALSE)</f>
        <v>655303</v>
      </c>
      <c r="V130" s="162">
        <f t="shared" si="24"/>
        <v>1</v>
      </c>
      <c r="W130" s="162">
        <f>VLOOKUP(F130,[1]可使用道具表!$D:$F,3,FALSE)</f>
        <v>655103</v>
      </c>
      <c r="X130" s="162">
        <f t="shared" si="25"/>
        <v>1</v>
      </c>
      <c r="Y130" s="162">
        <f>VLOOKUP(H130,[1]可使用道具表!$D:$F,3,FALSE)</f>
        <v>880020</v>
      </c>
      <c r="Z130" s="162">
        <f t="shared" si="26"/>
        <v>2</v>
      </c>
      <c r="AA130" s="162">
        <f>VLOOKUP(J130,[1]可使用道具表!$D:$F,3,FALSE)</f>
        <v>880019</v>
      </c>
      <c r="AB130" s="162">
        <f t="shared" si="27"/>
        <v>2</v>
      </c>
      <c r="AC130" s="162">
        <f>VLOOKUP(L130,[1]可使用道具表!$D:$F,3,FALSE)</f>
        <v>880021</v>
      </c>
      <c r="AD130" s="162">
        <f t="shared" si="28"/>
        <v>2</v>
      </c>
      <c r="AE130" s="161">
        <v>3</v>
      </c>
      <c r="AF130" s="161" t="s">
        <v>2494</v>
      </c>
      <c r="AG130" s="161" t="s">
        <v>522</v>
      </c>
      <c r="AH130" s="161" t="s">
        <v>2495</v>
      </c>
      <c r="AI130" s="160"/>
      <c r="AJ130" s="160"/>
      <c r="AK130" s="161">
        <v>3</v>
      </c>
      <c r="AL130" s="161" t="s">
        <v>2494</v>
      </c>
      <c r="AM130" s="161" t="s">
        <v>522</v>
      </c>
      <c r="AN130" s="161" t="s">
        <v>2495</v>
      </c>
      <c r="AO130" s="160"/>
    </row>
    <row r="131" spans="1:41" s="156" customFormat="1" x14ac:dyDescent="0.35">
      <c r="A131" s="166"/>
      <c r="B131" s="35">
        <v>9</v>
      </c>
      <c r="C131" s="35">
        <v>20000</v>
      </c>
      <c r="D131" s="33" t="s">
        <v>757</v>
      </c>
      <c r="E131" s="35">
        <v>3</v>
      </c>
      <c r="F131" s="35" t="str">
        <f>Q123</f>
        <v>奇门技能书</v>
      </c>
      <c r="G131" s="35">
        <v>5</v>
      </c>
      <c r="H131" s="35" t="str">
        <f>R123</f>
        <v>遁甲阵法</v>
      </c>
      <c r="I131" s="35">
        <v>100</v>
      </c>
      <c r="J131" s="35" t="s">
        <v>2483</v>
      </c>
      <c r="K131" s="35">
        <v>1</v>
      </c>
      <c r="L131" s="33" t="s">
        <v>2428</v>
      </c>
      <c r="M131" s="35">
        <v>1</v>
      </c>
      <c r="N131" s="35">
        <f>VLOOKUP($D131,[1]可使用道具表!$D:$E,2,FALSE)*$E131+VLOOKUP($F131,[1]可使用道具表!$D:$E,2,FALSE)*$G131+VLOOKUP($H131,[1]可使用道具表!$D:$E,2,FALSE)*$I131+VLOOKUP($J131,[1]可使用道具表!$D:$E,2,FALSE)*$K131+VLOOKUP($L131,[1]可使用道具表!$D:$E,2,FALSE)*$M131</f>
        <v>5061</v>
      </c>
      <c r="O131" s="95">
        <f t="shared" si="18"/>
        <v>0.25305</v>
      </c>
      <c r="U131" s="158">
        <f>VLOOKUP(D131,[1]可使用道具表!$D:$F,3,FALSE)</f>
        <v>130028</v>
      </c>
      <c r="V131" s="158">
        <f>E131</f>
        <v>3</v>
      </c>
      <c r="W131" s="158">
        <f>VLOOKUP(F131,[1]可使用道具表!$D:$F,3,FALSE)</f>
        <v>500119</v>
      </c>
      <c r="X131" s="158">
        <f>G131</f>
        <v>5</v>
      </c>
      <c r="Y131" s="158">
        <f>VLOOKUP(H131,[1]可使用道具表!$D:$F,3,FALSE)</f>
        <v>655003</v>
      </c>
      <c r="Z131" s="158">
        <f>I131</f>
        <v>100</v>
      </c>
      <c r="AA131" s="158">
        <f>VLOOKUP(J131,[1]可使用道具表!$D:$F,3,FALSE)</f>
        <v>650156</v>
      </c>
      <c r="AB131" s="158">
        <f>K131</f>
        <v>1</v>
      </c>
      <c r="AC131" s="158">
        <f>VLOOKUP(L131,[1]可使用道具表!$D:$F,3,FALSE)</f>
        <v>130032</v>
      </c>
      <c r="AD131" s="158">
        <f>M131</f>
        <v>1</v>
      </c>
      <c r="AE131" s="158"/>
      <c r="AF131" s="158">
        <v>130028</v>
      </c>
      <c r="AG131" s="158">
        <v>3</v>
      </c>
      <c r="AH131" s="158">
        <v>55</v>
      </c>
      <c r="AI131" s="158"/>
      <c r="AJ131" s="158"/>
      <c r="AK131" s="158"/>
      <c r="AL131" s="158">
        <v>130044</v>
      </c>
      <c r="AM131" s="158">
        <v>1</v>
      </c>
      <c r="AN131" s="158">
        <v>55</v>
      </c>
      <c r="AO131" s="158"/>
    </row>
    <row r="132" spans="1:41" x14ac:dyDescent="0.35">
      <c r="A132" s="166"/>
      <c r="B132" s="35">
        <v>10</v>
      </c>
      <c r="C132" s="35">
        <v>30000</v>
      </c>
      <c r="D132" s="33" t="s">
        <v>763</v>
      </c>
      <c r="E132" s="35">
        <v>1</v>
      </c>
      <c r="F132" s="35" t="str">
        <f>Q123</f>
        <v>奇门技能书</v>
      </c>
      <c r="G132" s="35">
        <v>8</v>
      </c>
      <c r="H132" s="35" t="str">
        <f>R123</f>
        <v>遁甲阵法</v>
      </c>
      <c r="I132" s="35">
        <v>120</v>
      </c>
      <c r="J132" s="35" t="s">
        <v>2484</v>
      </c>
      <c r="K132" s="35">
        <v>1</v>
      </c>
      <c r="L132" s="33" t="s">
        <v>898</v>
      </c>
      <c r="M132" s="35">
        <v>1</v>
      </c>
      <c r="N132" s="35">
        <f>VLOOKUP($D132,[1]可使用道具表!$D:$E,2,FALSE)*$E132+VLOOKUP($F132,[1]可使用道具表!$D:$E,2,FALSE)*$G132+VLOOKUP($H132,[1]可使用道具表!$D:$E,2,FALSE)*$I132+VLOOKUP($J132,[1]可使用道具表!$D:$E,2,FALSE)*$K132+VLOOKUP($L132,[1]可使用道具表!$D:$E,2,FALSE)*$M132</f>
        <v>8612</v>
      </c>
      <c r="O132" s="95">
        <f t="shared" si="18"/>
        <v>0.28706666666666669</v>
      </c>
      <c r="U132" s="158">
        <f>VLOOKUP(D132,[1]可使用道具表!$D:$F,3,FALSE)</f>
        <v>130044</v>
      </c>
      <c r="V132" s="158">
        <f>E132</f>
        <v>1</v>
      </c>
      <c r="W132" s="158">
        <f>VLOOKUP(F132,[1]可使用道具表!$D:$F,3,FALSE)</f>
        <v>500119</v>
      </c>
      <c r="X132" s="158">
        <f>G132</f>
        <v>8</v>
      </c>
      <c r="Y132" s="158">
        <f>VLOOKUP(H132,[1]可使用道具表!$D:$F,3,FALSE)</f>
        <v>655003</v>
      </c>
      <c r="Z132" s="158">
        <f>I132</f>
        <v>120</v>
      </c>
      <c r="AA132" s="158">
        <f>VLOOKUP(J132,[1]可使用道具表!$D:$F,3,FALSE)</f>
        <v>650172</v>
      </c>
      <c r="AB132" s="158">
        <f>K132</f>
        <v>1</v>
      </c>
      <c r="AC132" s="158">
        <f>VLOOKUP(L132,[1]可使用道具表!$D:$F,3,FALSE)</f>
        <v>146006</v>
      </c>
      <c r="AD132" s="158">
        <f>M132</f>
        <v>1</v>
      </c>
      <c r="AF132" s="158">
        <v>500119</v>
      </c>
      <c r="AG132" s="158">
        <v>5</v>
      </c>
      <c r="AH132" s="158">
        <v>44</v>
      </c>
      <c r="AL132" s="158">
        <v>500119</v>
      </c>
      <c r="AM132" s="158">
        <v>8</v>
      </c>
      <c r="AN132" s="158">
        <v>44</v>
      </c>
      <c r="AO132" s="158"/>
    </row>
    <row r="133" spans="1:41" ht="17.25" x14ac:dyDescent="0.35">
      <c r="A133" s="166" t="s">
        <v>13</v>
      </c>
      <c r="B133" s="35">
        <v>1</v>
      </c>
      <c r="C133" s="35">
        <v>100</v>
      </c>
      <c r="D133" s="35" t="str">
        <f>R133</f>
        <v>静气宝典</v>
      </c>
      <c r="E133" s="35">
        <v>6</v>
      </c>
      <c r="F133" s="35" t="s">
        <v>2247</v>
      </c>
      <c r="G133" s="35">
        <v>1</v>
      </c>
      <c r="H133" s="98" t="s">
        <v>532</v>
      </c>
      <c r="I133" s="35">
        <v>1</v>
      </c>
      <c r="J133" s="98" t="s">
        <v>2485</v>
      </c>
      <c r="K133" s="35">
        <v>1</v>
      </c>
      <c r="L133" s="35" t="s">
        <v>518</v>
      </c>
      <c r="M133" s="35"/>
      <c r="N133" s="35">
        <f>VLOOKUP($D133,[1]可使用道具表!$D:$E,2,FALSE)*$E133+VLOOKUP($F133,[1]可使用道具表!$D:$E,2,FALSE)*$G133+VLOOKUP($H133,[1]可使用道具表!$D:$E,2,FALSE)*$I133+VLOOKUP($J133,[1]可使用道具表!$D:$E,2,FALSE)*$K133+VLOOKUP($L133,[1]可使用道具表!$D:$E,2,FALSE)*$M133</f>
        <v>527</v>
      </c>
      <c r="O133" s="95">
        <f t="shared" si="18"/>
        <v>5.27</v>
      </c>
      <c r="P133" s="37" t="s">
        <v>375</v>
      </c>
      <c r="Q133" s="37" t="s">
        <v>592</v>
      </c>
      <c r="R133" s="37" t="s">
        <v>229</v>
      </c>
      <c r="S133" s="37" t="s">
        <v>591</v>
      </c>
      <c r="T133" s="38" t="s">
        <v>236</v>
      </c>
      <c r="U133" s="162">
        <f>VLOOKUP(D133,[1]可使用道具表!$D:$F,3,FALSE)</f>
        <v>655007</v>
      </c>
      <c r="V133" s="162">
        <f>E133</f>
        <v>6</v>
      </c>
      <c r="W133" s="162">
        <f>VLOOKUP(F133,[1]可使用道具表!$D:$F,3,FALSE)</f>
        <v>160000</v>
      </c>
      <c r="X133" s="162">
        <f>G133</f>
        <v>1</v>
      </c>
      <c r="Y133" s="162">
        <f>VLOOKUP(H133,[1]可使用道具表!$D:$F,3,FALSE)</f>
        <v>125005</v>
      </c>
      <c r="Z133" s="162">
        <f>I133</f>
        <v>1</v>
      </c>
      <c r="AA133" s="162">
        <f>VLOOKUP(J133,[1]可使用道具表!$D:$F,3,FALSE)</f>
        <v>650364</v>
      </c>
      <c r="AB133" s="162">
        <f>K133</f>
        <v>1</v>
      </c>
      <c r="AC133" s="162">
        <f>VLOOKUP(L133,[1]可使用道具表!$D:$F,3,FALSE)</f>
        <v>0</v>
      </c>
      <c r="AD133" s="162">
        <f>M133</f>
        <v>0</v>
      </c>
      <c r="AF133" s="158">
        <v>655003</v>
      </c>
      <c r="AG133" s="158">
        <v>100</v>
      </c>
      <c r="AH133" s="158">
        <v>33</v>
      </c>
      <c r="AL133" s="158">
        <v>655003</v>
      </c>
      <c r="AM133" s="158">
        <v>120</v>
      </c>
      <c r="AN133" s="158">
        <v>33</v>
      </c>
      <c r="AO133" s="158"/>
    </row>
    <row r="134" spans="1:41" x14ac:dyDescent="0.35">
      <c r="A134" s="166"/>
      <c r="B134" s="35">
        <v>2</v>
      </c>
      <c r="C134" s="35">
        <v>200</v>
      </c>
      <c r="D134" s="35" t="str">
        <f>R133</f>
        <v>静气宝典</v>
      </c>
      <c r="E134" s="35">
        <v>8</v>
      </c>
      <c r="F134" s="35" t="str">
        <f>Q133</f>
        <v>凝神技能书</v>
      </c>
      <c r="G134" s="35">
        <v>1</v>
      </c>
      <c r="H134" s="98" t="s">
        <v>531</v>
      </c>
      <c r="I134" s="35">
        <v>3</v>
      </c>
      <c r="J134" s="98" t="s">
        <v>2486</v>
      </c>
      <c r="K134" s="35">
        <v>1</v>
      </c>
      <c r="L134" s="35" t="s">
        <v>518</v>
      </c>
      <c r="M134" s="35"/>
      <c r="N134" s="35">
        <f>VLOOKUP($D134,[1]可使用道具表!$D:$E,2,FALSE)*$E134+VLOOKUP($F134,[1]可使用道具表!$D:$E,2,FALSE)*$G134+VLOOKUP($H134,[1]可使用道具表!$D:$E,2,FALSE)*$I134+VLOOKUP($J134,[1]可使用道具表!$D:$E,2,FALSE)*$K134+VLOOKUP($L134,[1]可使用道具表!$D:$E,2,FALSE)*$M134</f>
        <v>810</v>
      </c>
      <c r="O134" s="95">
        <f t="shared" si="18"/>
        <v>4.05</v>
      </c>
      <c r="U134" s="162">
        <f>VLOOKUP(D134,[1]可使用道具表!$D:$F,3,FALSE)</f>
        <v>655007</v>
      </c>
      <c r="V134" s="162">
        <f t="shared" ref="V134:V140" si="29">E134</f>
        <v>8</v>
      </c>
      <c r="W134" s="162">
        <f>VLOOKUP(F134,[1]可使用道具表!$D:$F,3,FALSE)</f>
        <v>500120</v>
      </c>
      <c r="X134" s="162">
        <f t="shared" ref="X134:X140" si="30">G134</f>
        <v>1</v>
      </c>
      <c r="Y134" s="162">
        <f>VLOOKUP(H134,[1]可使用道具表!$D:$F,3,FALSE)</f>
        <v>125013</v>
      </c>
      <c r="Z134" s="162">
        <f t="shared" ref="Z134:Z140" si="31">I134</f>
        <v>3</v>
      </c>
      <c r="AA134" s="162">
        <f>VLOOKUP(J134,[1]可使用道具表!$D:$F,3,FALSE)</f>
        <v>650380</v>
      </c>
      <c r="AB134" s="162">
        <f t="shared" ref="AB134:AB140" si="32">K134</f>
        <v>1</v>
      </c>
      <c r="AC134" s="162">
        <f>VLOOKUP(L134,[1]可使用道具表!$D:$F,3,FALSE)</f>
        <v>0</v>
      </c>
      <c r="AD134" s="162">
        <f t="shared" ref="AD134:AD140" si="33">M134</f>
        <v>0</v>
      </c>
      <c r="AF134" s="158">
        <v>650156</v>
      </c>
      <c r="AG134" s="158">
        <v>1</v>
      </c>
      <c r="AH134" s="158">
        <v>22</v>
      </c>
      <c r="AL134" s="158">
        <v>650172</v>
      </c>
      <c r="AM134" s="158">
        <v>1</v>
      </c>
      <c r="AN134" s="158">
        <v>22</v>
      </c>
      <c r="AO134" s="158"/>
    </row>
    <row r="135" spans="1:41" x14ac:dyDescent="0.35">
      <c r="A135" s="166"/>
      <c r="B135" s="35">
        <v>3</v>
      </c>
      <c r="C135" s="35">
        <v>500</v>
      </c>
      <c r="D135" s="35" t="str">
        <f>R133</f>
        <v>静气宝典</v>
      </c>
      <c r="E135" s="35">
        <v>8</v>
      </c>
      <c r="F135" s="35" t="str">
        <f>Q133</f>
        <v>凝神技能书</v>
      </c>
      <c r="G135" s="35">
        <v>1</v>
      </c>
      <c r="H135" s="35" t="s">
        <v>2248</v>
      </c>
      <c r="I135" s="35">
        <v>3</v>
      </c>
      <c r="J135" s="98" t="s">
        <v>153</v>
      </c>
      <c r="K135" s="35">
        <v>1</v>
      </c>
      <c r="L135" s="35" t="s">
        <v>518</v>
      </c>
      <c r="M135" s="35"/>
      <c r="N135" s="35">
        <f>VLOOKUP($D135,[1]可使用道具表!$D:$E,2,FALSE)*$E135+VLOOKUP($F135,[1]可使用道具表!$D:$E,2,FALSE)*$G135+VLOOKUP($H135,[1]可使用道具表!$D:$E,2,FALSE)*$I135+VLOOKUP($J135,[1]可使用道具表!$D:$E,2,FALSE)*$K135+VLOOKUP($L135,[1]可使用道具表!$D:$E,2,FALSE)*$M135</f>
        <v>490</v>
      </c>
      <c r="O135" s="95">
        <f t="shared" si="18"/>
        <v>0.98</v>
      </c>
      <c r="U135" s="162">
        <f>VLOOKUP(D135,[1]可使用道具表!$D:$F,3,FALSE)</f>
        <v>655007</v>
      </c>
      <c r="V135" s="162">
        <f t="shared" si="29"/>
        <v>8</v>
      </c>
      <c r="W135" s="162">
        <f>VLOOKUP(F135,[1]可使用道具表!$D:$F,3,FALSE)</f>
        <v>500120</v>
      </c>
      <c r="X135" s="162">
        <f t="shared" si="30"/>
        <v>1</v>
      </c>
      <c r="Y135" s="162">
        <f>VLOOKUP(H135,[1]可使用道具表!$D:$F,3,FALSE)</f>
        <v>160000</v>
      </c>
      <c r="Z135" s="162">
        <f t="shared" si="31"/>
        <v>3</v>
      </c>
      <c r="AA135" s="162">
        <f>VLOOKUP(J135,[1]可使用道具表!$D:$F,3,FALSE)</f>
        <v>141004</v>
      </c>
      <c r="AB135" s="162">
        <f t="shared" si="32"/>
        <v>1</v>
      </c>
      <c r="AC135" s="162">
        <f>VLOOKUP(L135,[1]可使用道具表!$D:$F,3,FALSE)</f>
        <v>0</v>
      </c>
      <c r="AD135" s="162">
        <f t="shared" si="33"/>
        <v>0</v>
      </c>
      <c r="AF135" s="158">
        <v>130032</v>
      </c>
      <c r="AG135" s="158">
        <v>1</v>
      </c>
      <c r="AH135" s="158">
        <v>11</v>
      </c>
      <c r="AL135" s="158">
        <v>130316</v>
      </c>
      <c r="AM135" s="158">
        <v>1</v>
      </c>
      <c r="AN135" s="158">
        <v>11</v>
      </c>
      <c r="AO135" s="158"/>
    </row>
    <row r="136" spans="1:41" x14ac:dyDescent="0.35">
      <c r="A136" s="166"/>
      <c r="B136" s="35">
        <v>4</v>
      </c>
      <c r="C136" s="35">
        <v>1000</v>
      </c>
      <c r="D136" s="35" t="str">
        <f>R133</f>
        <v>静气宝典</v>
      </c>
      <c r="E136" s="35">
        <v>10</v>
      </c>
      <c r="F136" s="35" t="str">
        <f>Q133</f>
        <v>凝神技能书</v>
      </c>
      <c r="G136" s="35">
        <v>1</v>
      </c>
      <c r="H136" s="35" t="s">
        <v>2249</v>
      </c>
      <c r="I136" s="35">
        <v>1</v>
      </c>
      <c r="J136" s="98" t="s">
        <v>288</v>
      </c>
      <c r="K136" s="35">
        <v>1</v>
      </c>
      <c r="L136" s="35" t="s">
        <v>518</v>
      </c>
      <c r="M136" s="35"/>
      <c r="N136" s="35">
        <f>VLOOKUP($D136,[1]可使用道具表!$D:$E,2,FALSE)*$E136+VLOOKUP($F136,[1]可使用道具表!$D:$E,2,FALSE)*$G136+VLOOKUP($H136,[1]可使用道具表!$D:$E,2,FALSE)*$I136+VLOOKUP($J136,[1]可使用道具表!$D:$E,2,FALSE)*$K136+VLOOKUP($L136,[1]可使用道具表!$D:$E,2,FALSE)*$M136</f>
        <v>620</v>
      </c>
      <c r="O136" s="95">
        <f t="shared" si="18"/>
        <v>0.62</v>
      </c>
      <c r="U136" s="162">
        <f>VLOOKUP(D136,[1]可使用道具表!$D:$F,3,FALSE)</f>
        <v>655007</v>
      </c>
      <c r="V136" s="162">
        <f t="shared" si="29"/>
        <v>10</v>
      </c>
      <c r="W136" s="162">
        <f>VLOOKUP(F136,[1]可使用道具表!$D:$F,3,FALSE)</f>
        <v>500120</v>
      </c>
      <c r="X136" s="162">
        <f t="shared" si="30"/>
        <v>1</v>
      </c>
      <c r="Y136" s="162">
        <f>VLOOKUP(H136,[1]可使用道具表!$D:$F,3,FALSE)</f>
        <v>880019</v>
      </c>
      <c r="Z136" s="162">
        <f t="shared" si="31"/>
        <v>1</v>
      </c>
      <c r="AA136" s="162">
        <f>VLOOKUP(J136,[1]可使用道具表!$D:$F,3,FALSE)</f>
        <v>146004</v>
      </c>
      <c r="AB136" s="162">
        <f t="shared" si="32"/>
        <v>1</v>
      </c>
      <c r="AC136" s="162">
        <f>VLOOKUP(L136,[1]可使用道具表!$D:$F,3,FALSE)</f>
        <v>0</v>
      </c>
      <c r="AD136" s="162">
        <f t="shared" si="33"/>
        <v>0</v>
      </c>
    </row>
    <row r="137" spans="1:41" x14ac:dyDescent="0.35">
      <c r="A137" s="166"/>
      <c r="B137" s="35">
        <v>5</v>
      </c>
      <c r="C137" s="35">
        <v>2000</v>
      </c>
      <c r="D137" s="35" t="str">
        <f>R133</f>
        <v>静气宝典</v>
      </c>
      <c r="E137" s="35">
        <v>20</v>
      </c>
      <c r="F137" s="35" t="str">
        <f>Q133</f>
        <v>凝神技能书</v>
      </c>
      <c r="G137" s="35">
        <v>2</v>
      </c>
      <c r="H137" s="35" t="s">
        <v>159</v>
      </c>
      <c r="I137" s="35">
        <v>1</v>
      </c>
      <c r="J137" s="35" t="s">
        <v>2250</v>
      </c>
      <c r="K137" s="35">
        <v>1</v>
      </c>
      <c r="L137" s="98" t="s">
        <v>531</v>
      </c>
      <c r="M137" s="35">
        <v>1</v>
      </c>
      <c r="N137" s="35">
        <f>VLOOKUP($D137,[1]可使用道具表!$D:$E,2,FALSE)*$E137+VLOOKUP($F137,[1]可使用道具表!$D:$E,2,FALSE)*$G137+VLOOKUP($H137,[1]可使用道具表!$D:$E,2,FALSE)*$I137+VLOOKUP($J137,[1]可使用道具表!$D:$E,2,FALSE)*$K137+VLOOKUP($L137,[1]可使用道具表!$D:$E,2,FALSE)*$M137</f>
        <v>740</v>
      </c>
      <c r="O137" s="95">
        <f t="shared" si="18"/>
        <v>0.37</v>
      </c>
      <c r="U137" s="162">
        <f>VLOOKUP(D137,[1]可使用道具表!$D:$F,3,FALSE)</f>
        <v>655007</v>
      </c>
      <c r="V137" s="162">
        <f t="shared" si="29"/>
        <v>20</v>
      </c>
      <c r="W137" s="162">
        <f>VLOOKUP(F137,[1]可使用道具表!$D:$F,3,FALSE)</f>
        <v>500120</v>
      </c>
      <c r="X137" s="162">
        <f t="shared" si="30"/>
        <v>2</v>
      </c>
      <c r="Y137" s="162">
        <f>VLOOKUP(H137,[1]可使用道具表!$D:$F,3,FALSE)</f>
        <v>880020</v>
      </c>
      <c r="Z137" s="162">
        <f t="shared" si="31"/>
        <v>1</v>
      </c>
      <c r="AA137" s="162">
        <f>VLOOKUP(J137,[1]可使用道具表!$D:$F,3,FALSE)</f>
        <v>880019</v>
      </c>
      <c r="AB137" s="162">
        <f t="shared" si="32"/>
        <v>1</v>
      </c>
      <c r="AC137" s="162">
        <f>VLOOKUP(L137,[1]可使用道具表!$D:$F,3,FALSE)</f>
        <v>125013</v>
      </c>
      <c r="AD137" s="162">
        <f t="shared" si="33"/>
        <v>1</v>
      </c>
    </row>
    <row r="138" spans="1:41" ht="33" x14ac:dyDescent="0.35">
      <c r="A138" s="166"/>
      <c r="B138" s="35">
        <v>6</v>
      </c>
      <c r="C138" s="35">
        <v>3000</v>
      </c>
      <c r="D138" s="35" t="str">
        <f>R133</f>
        <v>静气宝典</v>
      </c>
      <c r="E138" s="35">
        <v>30</v>
      </c>
      <c r="F138" s="35" t="str">
        <f>Q133</f>
        <v>凝神技能书</v>
      </c>
      <c r="G138" s="35">
        <v>3</v>
      </c>
      <c r="H138" s="35" t="s">
        <v>159</v>
      </c>
      <c r="I138" s="35">
        <v>1</v>
      </c>
      <c r="J138" s="35" t="s">
        <v>2250</v>
      </c>
      <c r="K138" s="35">
        <v>1</v>
      </c>
      <c r="L138" s="35" t="str">
        <f>S133</f>
        <v>静气丹</v>
      </c>
      <c r="M138" s="35">
        <v>1</v>
      </c>
      <c r="N138" s="35">
        <f>VLOOKUP($D138,[1]可使用道具表!$D:$E,2,FALSE)*$E138+VLOOKUP($F138,[1]可使用道具表!$D:$E,2,FALSE)*$G138+VLOOKUP($H138,[1]可使用道具表!$D:$E,2,FALSE)*$I138+VLOOKUP($J138,[1]可使用道具表!$D:$E,2,FALSE)*$K138+VLOOKUP($L138,[1]可使用道具表!$D:$E,2,FALSE)*$M138</f>
        <v>1397</v>
      </c>
      <c r="O138" s="95">
        <f t="shared" si="18"/>
        <v>0.46566666666666667</v>
      </c>
      <c r="U138" s="162">
        <f>VLOOKUP(D138,[1]可使用道具表!$D:$F,3,FALSE)</f>
        <v>655007</v>
      </c>
      <c r="V138" s="162">
        <f t="shared" si="29"/>
        <v>30</v>
      </c>
      <c r="W138" s="162">
        <f>VLOOKUP(F138,[1]可使用道具表!$D:$F,3,FALSE)</f>
        <v>500120</v>
      </c>
      <c r="X138" s="162">
        <f t="shared" si="30"/>
        <v>3</v>
      </c>
      <c r="Y138" s="162">
        <f>VLOOKUP(H138,[1]可使用道具表!$D:$F,3,FALSE)</f>
        <v>880020</v>
      </c>
      <c r="Z138" s="162">
        <f t="shared" si="31"/>
        <v>1</v>
      </c>
      <c r="AA138" s="162">
        <f>VLOOKUP(J138,[1]可使用道具表!$D:$F,3,FALSE)</f>
        <v>880019</v>
      </c>
      <c r="AB138" s="162">
        <f t="shared" si="32"/>
        <v>1</v>
      </c>
      <c r="AC138" s="162">
        <f>VLOOKUP(L138,[1]可使用道具表!$D:$F,3,FALSE)</f>
        <v>655107</v>
      </c>
      <c r="AD138" s="162">
        <f t="shared" si="33"/>
        <v>1</v>
      </c>
      <c r="AE138" s="159" t="s">
        <v>2489</v>
      </c>
      <c r="AF138" s="159" t="s">
        <v>2490</v>
      </c>
      <c r="AG138" s="159" t="s">
        <v>2491</v>
      </c>
      <c r="AH138" s="159" t="s">
        <v>2492</v>
      </c>
      <c r="AI138" s="159" t="s">
        <v>2493</v>
      </c>
      <c r="AJ138" s="159"/>
      <c r="AK138" s="159" t="s">
        <v>2489</v>
      </c>
      <c r="AL138" s="159" t="s">
        <v>2490</v>
      </c>
      <c r="AM138" s="159" t="s">
        <v>2491</v>
      </c>
      <c r="AN138" s="159" t="s">
        <v>2492</v>
      </c>
      <c r="AO138" s="159" t="s">
        <v>2493</v>
      </c>
    </row>
    <row r="139" spans="1:41" x14ac:dyDescent="0.35">
      <c r="A139" s="166"/>
      <c r="B139" s="35">
        <v>7</v>
      </c>
      <c r="C139" s="35">
        <v>5000</v>
      </c>
      <c r="D139" s="35" t="str">
        <f>R133</f>
        <v>静气宝典</v>
      </c>
      <c r="E139" s="35">
        <v>50</v>
      </c>
      <c r="F139" s="35" t="str">
        <f>S133</f>
        <v>静气丹</v>
      </c>
      <c r="G139" s="35">
        <v>1</v>
      </c>
      <c r="H139" s="35" t="s">
        <v>159</v>
      </c>
      <c r="I139" s="35">
        <v>1</v>
      </c>
      <c r="J139" s="35" t="s">
        <v>2250</v>
      </c>
      <c r="K139" s="35">
        <v>1</v>
      </c>
      <c r="L139" s="35" t="s">
        <v>165</v>
      </c>
      <c r="M139" s="35">
        <v>1</v>
      </c>
      <c r="N139" s="35">
        <f>VLOOKUP($D139,[1]可使用道具表!$D:$E,2,FALSE)*$E139+VLOOKUP($F139,[1]可使用道具表!$D:$E,2,FALSE)*$G139+VLOOKUP($H139,[1]可使用道具表!$D:$E,2,FALSE)*$I139+VLOOKUP($J139,[1]可使用道具表!$D:$E,2,FALSE)*$K139+VLOOKUP($L139,[1]可使用道具表!$D:$E,2,FALSE)*$M139</f>
        <v>1827</v>
      </c>
      <c r="O139" s="95">
        <f t="shared" si="18"/>
        <v>0.3654</v>
      </c>
      <c r="U139" s="162">
        <f>VLOOKUP(D139,[1]可使用道具表!$D:$F,3,FALSE)</f>
        <v>655007</v>
      </c>
      <c r="V139" s="162">
        <f t="shared" si="29"/>
        <v>50</v>
      </c>
      <c r="W139" s="162">
        <f>VLOOKUP(F139,[1]可使用道具表!$D:$F,3,FALSE)</f>
        <v>655107</v>
      </c>
      <c r="X139" s="162">
        <f t="shared" si="30"/>
        <v>1</v>
      </c>
      <c r="Y139" s="162">
        <f>VLOOKUP(H139,[1]可使用道具表!$D:$F,3,FALSE)</f>
        <v>880020</v>
      </c>
      <c r="Z139" s="162">
        <f t="shared" si="31"/>
        <v>1</v>
      </c>
      <c r="AA139" s="162">
        <f>VLOOKUP(J139,[1]可使用道具表!$D:$F,3,FALSE)</f>
        <v>880019</v>
      </c>
      <c r="AB139" s="162">
        <f t="shared" si="32"/>
        <v>1</v>
      </c>
      <c r="AC139" s="162">
        <f>VLOOKUP(L139,[1]可使用道具表!$D:$F,3,FALSE)</f>
        <v>880021</v>
      </c>
      <c r="AD139" s="162">
        <f t="shared" si="33"/>
        <v>1</v>
      </c>
      <c r="AE139" s="160"/>
      <c r="AF139" s="160">
        <v>9</v>
      </c>
      <c r="AG139" s="160">
        <v>9</v>
      </c>
      <c r="AH139" s="160">
        <v>20000</v>
      </c>
      <c r="AI139" s="160">
        <v>1</v>
      </c>
      <c r="AJ139" s="160"/>
      <c r="AK139" s="160"/>
      <c r="AL139" s="160">
        <v>10</v>
      </c>
      <c r="AM139" s="160">
        <v>10</v>
      </c>
      <c r="AN139" s="160">
        <v>30000</v>
      </c>
      <c r="AO139" s="160">
        <v>1</v>
      </c>
    </row>
    <row r="140" spans="1:41" s="156" customFormat="1" ht="17.25" x14ac:dyDescent="0.35">
      <c r="A140" s="166"/>
      <c r="B140" s="35">
        <v>8</v>
      </c>
      <c r="C140" s="35">
        <v>10000</v>
      </c>
      <c r="D140" s="157" t="str">
        <f>T133</f>
        <v>静气仙丹</v>
      </c>
      <c r="E140" s="35">
        <v>1</v>
      </c>
      <c r="F140" s="35" t="str">
        <f>S133</f>
        <v>静气丹</v>
      </c>
      <c r="G140" s="35">
        <v>1</v>
      </c>
      <c r="H140" s="35" t="s">
        <v>1877</v>
      </c>
      <c r="I140" s="35">
        <v>2</v>
      </c>
      <c r="J140" s="35" t="s">
        <v>1875</v>
      </c>
      <c r="K140" s="35">
        <v>2</v>
      </c>
      <c r="L140" s="35" t="s">
        <v>1879</v>
      </c>
      <c r="M140" s="35">
        <v>2</v>
      </c>
      <c r="N140" s="35">
        <f>VLOOKUP($D140,[1]可使用道具表!$D:$E,2,FALSE)*$E140+VLOOKUP($F140,[1]可使用道具表!$D:$E,2,FALSE)*$G140+VLOOKUP($H140,[1]可使用道具表!$D:$E,2,FALSE)*$I140+VLOOKUP($J140,[1]可使用道具表!$D:$E,2,FALSE)*$K140+VLOOKUP($L140,[1]可使用道具表!$D:$E,2,FALSE)*$M140</f>
        <v>3749</v>
      </c>
      <c r="O140" s="95">
        <f t="shared" si="18"/>
        <v>0.37490000000000001</v>
      </c>
      <c r="U140" s="162">
        <f>VLOOKUP(D140,[1]可使用道具表!$D:$F,3,FALSE)</f>
        <v>655307</v>
      </c>
      <c r="V140" s="162">
        <f t="shared" si="29"/>
        <v>1</v>
      </c>
      <c r="W140" s="162">
        <f>VLOOKUP(F140,[1]可使用道具表!$D:$F,3,FALSE)</f>
        <v>655107</v>
      </c>
      <c r="X140" s="162">
        <f t="shared" si="30"/>
        <v>1</v>
      </c>
      <c r="Y140" s="162">
        <f>VLOOKUP(H140,[1]可使用道具表!$D:$F,3,FALSE)</f>
        <v>880020</v>
      </c>
      <c r="Z140" s="162">
        <f t="shared" si="31"/>
        <v>2</v>
      </c>
      <c r="AA140" s="162">
        <f>VLOOKUP(J140,[1]可使用道具表!$D:$F,3,FALSE)</f>
        <v>880019</v>
      </c>
      <c r="AB140" s="162">
        <f t="shared" si="32"/>
        <v>2</v>
      </c>
      <c r="AC140" s="162">
        <f>VLOOKUP(L140,[1]可使用道具表!$D:$F,3,FALSE)</f>
        <v>880021</v>
      </c>
      <c r="AD140" s="162">
        <f t="shared" si="33"/>
        <v>2</v>
      </c>
      <c r="AE140" s="161">
        <v>3</v>
      </c>
      <c r="AF140" s="161" t="s">
        <v>2494</v>
      </c>
      <c r="AG140" s="161" t="s">
        <v>522</v>
      </c>
      <c r="AH140" s="161" t="s">
        <v>2495</v>
      </c>
      <c r="AI140" s="160"/>
      <c r="AJ140" s="160"/>
      <c r="AK140" s="161">
        <v>3</v>
      </c>
      <c r="AL140" s="161" t="s">
        <v>2494</v>
      </c>
      <c r="AM140" s="161" t="s">
        <v>522</v>
      </c>
      <c r="AN140" s="161" t="s">
        <v>2495</v>
      </c>
      <c r="AO140" s="160"/>
    </row>
    <row r="141" spans="1:41" s="156" customFormat="1" x14ac:dyDescent="0.35">
      <c r="A141" s="166"/>
      <c r="B141" s="35">
        <v>9</v>
      </c>
      <c r="C141" s="35">
        <v>20000</v>
      </c>
      <c r="D141" s="33" t="s">
        <v>757</v>
      </c>
      <c r="E141" s="35">
        <v>3</v>
      </c>
      <c r="F141" s="35" t="str">
        <f>Q133</f>
        <v>凝神技能书</v>
      </c>
      <c r="G141" s="35">
        <v>5</v>
      </c>
      <c r="H141" s="35" t="str">
        <f>R133</f>
        <v>静气宝典</v>
      </c>
      <c r="I141" s="35">
        <v>100</v>
      </c>
      <c r="J141" s="35" t="s">
        <v>2487</v>
      </c>
      <c r="K141" s="35">
        <v>1</v>
      </c>
      <c r="L141" s="33" t="s">
        <v>2428</v>
      </c>
      <c r="M141" s="35">
        <v>1</v>
      </c>
      <c r="N141" s="35">
        <f>VLOOKUP($D141,[1]可使用道具表!$D:$E,2,FALSE)*$E141+VLOOKUP($F141,[1]可使用道具表!$D:$E,2,FALSE)*$G141+VLOOKUP($H141,[1]可使用道具表!$D:$E,2,FALSE)*$I141+VLOOKUP($J141,[1]可使用道具表!$D:$E,2,FALSE)*$K141+VLOOKUP($L141,[1]可使用道具表!$D:$E,2,FALSE)*$M141</f>
        <v>5061</v>
      </c>
      <c r="O141" s="95">
        <f t="shared" si="18"/>
        <v>0.25305</v>
      </c>
      <c r="U141" s="158">
        <f>VLOOKUP(D141,[1]可使用道具表!$D:$F,3,FALSE)</f>
        <v>130028</v>
      </c>
      <c r="V141" s="158">
        <f>E141</f>
        <v>3</v>
      </c>
      <c r="W141" s="158">
        <f>VLOOKUP(F141,[1]可使用道具表!$D:$F,3,FALSE)</f>
        <v>500120</v>
      </c>
      <c r="X141" s="158">
        <f>G141</f>
        <v>5</v>
      </c>
      <c r="Y141" s="158">
        <f>VLOOKUP(H141,[1]可使用道具表!$D:$F,3,FALSE)</f>
        <v>655007</v>
      </c>
      <c r="Z141" s="158">
        <f>I141</f>
        <v>100</v>
      </c>
      <c r="AA141" s="158">
        <f>VLOOKUP(J141,[1]可使用道具表!$D:$F,3,FALSE)</f>
        <v>650396</v>
      </c>
      <c r="AB141" s="158">
        <f>K141</f>
        <v>1</v>
      </c>
      <c r="AC141" s="158">
        <f>VLOOKUP(L141,[1]可使用道具表!$D:$F,3,FALSE)</f>
        <v>130032</v>
      </c>
      <c r="AD141" s="158">
        <f>M141</f>
        <v>1</v>
      </c>
      <c r="AE141" s="158"/>
      <c r="AF141" s="158">
        <v>130028</v>
      </c>
      <c r="AG141" s="158">
        <v>3</v>
      </c>
      <c r="AH141" s="158">
        <v>55</v>
      </c>
      <c r="AI141" s="158"/>
      <c r="AJ141" s="158"/>
      <c r="AK141" s="158"/>
      <c r="AL141" s="158">
        <v>130044</v>
      </c>
      <c r="AM141" s="158">
        <v>1</v>
      </c>
      <c r="AN141" s="158">
        <v>55</v>
      </c>
      <c r="AO141" s="158"/>
    </row>
    <row r="142" spans="1:41" x14ac:dyDescent="0.35">
      <c r="A142" s="166"/>
      <c r="B142" s="35">
        <v>10</v>
      </c>
      <c r="C142" s="35">
        <v>30000</v>
      </c>
      <c r="D142" s="33" t="s">
        <v>763</v>
      </c>
      <c r="E142" s="35">
        <v>1</v>
      </c>
      <c r="F142" s="35" t="str">
        <f>Q133</f>
        <v>凝神技能书</v>
      </c>
      <c r="G142" s="35">
        <v>8</v>
      </c>
      <c r="H142" s="35" t="str">
        <f>R133</f>
        <v>静气宝典</v>
      </c>
      <c r="I142" s="35">
        <v>120</v>
      </c>
      <c r="J142" s="35" t="s">
        <v>2488</v>
      </c>
      <c r="K142" s="35">
        <v>1</v>
      </c>
      <c r="L142" s="33" t="s">
        <v>898</v>
      </c>
      <c r="M142" s="35">
        <v>1</v>
      </c>
      <c r="N142" s="35">
        <f>VLOOKUP($D142,[1]可使用道具表!$D:$E,2,FALSE)*$E142+VLOOKUP($F142,[1]可使用道具表!$D:$E,2,FALSE)*$G142+VLOOKUP($H142,[1]可使用道具表!$D:$E,2,FALSE)*$I142+VLOOKUP($J142,[1]可使用道具表!$D:$E,2,FALSE)*$K142+VLOOKUP($L142,[1]可使用道具表!$D:$E,2,FALSE)*$M142</f>
        <v>8612</v>
      </c>
      <c r="O142" s="95">
        <f t="shared" si="18"/>
        <v>0.28706666666666669</v>
      </c>
      <c r="U142" s="158">
        <f>VLOOKUP(D142,[1]可使用道具表!$D:$F,3,FALSE)</f>
        <v>130044</v>
      </c>
      <c r="V142" s="158">
        <f>E142</f>
        <v>1</v>
      </c>
      <c r="W142" s="158">
        <f>VLOOKUP(F142,[1]可使用道具表!$D:$F,3,FALSE)</f>
        <v>500120</v>
      </c>
      <c r="X142" s="158">
        <f>G142</f>
        <v>8</v>
      </c>
      <c r="Y142" s="158">
        <f>VLOOKUP(H142,[1]可使用道具表!$D:$F,3,FALSE)</f>
        <v>655007</v>
      </c>
      <c r="Z142" s="158">
        <f>I142</f>
        <v>120</v>
      </c>
      <c r="AA142" s="158">
        <f>VLOOKUP(J142,[1]可使用道具表!$D:$F,3,FALSE)</f>
        <v>650412</v>
      </c>
      <c r="AB142" s="158">
        <f>K142</f>
        <v>1</v>
      </c>
      <c r="AC142" s="158">
        <f>VLOOKUP(L142,[1]可使用道具表!$D:$F,3,FALSE)</f>
        <v>146006</v>
      </c>
      <c r="AD142" s="158">
        <f>M142</f>
        <v>1</v>
      </c>
      <c r="AF142" s="158">
        <v>500120</v>
      </c>
      <c r="AG142" s="158">
        <v>5</v>
      </c>
      <c r="AH142" s="158">
        <v>44</v>
      </c>
      <c r="AL142" s="158">
        <v>500120</v>
      </c>
      <c r="AM142" s="158">
        <v>8</v>
      </c>
      <c r="AN142" s="158">
        <v>44</v>
      </c>
      <c r="AO142" s="158"/>
    </row>
    <row r="143" spans="1:41" ht="17.25" x14ac:dyDescent="0.35">
      <c r="A143" s="166" t="s">
        <v>57</v>
      </c>
      <c r="B143" s="35">
        <v>1</v>
      </c>
      <c r="C143" s="35">
        <v>100</v>
      </c>
      <c r="D143" s="35" t="str">
        <f>R143</f>
        <v>乘风丝绒</v>
      </c>
      <c r="E143" s="35">
        <v>6</v>
      </c>
      <c r="F143" s="35" t="s">
        <v>2247</v>
      </c>
      <c r="G143" s="35">
        <v>1</v>
      </c>
      <c r="H143" s="98" t="s">
        <v>532</v>
      </c>
      <c r="I143" s="35">
        <v>1</v>
      </c>
      <c r="J143" s="98" t="s">
        <v>807</v>
      </c>
      <c r="K143" s="35">
        <v>1</v>
      </c>
      <c r="L143" s="35" t="s">
        <v>518</v>
      </c>
      <c r="M143" s="35"/>
      <c r="N143" s="35">
        <f>VLOOKUP($D143,[1]可使用道具表!$D:$E,2,FALSE)*$E143+VLOOKUP($F143,[1]可使用道具表!$D:$E,2,FALSE)*$G143+VLOOKUP($H143,[1]可使用道具表!$D:$E,2,FALSE)*$I143+VLOOKUP($J143,[1]可使用道具表!$D:$E,2,FALSE)*$K143+VLOOKUP($L143,[1]可使用道具表!$D:$E,2,FALSE)*$M143</f>
        <v>527</v>
      </c>
      <c r="O143" s="95">
        <f t="shared" ref="O143:O152" si="34">N143/C143</f>
        <v>5.27</v>
      </c>
      <c r="P143" s="37" t="s">
        <v>336</v>
      </c>
      <c r="Q143" s="37" t="s">
        <v>173</v>
      </c>
      <c r="R143" s="37" t="s">
        <v>136</v>
      </c>
      <c r="S143" s="37" t="s">
        <v>337</v>
      </c>
      <c r="T143" s="38" t="s">
        <v>338</v>
      </c>
      <c r="U143" s="162">
        <f>VLOOKUP(D143,[1]可使用道具表!$D:$F,3,FALSE)</f>
        <v>655006</v>
      </c>
      <c r="V143" s="162">
        <f t="shared" ref="V143:V206" si="35">E143</f>
        <v>6</v>
      </c>
      <c r="W143" s="162">
        <f>VLOOKUP(F143,[1]可使用道具表!$D:$F,3,FALSE)</f>
        <v>160000</v>
      </c>
      <c r="X143" s="162">
        <f t="shared" ref="X143:X206" si="36">G143</f>
        <v>1</v>
      </c>
      <c r="Y143" s="162">
        <f>VLOOKUP(H143,[1]可使用道具表!$D:$F,3,FALSE)</f>
        <v>125005</v>
      </c>
      <c r="Z143" s="162">
        <f t="shared" ref="Z143:Z206" si="37">I143</f>
        <v>1</v>
      </c>
      <c r="AA143" s="162">
        <f>VLOOKUP(J143,[1]可使用道具表!$D:$F,3,FALSE)</f>
        <v>130303</v>
      </c>
      <c r="AB143" s="162">
        <f t="shared" ref="AB143:AB206" si="38">K143</f>
        <v>1</v>
      </c>
      <c r="AC143" s="162">
        <f>VLOOKUP(L143,[1]可使用道具表!$D:$F,3,FALSE)</f>
        <v>0</v>
      </c>
      <c r="AD143" s="162">
        <f t="shared" ref="AD143:AD206" si="39">M143</f>
        <v>0</v>
      </c>
      <c r="AF143" s="158">
        <v>655007</v>
      </c>
      <c r="AG143" s="158">
        <v>100</v>
      </c>
      <c r="AH143" s="158">
        <v>33</v>
      </c>
      <c r="AL143" s="158">
        <v>655007</v>
      </c>
      <c r="AM143" s="158">
        <v>120</v>
      </c>
      <c r="AN143" s="158">
        <v>33</v>
      </c>
      <c r="AO143" s="158"/>
    </row>
    <row r="144" spans="1:41" x14ac:dyDescent="0.35">
      <c r="A144" s="166"/>
      <c r="B144" s="35">
        <v>2</v>
      </c>
      <c r="C144" s="35">
        <v>200</v>
      </c>
      <c r="D144" s="35" t="str">
        <f>R143</f>
        <v>乘风丝绒</v>
      </c>
      <c r="E144" s="35">
        <v>8</v>
      </c>
      <c r="F144" s="35" t="str">
        <f>Q143</f>
        <v>披风技能书</v>
      </c>
      <c r="G144" s="35">
        <v>1</v>
      </c>
      <c r="H144" s="98" t="s">
        <v>531</v>
      </c>
      <c r="I144" s="35">
        <v>3</v>
      </c>
      <c r="J144" s="98" t="s">
        <v>808</v>
      </c>
      <c r="K144" s="35">
        <v>1</v>
      </c>
      <c r="L144" s="35" t="s">
        <v>518</v>
      </c>
      <c r="M144" s="35"/>
      <c r="N144" s="35">
        <f>VLOOKUP($D144,[1]可使用道具表!$D:$E,2,FALSE)*$E144+VLOOKUP($F144,[1]可使用道具表!$D:$E,2,FALSE)*$G144+VLOOKUP($H144,[1]可使用道具表!$D:$E,2,FALSE)*$I144+VLOOKUP($J144,[1]可使用道具表!$D:$E,2,FALSE)*$K144+VLOOKUP($L144,[1]可使用道具表!$D:$E,2,FALSE)*$M144</f>
        <v>810</v>
      </c>
      <c r="O144" s="95">
        <f t="shared" si="34"/>
        <v>4.05</v>
      </c>
      <c r="U144" s="162">
        <f>VLOOKUP(D144,[1]可使用道具表!$D:$F,3,FALSE)</f>
        <v>655006</v>
      </c>
      <c r="V144" s="162">
        <f t="shared" si="35"/>
        <v>8</v>
      </c>
      <c r="W144" s="162">
        <f>VLOOKUP(F144,[1]可使用道具表!$D:$F,3,FALSE)</f>
        <v>500114</v>
      </c>
      <c r="X144" s="162">
        <f t="shared" si="36"/>
        <v>1</v>
      </c>
      <c r="Y144" s="162">
        <f>VLOOKUP(H144,[1]可使用道具表!$D:$F,3,FALSE)</f>
        <v>125013</v>
      </c>
      <c r="Z144" s="162">
        <f t="shared" si="37"/>
        <v>3</v>
      </c>
      <c r="AA144" s="162">
        <f>VLOOKUP(J144,[1]可使用道具表!$D:$F,3,FALSE)</f>
        <v>130304</v>
      </c>
      <c r="AB144" s="162">
        <f t="shared" si="38"/>
        <v>1</v>
      </c>
      <c r="AC144" s="162">
        <f>VLOOKUP(L144,[1]可使用道具表!$D:$F,3,FALSE)</f>
        <v>0</v>
      </c>
      <c r="AD144" s="162">
        <f t="shared" si="39"/>
        <v>0</v>
      </c>
      <c r="AF144" s="158">
        <v>650396</v>
      </c>
      <c r="AG144" s="158">
        <v>1</v>
      </c>
      <c r="AH144" s="158">
        <v>22</v>
      </c>
      <c r="AL144" s="158">
        <v>650412</v>
      </c>
      <c r="AM144" s="158">
        <v>1</v>
      </c>
      <c r="AN144" s="158">
        <v>22</v>
      </c>
      <c r="AO144" s="158"/>
    </row>
    <row r="145" spans="1:41" x14ac:dyDescent="0.35">
      <c r="A145" s="166"/>
      <c r="B145" s="35">
        <v>3</v>
      </c>
      <c r="C145" s="35">
        <v>500</v>
      </c>
      <c r="D145" s="35" t="str">
        <f>R143</f>
        <v>乘风丝绒</v>
      </c>
      <c r="E145" s="35">
        <v>8</v>
      </c>
      <c r="F145" s="35" t="str">
        <f>Q143</f>
        <v>披风技能书</v>
      </c>
      <c r="G145" s="35">
        <v>1</v>
      </c>
      <c r="H145" s="35" t="s">
        <v>2248</v>
      </c>
      <c r="I145" s="35">
        <v>3</v>
      </c>
      <c r="J145" s="114" t="s">
        <v>153</v>
      </c>
      <c r="K145" s="114">
        <v>1</v>
      </c>
      <c r="L145" s="114" t="s">
        <v>518</v>
      </c>
      <c r="M145" s="35"/>
      <c r="N145" s="35">
        <f>VLOOKUP($D145,[1]可使用道具表!$D:$E,2,FALSE)*$E145+VLOOKUP($F145,[1]可使用道具表!$D:$E,2,FALSE)*$G145+VLOOKUP($H145,[1]可使用道具表!$D:$E,2,FALSE)*$I145+VLOOKUP($J145,[1]可使用道具表!$D:$E,2,FALSE)*$K145+VLOOKUP($L145,[1]可使用道具表!$D:$E,2,FALSE)*$M145</f>
        <v>490</v>
      </c>
      <c r="O145" s="95">
        <f t="shared" si="34"/>
        <v>0.98</v>
      </c>
      <c r="U145" s="162">
        <f>VLOOKUP(D145,[1]可使用道具表!$D:$F,3,FALSE)</f>
        <v>655006</v>
      </c>
      <c r="V145" s="162">
        <f t="shared" si="35"/>
        <v>8</v>
      </c>
      <c r="W145" s="162">
        <f>VLOOKUP(F145,[1]可使用道具表!$D:$F,3,FALSE)</f>
        <v>500114</v>
      </c>
      <c r="X145" s="162">
        <f t="shared" si="36"/>
        <v>1</v>
      </c>
      <c r="Y145" s="162">
        <f>VLOOKUP(H145,[1]可使用道具表!$D:$F,3,FALSE)</f>
        <v>160000</v>
      </c>
      <c r="Z145" s="162">
        <f t="shared" si="37"/>
        <v>3</v>
      </c>
      <c r="AA145" s="162">
        <f>VLOOKUP(J145,[1]可使用道具表!$D:$F,3,FALSE)</f>
        <v>141004</v>
      </c>
      <c r="AB145" s="162">
        <f t="shared" si="38"/>
        <v>1</v>
      </c>
      <c r="AC145" s="162">
        <f>VLOOKUP(L145,[1]可使用道具表!$D:$F,3,FALSE)</f>
        <v>0</v>
      </c>
      <c r="AD145" s="162">
        <f t="shared" si="39"/>
        <v>0</v>
      </c>
      <c r="AF145" s="158">
        <v>130032</v>
      </c>
      <c r="AG145" s="158">
        <v>1</v>
      </c>
      <c r="AH145" s="158">
        <v>11</v>
      </c>
      <c r="AL145" s="158">
        <v>130316</v>
      </c>
      <c r="AM145" s="158">
        <v>1</v>
      </c>
      <c r="AN145" s="158">
        <v>11</v>
      </c>
      <c r="AO145" s="158"/>
    </row>
    <row r="146" spans="1:41" x14ac:dyDescent="0.35">
      <c r="A146" s="166"/>
      <c r="B146" s="35">
        <v>4</v>
      </c>
      <c r="C146" s="35">
        <v>1000</v>
      </c>
      <c r="D146" s="35" t="str">
        <f>R143</f>
        <v>乘风丝绒</v>
      </c>
      <c r="E146" s="35">
        <v>10</v>
      </c>
      <c r="F146" s="35" t="str">
        <f>Q143</f>
        <v>披风技能书</v>
      </c>
      <c r="G146" s="35">
        <v>1</v>
      </c>
      <c r="H146" s="35" t="s">
        <v>2249</v>
      </c>
      <c r="I146" s="35">
        <v>1</v>
      </c>
      <c r="J146" s="114" t="s">
        <v>288</v>
      </c>
      <c r="K146" s="114">
        <v>1</v>
      </c>
      <c r="L146" s="114" t="s">
        <v>2138</v>
      </c>
      <c r="M146" s="35">
        <v>1</v>
      </c>
      <c r="N146" s="35">
        <f>VLOOKUP($D146,[1]可使用道具表!$D:$E,2,FALSE)*$E146+VLOOKUP($F146,[1]可使用道具表!$D:$E,2,FALSE)*$G146+VLOOKUP($H146,[1]可使用道具表!$D:$E,2,FALSE)*$I146+VLOOKUP($J146,[1]可使用道具表!$D:$E,2,FALSE)*$K146+VLOOKUP($L146,[1]可使用道具表!$D:$E,2,FALSE)*$M146</f>
        <v>720</v>
      </c>
      <c r="O146" s="95">
        <f t="shared" si="34"/>
        <v>0.72</v>
      </c>
      <c r="U146" s="162">
        <f>VLOOKUP(D146,[1]可使用道具表!$D:$F,3,FALSE)</f>
        <v>655006</v>
      </c>
      <c r="V146" s="162">
        <f t="shared" si="35"/>
        <v>10</v>
      </c>
      <c r="W146" s="162">
        <f>VLOOKUP(F146,[1]可使用道具表!$D:$F,3,FALSE)</f>
        <v>500114</v>
      </c>
      <c r="X146" s="162">
        <f t="shared" si="36"/>
        <v>1</v>
      </c>
      <c r="Y146" s="162">
        <f>VLOOKUP(H146,[1]可使用道具表!$D:$F,3,FALSE)</f>
        <v>880019</v>
      </c>
      <c r="Z146" s="162">
        <f t="shared" si="37"/>
        <v>1</v>
      </c>
      <c r="AA146" s="162">
        <f>VLOOKUP(J146,[1]可使用道具表!$D:$F,3,FALSE)</f>
        <v>146004</v>
      </c>
      <c r="AB146" s="162">
        <f t="shared" si="38"/>
        <v>1</v>
      </c>
      <c r="AC146" s="162">
        <f>VLOOKUP(L146,[1]可使用道具表!$D:$F,3,FALSE)</f>
        <v>125025</v>
      </c>
      <c r="AD146" s="162">
        <f t="shared" si="39"/>
        <v>1</v>
      </c>
    </row>
    <row r="147" spans="1:41" x14ac:dyDescent="0.35">
      <c r="A147" s="166"/>
      <c r="B147" s="35">
        <v>5</v>
      </c>
      <c r="C147" s="35">
        <v>2000</v>
      </c>
      <c r="D147" s="35" t="str">
        <f>R143</f>
        <v>乘风丝绒</v>
      </c>
      <c r="E147" s="35">
        <v>20</v>
      </c>
      <c r="F147" s="35" t="str">
        <f>Q143</f>
        <v>披风技能书</v>
      </c>
      <c r="G147" s="35">
        <v>2</v>
      </c>
      <c r="H147" s="35" t="s">
        <v>159</v>
      </c>
      <c r="I147" s="35">
        <v>1</v>
      </c>
      <c r="J147" s="35" t="s">
        <v>2250</v>
      </c>
      <c r="K147" s="35">
        <v>1</v>
      </c>
      <c r="L147" s="114" t="s">
        <v>531</v>
      </c>
      <c r="M147" s="35">
        <v>1</v>
      </c>
      <c r="N147" s="35">
        <f>VLOOKUP($D147,[1]可使用道具表!$D:$E,2,FALSE)*$E147+VLOOKUP($F147,[1]可使用道具表!$D:$E,2,FALSE)*$G147+VLOOKUP($H147,[1]可使用道具表!$D:$E,2,FALSE)*$I147+VLOOKUP($J147,[1]可使用道具表!$D:$E,2,FALSE)*$K147+VLOOKUP($L147,[1]可使用道具表!$D:$E,2,FALSE)*$M147</f>
        <v>740</v>
      </c>
      <c r="O147" s="95">
        <f t="shared" si="34"/>
        <v>0.37</v>
      </c>
      <c r="U147" s="162">
        <f>VLOOKUP(D147,[1]可使用道具表!$D:$F,3,FALSE)</f>
        <v>655006</v>
      </c>
      <c r="V147" s="162">
        <f t="shared" si="35"/>
        <v>20</v>
      </c>
      <c r="W147" s="162">
        <f>VLOOKUP(F147,[1]可使用道具表!$D:$F,3,FALSE)</f>
        <v>500114</v>
      </c>
      <c r="X147" s="162">
        <f t="shared" si="36"/>
        <v>2</v>
      </c>
      <c r="Y147" s="162">
        <f>VLOOKUP(H147,[1]可使用道具表!$D:$F,3,FALSE)</f>
        <v>880020</v>
      </c>
      <c r="Z147" s="162">
        <f t="shared" si="37"/>
        <v>1</v>
      </c>
      <c r="AA147" s="162">
        <f>VLOOKUP(J147,[1]可使用道具表!$D:$F,3,FALSE)</f>
        <v>880019</v>
      </c>
      <c r="AB147" s="162">
        <f t="shared" si="38"/>
        <v>1</v>
      </c>
      <c r="AC147" s="162">
        <f>VLOOKUP(L147,[1]可使用道具表!$D:$F,3,FALSE)</f>
        <v>125013</v>
      </c>
      <c r="AD147" s="162">
        <f t="shared" si="39"/>
        <v>1</v>
      </c>
    </row>
    <row r="148" spans="1:41" ht="33" x14ac:dyDescent="0.35">
      <c r="A148" s="166"/>
      <c r="B148" s="35">
        <v>6</v>
      </c>
      <c r="C148" s="35">
        <v>3000</v>
      </c>
      <c r="D148" s="35" t="str">
        <f>R143</f>
        <v>乘风丝绒</v>
      </c>
      <c r="E148" s="35">
        <v>30</v>
      </c>
      <c r="F148" s="35" t="str">
        <f>Q143</f>
        <v>披风技能书</v>
      </c>
      <c r="G148" s="35">
        <v>3</v>
      </c>
      <c r="H148" s="35" t="s">
        <v>159</v>
      </c>
      <c r="I148" s="35">
        <v>1</v>
      </c>
      <c r="J148" s="35" t="s">
        <v>2250</v>
      </c>
      <c r="K148" s="35">
        <v>1</v>
      </c>
      <c r="L148" s="35" t="str">
        <f>S143</f>
        <v>乘风羽</v>
      </c>
      <c r="M148" s="35">
        <v>1</v>
      </c>
      <c r="N148" s="35">
        <f>VLOOKUP($D148,[1]可使用道具表!$D:$E,2,FALSE)*$E148+VLOOKUP($F148,[1]可使用道具表!$D:$E,2,FALSE)*$G148+VLOOKUP($H148,[1]可使用道具表!$D:$E,2,FALSE)*$I148+VLOOKUP($J148,[1]可使用道具表!$D:$E,2,FALSE)*$K148+VLOOKUP($L148,[1]可使用道具表!$D:$E,2,FALSE)*$M148</f>
        <v>1397</v>
      </c>
      <c r="O148" s="95">
        <f t="shared" si="34"/>
        <v>0.46566666666666667</v>
      </c>
      <c r="U148" s="162">
        <f>VLOOKUP(D148,[1]可使用道具表!$D:$F,3,FALSE)</f>
        <v>655006</v>
      </c>
      <c r="V148" s="162">
        <f t="shared" si="35"/>
        <v>30</v>
      </c>
      <c r="W148" s="162">
        <f>VLOOKUP(F148,[1]可使用道具表!$D:$F,3,FALSE)</f>
        <v>500114</v>
      </c>
      <c r="X148" s="162">
        <f t="shared" si="36"/>
        <v>3</v>
      </c>
      <c r="Y148" s="162">
        <f>VLOOKUP(H148,[1]可使用道具表!$D:$F,3,FALSE)</f>
        <v>880020</v>
      </c>
      <c r="Z148" s="162">
        <f t="shared" si="37"/>
        <v>1</v>
      </c>
      <c r="AA148" s="162">
        <f>VLOOKUP(J148,[1]可使用道具表!$D:$F,3,FALSE)</f>
        <v>880019</v>
      </c>
      <c r="AB148" s="162">
        <f t="shared" si="38"/>
        <v>1</v>
      </c>
      <c r="AC148" s="162">
        <f>VLOOKUP(L148,[1]可使用道具表!$D:$F,3,FALSE)</f>
        <v>655106</v>
      </c>
      <c r="AD148" s="162">
        <f t="shared" si="39"/>
        <v>1</v>
      </c>
      <c r="AE148" s="159" t="s">
        <v>2489</v>
      </c>
      <c r="AF148" s="159" t="s">
        <v>2490</v>
      </c>
      <c r="AG148" s="159" t="s">
        <v>2491</v>
      </c>
      <c r="AH148" s="159" t="s">
        <v>2492</v>
      </c>
      <c r="AI148" s="159" t="s">
        <v>2493</v>
      </c>
      <c r="AJ148" s="159"/>
      <c r="AK148" s="159" t="s">
        <v>2489</v>
      </c>
      <c r="AL148" s="159" t="s">
        <v>2490</v>
      </c>
      <c r="AM148" s="159" t="s">
        <v>2491</v>
      </c>
      <c r="AN148" s="159" t="s">
        <v>2492</v>
      </c>
      <c r="AO148" s="159" t="s">
        <v>2493</v>
      </c>
    </row>
    <row r="149" spans="1:41" x14ac:dyDescent="0.35">
      <c r="A149" s="166"/>
      <c r="B149" s="35">
        <v>7</v>
      </c>
      <c r="C149" s="35">
        <v>5000</v>
      </c>
      <c r="D149" s="35" t="str">
        <f>R143</f>
        <v>乘风丝绒</v>
      </c>
      <c r="E149" s="35">
        <v>50</v>
      </c>
      <c r="F149" s="35" t="str">
        <f>S143</f>
        <v>乘风羽</v>
      </c>
      <c r="G149" s="35">
        <v>1</v>
      </c>
      <c r="H149" s="35" t="s">
        <v>159</v>
      </c>
      <c r="I149" s="35">
        <v>1</v>
      </c>
      <c r="J149" s="35" t="s">
        <v>2250</v>
      </c>
      <c r="K149" s="35">
        <v>1</v>
      </c>
      <c r="L149" s="35" t="s">
        <v>165</v>
      </c>
      <c r="M149" s="35">
        <v>1</v>
      </c>
      <c r="N149" s="35">
        <f>VLOOKUP($D149,[1]可使用道具表!$D:$E,2,FALSE)*$E149+VLOOKUP($F149,[1]可使用道具表!$D:$E,2,FALSE)*$G149+VLOOKUP($H149,[1]可使用道具表!$D:$E,2,FALSE)*$I149+VLOOKUP($J149,[1]可使用道具表!$D:$E,2,FALSE)*$K149+VLOOKUP($L149,[1]可使用道具表!$D:$E,2,FALSE)*$M149</f>
        <v>1827</v>
      </c>
      <c r="O149" s="95">
        <f t="shared" si="34"/>
        <v>0.3654</v>
      </c>
      <c r="U149" s="162">
        <f>VLOOKUP(D149,[1]可使用道具表!$D:$F,3,FALSE)</f>
        <v>655006</v>
      </c>
      <c r="V149" s="162">
        <f t="shared" si="35"/>
        <v>50</v>
      </c>
      <c r="W149" s="162">
        <f>VLOOKUP(F149,[1]可使用道具表!$D:$F,3,FALSE)</f>
        <v>655106</v>
      </c>
      <c r="X149" s="162">
        <f t="shared" si="36"/>
        <v>1</v>
      </c>
      <c r="Y149" s="162">
        <f>VLOOKUP(H149,[1]可使用道具表!$D:$F,3,FALSE)</f>
        <v>880020</v>
      </c>
      <c r="Z149" s="162">
        <f t="shared" si="37"/>
        <v>1</v>
      </c>
      <c r="AA149" s="162">
        <f>VLOOKUP(J149,[1]可使用道具表!$D:$F,3,FALSE)</f>
        <v>880019</v>
      </c>
      <c r="AB149" s="162">
        <f t="shared" si="38"/>
        <v>1</v>
      </c>
      <c r="AC149" s="162">
        <f>VLOOKUP(L149,[1]可使用道具表!$D:$F,3,FALSE)</f>
        <v>880021</v>
      </c>
      <c r="AD149" s="162">
        <f t="shared" si="39"/>
        <v>1</v>
      </c>
      <c r="AE149" s="160"/>
      <c r="AF149" s="160">
        <v>9</v>
      </c>
      <c r="AG149" s="160">
        <v>9</v>
      </c>
      <c r="AH149" s="160">
        <v>20000</v>
      </c>
      <c r="AI149" s="160">
        <v>1</v>
      </c>
      <c r="AJ149" s="160"/>
      <c r="AK149" s="160"/>
      <c r="AL149" s="160">
        <v>10</v>
      </c>
      <c r="AM149" s="160">
        <v>10</v>
      </c>
      <c r="AN149" s="160">
        <v>30000</v>
      </c>
      <c r="AO149" s="160">
        <v>1</v>
      </c>
    </row>
    <row r="150" spans="1:41" s="156" customFormat="1" ht="17.25" x14ac:dyDescent="0.35">
      <c r="A150" s="166"/>
      <c r="B150" s="35">
        <v>8</v>
      </c>
      <c r="C150" s="35">
        <v>10000</v>
      </c>
      <c r="D150" s="157" t="str">
        <f>T143</f>
        <v>乘风翎羽</v>
      </c>
      <c r="E150" s="35">
        <v>1</v>
      </c>
      <c r="F150" s="35" t="str">
        <f>S143</f>
        <v>乘风羽</v>
      </c>
      <c r="G150" s="35">
        <v>1</v>
      </c>
      <c r="H150" s="35" t="s">
        <v>1877</v>
      </c>
      <c r="I150" s="35">
        <v>2</v>
      </c>
      <c r="J150" s="35" t="s">
        <v>1875</v>
      </c>
      <c r="K150" s="35">
        <v>2</v>
      </c>
      <c r="L150" s="35" t="s">
        <v>1879</v>
      </c>
      <c r="M150" s="35">
        <v>2</v>
      </c>
      <c r="N150" s="35">
        <f>VLOOKUP($D150,[1]可使用道具表!$D:$E,2,FALSE)*$E150+VLOOKUP($F150,[1]可使用道具表!$D:$E,2,FALSE)*$G150+VLOOKUP($H150,[1]可使用道具表!$D:$E,2,FALSE)*$I150+VLOOKUP($J150,[1]可使用道具表!$D:$E,2,FALSE)*$K150+VLOOKUP($L150,[1]可使用道具表!$D:$E,2,FALSE)*$M150</f>
        <v>3749</v>
      </c>
      <c r="O150" s="95">
        <f t="shared" si="34"/>
        <v>0.37490000000000001</v>
      </c>
      <c r="U150" s="162">
        <f>VLOOKUP(D150,[1]可使用道具表!$D:$F,3,FALSE)</f>
        <v>655306</v>
      </c>
      <c r="V150" s="162">
        <f t="shared" si="35"/>
        <v>1</v>
      </c>
      <c r="W150" s="162">
        <f>VLOOKUP(F150,[1]可使用道具表!$D:$F,3,FALSE)</f>
        <v>655106</v>
      </c>
      <c r="X150" s="162">
        <f t="shared" si="36"/>
        <v>1</v>
      </c>
      <c r="Y150" s="162">
        <f>VLOOKUP(H150,[1]可使用道具表!$D:$F,3,FALSE)</f>
        <v>880020</v>
      </c>
      <c r="Z150" s="162">
        <f t="shared" si="37"/>
        <v>2</v>
      </c>
      <c r="AA150" s="162">
        <f>VLOOKUP(J150,[1]可使用道具表!$D:$F,3,FALSE)</f>
        <v>880019</v>
      </c>
      <c r="AB150" s="162">
        <f t="shared" si="38"/>
        <v>2</v>
      </c>
      <c r="AC150" s="162">
        <f>VLOOKUP(L150,[1]可使用道具表!$D:$F,3,FALSE)</f>
        <v>880021</v>
      </c>
      <c r="AD150" s="162">
        <f t="shared" si="39"/>
        <v>2</v>
      </c>
      <c r="AE150" s="161">
        <v>3</v>
      </c>
      <c r="AF150" s="161" t="s">
        <v>2494</v>
      </c>
      <c r="AG150" s="161" t="s">
        <v>522</v>
      </c>
      <c r="AH150" s="161" t="s">
        <v>2495</v>
      </c>
      <c r="AI150" s="160"/>
      <c r="AJ150" s="160"/>
      <c r="AK150" s="161">
        <v>3</v>
      </c>
      <c r="AL150" s="161" t="s">
        <v>2494</v>
      </c>
      <c r="AM150" s="161" t="s">
        <v>522</v>
      </c>
      <c r="AN150" s="161" t="s">
        <v>2495</v>
      </c>
      <c r="AO150" s="160"/>
    </row>
    <row r="151" spans="1:41" s="156" customFormat="1" x14ac:dyDescent="0.35">
      <c r="A151" s="166"/>
      <c r="B151" s="35">
        <v>9</v>
      </c>
      <c r="C151" s="35">
        <v>20000</v>
      </c>
      <c r="D151" s="33" t="s">
        <v>757</v>
      </c>
      <c r="E151" s="35">
        <v>3</v>
      </c>
      <c r="F151" s="35" t="str">
        <f>Q143</f>
        <v>披风技能书</v>
      </c>
      <c r="G151" s="35">
        <v>5</v>
      </c>
      <c r="H151" s="35" t="str">
        <f>R143</f>
        <v>乘风丝绒</v>
      </c>
      <c r="I151" s="35">
        <v>100</v>
      </c>
      <c r="J151" s="35" t="s">
        <v>2429</v>
      </c>
      <c r="K151" s="35">
        <v>1</v>
      </c>
      <c r="L151" s="33" t="s">
        <v>2428</v>
      </c>
      <c r="M151" s="35">
        <v>1</v>
      </c>
      <c r="N151" s="35">
        <f>VLOOKUP($D151,[1]可使用道具表!$D:$E,2,FALSE)*$E151+VLOOKUP($F151,[1]可使用道具表!$D:$E,2,FALSE)*$G151+VLOOKUP($H151,[1]可使用道具表!$D:$E,2,FALSE)*$I151+VLOOKUP($J151,[1]可使用道具表!$D:$E,2,FALSE)*$K151+VLOOKUP($L151,[1]可使用道具表!$D:$E,2,FALSE)*$M151</f>
        <v>5061</v>
      </c>
      <c r="O151" s="95">
        <f t="shared" si="34"/>
        <v>0.25305</v>
      </c>
      <c r="U151" s="162">
        <f>VLOOKUP(D151,[1]可使用道具表!$D:$F,3,FALSE)</f>
        <v>130028</v>
      </c>
      <c r="V151" s="162">
        <f t="shared" si="35"/>
        <v>3</v>
      </c>
      <c r="W151" s="162">
        <f>VLOOKUP(F151,[1]可使用道具表!$D:$F,3,FALSE)</f>
        <v>500114</v>
      </c>
      <c r="X151" s="162">
        <f t="shared" si="36"/>
        <v>5</v>
      </c>
      <c r="Y151" s="162">
        <f>VLOOKUP(H151,[1]可使用道具表!$D:$F,3,FALSE)</f>
        <v>655006</v>
      </c>
      <c r="Z151" s="162">
        <f t="shared" si="37"/>
        <v>100</v>
      </c>
      <c r="AA151" s="162">
        <f>VLOOKUP(J151,[1]可使用道具表!$D:$F,3,FALSE)</f>
        <v>130305</v>
      </c>
      <c r="AB151" s="162">
        <f t="shared" si="38"/>
        <v>1</v>
      </c>
      <c r="AC151" s="162">
        <f>VLOOKUP(L151,[1]可使用道具表!$D:$F,3,FALSE)</f>
        <v>130032</v>
      </c>
      <c r="AD151" s="162">
        <f t="shared" si="39"/>
        <v>1</v>
      </c>
      <c r="AE151" s="158"/>
      <c r="AF151" s="158">
        <v>130028</v>
      </c>
      <c r="AG151" s="158">
        <v>3</v>
      </c>
      <c r="AH151" s="158">
        <v>55</v>
      </c>
      <c r="AI151" s="158"/>
      <c r="AJ151" s="158"/>
      <c r="AK151" s="158"/>
      <c r="AL151" s="158">
        <v>130044</v>
      </c>
      <c r="AM151" s="158">
        <v>1</v>
      </c>
      <c r="AN151" s="158">
        <v>55</v>
      </c>
      <c r="AO151" s="158"/>
    </row>
    <row r="152" spans="1:41" x14ac:dyDescent="0.35">
      <c r="A152" s="166"/>
      <c r="B152" s="35">
        <v>10</v>
      </c>
      <c r="C152" s="35">
        <v>30000</v>
      </c>
      <c r="D152" s="33" t="s">
        <v>763</v>
      </c>
      <c r="E152" s="35">
        <v>1</v>
      </c>
      <c r="F152" s="35" t="str">
        <f>Q143</f>
        <v>披风技能书</v>
      </c>
      <c r="G152" s="35">
        <v>8</v>
      </c>
      <c r="H152" s="35" t="str">
        <f>R143</f>
        <v>乘风丝绒</v>
      </c>
      <c r="I152" s="35">
        <v>120</v>
      </c>
      <c r="J152" s="35" t="s">
        <v>2430</v>
      </c>
      <c r="K152" s="35">
        <v>1</v>
      </c>
      <c r="L152" s="33" t="s">
        <v>898</v>
      </c>
      <c r="M152" s="35">
        <v>1</v>
      </c>
      <c r="N152" s="35">
        <f>VLOOKUP($D152,[1]可使用道具表!$D:$E,2,FALSE)*$E152+VLOOKUP($F152,[1]可使用道具表!$D:$E,2,FALSE)*$G152+VLOOKUP($H152,[1]可使用道具表!$D:$E,2,FALSE)*$I152+VLOOKUP($J152,[1]可使用道具表!$D:$E,2,FALSE)*$K152+VLOOKUP($L152,[1]可使用道具表!$D:$E,2,FALSE)*$M152</f>
        <v>8612</v>
      </c>
      <c r="O152" s="95">
        <f t="shared" si="34"/>
        <v>0.28706666666666669</v>
      </c>
      <c r="U152" s="162">
        <f>VLOOKUP(D152,[1]可使用道具表!$D:$F,3,FALSE)</f>
        <v>130044</v>
      </c>
      <c r="V152" s="162">
        <f t="shared" si="35"/>
        <v>1</v>
      </c>
      <c r="W152" s="162">
        <f>VLOOKUP(F152,[1]可使用道具表!$D:$F,3,FALSE)</f>
        <v>500114</v>
      </c>
      <c r="X152" s="162">
        <f t="shared" si="36"/>
        <v>8</v>
      </c>
      <c r="Y152" s="162">
        <f>VLOOKUP(H152,[1]可使用道具表!$D:$F,3,FALSE)</f>
        <v>655006</v>
      </c>
      <c r="Z152" s="162">
        <f t="shared" si="37"/>
        <v>120</v>
      </c>
      <c r="AA152" s="162">
        <f>VLOOKUP(J152,[1]可使用道具表!$D:$F,3,FALSE)</f>
        <v>130306</v>
      </c>
      <c r="AB152" s="162">
        <f t="shared" si="38"/>
        <v>1</v>
      </c>
      <c r="AC152" s="162">
        <f>VLOOKUP(L152,[1]可使用道具表!$D:$F,3,FALSE)</f>
        <v>146006</v>
      </c>
      <c r="AD152" s="162">
        <f t="shared" si="39"/>
        <v>1</v>
      </c>
      <c r="AF152" s="158">
        <v>500114</v>
      </c>
      <c r="AG152" s="158">
        <v>5</v>
      </c>
      <c r="AH152" s="158">
        <v>44</v>
      </c>
      <c r="AL152" s="158">
        <v>500114</v>
      </c>
      <c r="AM152" s="158">
        <v>8</v>
      </c>
      <c r="AN152" s="158">
        <v>44</v>
      </c>
      <c r="AO152" s="158"/>
    </row>
    <row r="153" spans="1:41" ht="17.25" x14ac:dyDescent="0.35">
      <c r="A153" s="166" t="s">
        <v>58</v>
      </c>
      <c r="B153" s="35">
        <v>1</v>
      </c>
      <c r="C153" s="35">
        <v>100</v>
      </c>
      <c r="D153" s="35" t="str">
        <f>R153</f>
        <v>炫彩织锦</v>
      </c>
      <c r="E153" s="35">
        <v>6</v>
      </c>
      <c r="F153" s="35" t="s">
        <v>2247</v>
      </c>
      <c r="G153" s="35">
        <v>1</v>
      </c>
      <c r="H153" s="98" t="s">
        <v>532</v>
      </c>
      <c r="I153" s="35">
        <v>1</v>
      </c>
      <c r="J153" s="98" t="s">
        <v>807</v>
      </c>
      <c r="K153" s="35">
        <v>1</v>
      </c>
      <c r="L153" s="35" t="s">
        <v>518</v>
      </c>
      <c r="M153" s="35"/>
      <c r="N153" s="35">
        <f>VLOOKUP($D153,[1]可使用道具表!$D:$E,2,FALSE)*$E153+VLOOKUP($F153,[1]可使用道具表!$D:$E,2,FALSE)*$G153+VLOOKUP($H153,[1]可使用道具表!$D:$E,2,FALSE)*$I153+VLOOKUP($J153,[1]可使用道具表!$D:$E,2,FALSE)*$K153+VLOOKUP($L153,[1]可使用道具表!$D:$E,2,FALSE)*$M153</f>
        <v>527</v>
      </c>
      <c r="O153" s="95">
        <f t="shared" ref="O153:O212" si="40">N153/C153</f>
        <v>5.27</v>
      </c>
      <c r="P153" s="39" t="s">
        <v>343</v>
      </c>
      <c r="Q153" s="39" t="s">
        <v>182</v>
      </c>
      <c r="R153" s="39" t="s">
        <v>579</v>
      </c>
      <c r="S153" s="39" t="s">
        <v>344</v>
      </c>
      <c r="T153" s="40" t="s">
        <v>188</v>
      </c>
      <c r="U153" s="162">
        <f>VLOOKUP(D153,[1]可使用道具表!$D:$F,3,FALSE)</f>
        <v>655008</v>
      </c>
      <c r="V153" s="162">
        <f t="shared" si="35"/>
        <v>6</v>
      </c>
      <c r="W153" s="162">
        <f>VLOOKUP(F153,[1]可使用道具表!$D:$F,3,FALSE)</f>
        <v>160000</v>
      </c>
      <c r="X153" s="162">
        <f t="shared" si="36"/>
        <v>1</v>
      </c>
      <c r="Y153" s="162">
        <f>VLOOKUP(H153,[1]可使用道具表!$D:$F,3,FALSE)</f>
        <v>125005</v>
      </c>
      <c r="Z153" s="162">
        <f t="shared" si="37"/>
        <v>1</v>
      </c>
      <c r="AA153" s="162">
        <f>VLOOKUP(J153,[1]可使用道具表!$D:$F,3,FALSE)</f>
        <v>130303</v>
      </c>
      <c r="AB153" s="162">
        <f t="shared" si="38"/>
        <v>1</v>
      </c>
      <c r="AC153" s="162">
        <f>VLOOKUP(L153,[1]可使用道具表!$D:$F,3,FALSE)</f>
        <v>0</v>
      </c>
      <c r="AD153" s="162">
        <f t="shared" si="39"/>
        <v>0</v>
      </c>
      <c r="AF153" s="158">
        <v>655006</v>
      </c>
      <c r="AG153" s="158">
        <v>100</v>
      </c>
      <c r="AH153" s="158">
        <v>33</v>
      </c>
      <c r="AL153" s="158">
        <v>655006</v>
      </c>
      <c r="AM153" s="158">
        <v>120</v>
      </c>
      <c r="AN153" s="158">
        <v>33</v>
      </c>
      <c r="AO153" s="158"/>
    </row>
    <row r="154" spans="1:41" x14ac:dyDescent="0.35">
      <c r="A154" s="166"/>
      <c r="B154" s="35">
        <v>2</v>
      </c>
      <c r="C154" s="35">
        <v>200</v>
      </c>
      <c r="D154" s="35" t="str">
        <f>R153</f>
        <v>炫彩织锦</v>
      </c>
      <c r="E154" s="35">
        <v>8</v>
      </c>
      <c r="F154" s="35" t="str">
        <f>Q153</f>
        <v>时装技能书</v>
      </c>
      <c r="G154" s="35">
        <v>1</v>
      </c>
      <c r="H154" s="98" t="s">
        <v>531</v>
      </c>
      <c r="I154" s="35">
        <v>3</v>
      </c>
      <c r="J154" s="98" t="s">
        <v>808</v>
      </c>
      <c r="K154" s="35">
        <v>1</v>
      </c>
      <c r="L154" s="35" t="s">
        <v>518</v>
      </c>
      <c r="M154" s="35"/>
      <c r="N154" s="35">
        <f>VLOOKUP($D154,[1]可使用道具表!$D:$E,2,FALSE)*$E154+VLOOKUP($F154,[1]可使用道具表!$D:$E,2,FALSE)*$G154+VLOOKUP($H154,[1]可使用道具表!$D:$E,2,FALSE)*$I154+VLOOKUP($J154,[1]可使用道具表!$D:$E,2,FALSE)*$K154+VLOOKUP($L154,[1]可使用道具表!$D:$E,2,FALSE)*$M154</f>
        <v>810</v>
      </c>
      <c r="O154" s="95">
        <f t="shared" si="40"/>
        <v>4.05</v>
      </c>
      <c r="U154" s="162">
        <f>VLOOKUP(D154,[1]可使用道具表!$D:$F,3,FALSE)</f>
        <v>655008</v>
      </c>
      <c r="V154" s="162">
        <f t="shared" si="35"/>
        <v>8</v>
      </c>
      <c r="W154" s="162">
        <f>VLOOKUP(F154,[1]可使用道具表!$D:$F,3,FALSE)</f>
        <v>500115</v>
      </c>
      <c r="X154" s="162">
        <f t="shared" si="36"/>
        <v>1</v>
      </c>
      <c r="Y154" s="162">
        <f>VLOOKUP(H154,[1]可使用道具表!$D:$F,3,FALSE)</f>
        <v>125013</v>
      </c>
      <c r="Z154" s="162">
        <f t="shared" si="37"/>
        <v>3</v>
      </c>
      <c r="AA154" s="162">
        <f>VLOOKUP(J154,[1]可使用道具表!$D:$F,3,FALSE)</f>
        <v>130304</v>
      </c>
      <c r="AB154" s="162">
        <f t="shared" si="38"/>
        <v>1</v>
      </c>
      <c r="AC154" s="162">
        <f>VLOOKUP(L154,[1]可使用道具表!$D:$F,3,FALSE)</f>
        <v>0</v>
      </c>
      <c r="AD154" s="162">
        <f t="shared" si="39"/>
        <v>0</v>
      </c>
      <c r="AF154" s="158">
        <v>130305</v>
      </c>
      <c r="AG154" s="158">
        <v>1</v>
      </c>
      <c r="AH154" s="158">
        <v>22</v>
      </c>
      <c r="AL154" s="158">
        <v>130306</v>
      </c>
      <c r="AM154" s="158">
        <v>1</v>
      </c>
      <c r="AN154" s="158">
        <v>22</v>
      </c>
      <c r="AO154" s="158"/>
    </row>
    <row r="155" spans="1:41" x14ac:dyDescent="0.35">
      <c r="A155" s="166"/>
      <c r="B155" s="35">
        <v>3</v>
      </c>
      <c r="C155" s="35">
        <v>500</v>
      </c>
      <c r="D155" s="35" t="str">
        <f>R153</f>
        <v>炫彩织锦</v>
      </c>
      <c r="E155" s="35">
        <v>8</v>
      </c>
      <c r="F155" s="35" t="str">
        <f>Q153</f>
        <v>时装技能书</v>
      </c>
      <c r="G155" s="35">
        <v>1</v>
      </c>
      <c r="H155" s="35" t="s">
        <v>2248</v>
      </c>
      <c r="I155" s="35">
        <v>3</v>
      </c>
      <c r="J155" s="114" t="s">
        <v>153</v>
      </c>
      <c r="K155" s="114">
        <v>1</v>
      </c>
      <c r="L155" s="114" t="s">
        <v>518</v>
      </c>
      <c r="M155" s="35"/>
      <c r="N155" s="35">
        <f>VLOOKUP($D155,[1]可使用道具表!$D:$E,2,FALSE)*$E155+VLOOKUP($F155,[1]可使用道具表!$D:$E,2,FALSE)*$G155+VLOOKUP($H155,[1]可使用道具表!$D:$E,2,FALSE)*$I155+VLOOKUP($J155,[1]可使用道具表!$D:$E,2,FALSE)*$K155+VLOOKUP($L155,[1]可使用道具表!$D:$E,2,FALSE)*$M155</f>
        <v>490</v>
      </c>
      <c r="O155" s="95">
        <f t="shared" si="40"/>
        <v>0.98</v>
      </c>
      <c r="U155" s="162">
        <f>VLOOKUP(D155,[1]可使用道具表!$D:$F,3,FALSE)</f>
        <v>655008</v>
      </c>
      <c r="V155" s="162">
        <f t="shared" si="35"/>
        <v>8</v>
      </c>
      <c r="W155" s="162">
        <f>VLOOKUP(F155,[1]可使用道具表!$D:$F,3,FALSE)</f>
        <v>500115</v>
      </c>
      <c r="X155" s="162">
        <f t="shared" si="36"/>
        <v>1</v>
      </c>
      <c r="Y155" s="162">
        <f>VLOOKUP(H155,[1]可使用道具表!$D:$F,3,FALSE)</f>
        <v>160000</v>
      </c>
      <c r="Z155" s="162">
        <f t="shared" si="37"/>
        <v>3</v>
      </c>
      <c r="AA155" s="162">
        <f>VLOOKUP(J155,[1]可使用道具表!$D:$F,3,FALSE)</f>
        <v>141004</v>
      </c>
      <c r="AB155" s="162">
        <f t="shared" si="38"/>
        <v>1</v>
      </c>
      <c r="AC155" s="162">
        <f>VLOOKUP(L155,[1]可使用道具表!$D:$F,3,FALSE)</f>
        <v>0</v>
      </c>
      <c r="AD155" s="162">
        <f t="shared" si="39"/>
        <v>0</v>
      </c>
      <c r="AF155" s="158">
        <v>130032</v>
      </c>
      <c r="AG155" s="158">
        <v>1</v>
      </c>
      <c r="AH155" s="158">
        <v>11</v>
      </c>
      <c r="AL155" s="158">
        <v>130316</v>
      </c>
      <c r="AM155" s="158">
        <v>1</v>
      </c>
      <c r="AN155" s="158">
        <v>11</v>
      </c>
      <c r="AO155" s="158"/>
    </row>
    <row r="156" spans="1:41" x14ac:dyDescent="0.35">
      <c r="A156" s="166"/>
      <c r="B156" s="35">
        <v>4</v>
      </c>
      <c r="C156" s="35">
        <v>1000</v>
      </c>
      <c r="D156" s="35" t="str">
        <f>R153</f>
        <v>炫彩织锦</v>
      </c>
      <c r="E156" s="35">
        <v>10</v>
      </c>
      <c r="F156" s="35" t="str">
        <f>Q153</f>
        <v>时装技能书</v>
      </c>
      <c r="G156" s="35">
        <v>1</v>
      </c>
      <c r="H156" s="35" t="s">
        <v>2249</v>
      </c>
      <c r="I156" s="35">
        <v>1</v>
      </c>
      <c r="J156" s="114" t="s">
        <v>288</v>
      </c>
      <c r="K156" s="114">
        <v>1</v>
      </c>
      <c r="L156" s="114" t="s">
        <v>2138</v>
      </c>
      <c r="M156" s="35">
        <v>1</v>
      </c>
      <c r="N156" s="35">
        <f>VLOOKUP($D156,[1]可使用道具表!$D:$E,2,FALSE)*$E156+VLOOKUP($F156,[1]可使用道具表!$D:$E,2,FALSE)*$G156+VLOOKUP($H156,[1]可使用道具表!$D:$E,2,FALSE)*$I156+VLOOKUP($J156,[1]可使用道具表!$D:$E,2,FALSE)*$K156+VLOOKUP($L156,[1]可使用道具表!$D:$E,2,FALSE)*$M156</f>
        <v>720</v>
      </c>
      <c r="O156" s="95">
        <f t="shared" si="40"/>
        <v>0.72</v>
      </c>
      <c r="U156" s="162">
        <f>VLOOKUP(D156,[1]可使用道具表!$D:$F,3,FALSE)</f>
        <v>655008</v>
      </c>
      <c r="V156" s="162">
        <f t="shared" si="35"/>
        <v>10</v>
      </c>
      <c r="W156" s="162">
        <f>VLOOKUP(F156,[1]可使用道具表!$D:$F,3,FALSE)</f>
        <v>500115</v>
      </c>
      <c r="X156" s="162">
        <f t="shared" si="36"/>
        <v>1</v>
      </c>
      <c r="Y156" s="162">
        <f>VLOOKUP(H156,[1]可使用道具表!$D:$F,3,FALSE)</f>
        <v>880019</v>
      </c>
      <c r="Z156" s="162">
        <f t="shared" si="37"/>
        <v>1</v>
      </c>
      <c r="AA156" s="162">
        <f>VLOOKUP(J156,[1]可使用道具表!$D:$F,3,FALSE)</f>
        <v>146004</v>
      </c>
      <c r="AB156" s="162">
        <f t="shared" si="38"/>
        <v>1</v>
      </c>
      <c r="AC156" s="162">
        <f>VLOOKUP(L156,[1]可使用道具表!$D:$F,3,FALSE)</f>
        <v>125025</v>
      </c>
      <c r="AD156" s="162">
        <f t="shared" si="39"/>
        <v>1</v>
      </c>
    </row>
    <row r="157" spans="1:41" x14ac:dyDescent="0.35">
      <c r="A157" s="166"/>
      <c r="B157" s="35">
        <v>5</v>
      </c>
      <c r="C157" s="35">
        <v>2000</v>
      </c>
      <c r="D157" s="35" t="str">
        <f>R153</f>
        <v>炫彩织锦</v>
      </c>
      <c r="E157" s="35">
        <v>20</v>
      </c>
      <c r="F157" s="35" t="str">
        <f>Q153</f>
        <v>时装技能书</v>
      </c>
      <c r="G157" s="35">
        <v>2</v>
      </c>
      <c r="H157" s="35" t="s">
        <v>159</v>
      </c>
      <c r="I157" s="35">
        <v>1</v>
      </c>
      <c r="J157" s="35" t="s">
        <v>2250</v>
      </c>
      <c r="K157" s="35">
        <v>1</v>
      </c>
      <c r="L157" s="114" t="s">
        <v>531</v>
      </c>
      <c r="M157" s="35">
        <v>1</v>
      </c>
      <c r="N157" s="35">
        <f>VLOOKUP($D157,[1]可使用道具表!$D:$E,2,FALSE)*$E157+VLOOKUP($F157,[1]可使用道具表!$D:$E,2,FALSE)*$G157+VLOOKUP($H157,[1]可使用道具表!$D:$E,2,FALSE)*$I157+VLOOKUP($J157,[1]可使用道具表!$D:$E,2,FALSE)*$K157+VLOOKUP($L157,[1]可使用道具表!$D:$E,2,FALSE)*$M157</f>
        <v>740</v>
      </c>
      <c r="O157" s="95">
        <f t="shared" si="40"/>
        <v>0.37</v>
      </c>
      <c r="U157" s="162">
        <f>VLOOKUP(D157,[1]可使用道具表!$D:$F,3,FALSE)</f>
        <v>655008</v>
      </c>
      <c r="V157" s="162">
        <f t="shared" si="35"/>
        <v>20</v>
      </c>
      <c r="W157" s="162">
        <f>VLOOKUP(F157,[1]可使用道具表!$D:$F,3,FALSE)</f>
        <v>500115</v>
      </c>
      <c r="X157" s="162">
        <f t="shared" si="36"/>
        <v>2</v>
      </c>
      <c r="Y157" s="162">
        <f>VLOOKUP(H157,[1]可使用道具表!$D:$F,3,FALSE)</f>
        <v>880020</v>
      </c>
      <c r="Z157" s="162">
        <f t="shared" si="37"/>
        <v>1</v>
      </c>
      <c r="AA157" s="162">
        <f>VLOOKUP(J157,[1]可使用道具表!$D:$F,3,FALSE)</f>
        <v>880019</v>
      </c>
      <c r="AB157" s="162">
        <f t="shared" si="38"/>
        <v>1</v>
      </c>
      <c r="AC157" s="162">
        <f>VLOOKUP(L157,[1]可使用道具表!$D:$F,3,FALSE)</f>
        <v>125013</v>
      </c>
      <c r="AD157" s="162">
        <f t="shared" si="39"/>
        <v>1</v>
      </c>
    </row>
    <row r="158" spans="1:41" ht="33" x14ac:dyDescent="0.35">
      <c r="A158" s="166"/>
      <c r="B158" s="35">
        <v>6</v>
      </c>
      <c r="C158" s="35">
        <v>3000</v>
      </c>
      <c r="D158" s="35" t="str">
        <f>R153</f>
        <v>炫彩织锦</v>
      </c>
      <c r="E158" s="35">
        <v>30</v>
      </c>
      <c r="F158" s="35" t="str">
        <f>Q153</f>
        <v>时装技能书</v>
      </c>
      <c r="G158" s="35">
        <v>3</v>
      </c>
      <c r="H158" s="35" t="s">
        <v>159</v>
      </c>
      <c r="I158" s="35">
        <v>1</v>
      </c>
      <c r="J158" s="35" t="s">
        <v>2250</v>
      </c>
      <c r="K158" s="35">
        <v>1</v>
      </c>
      <c r="L158" s="35" t="str">
        <f>S153</f>
        <v>炫彩羽</v>
      </c>
      <c r="M158" s="35">
        <v>1</v>
      </c>
      <c r="N158" s="35">
        <f>VLOOKUP($D158,[1]可使用道具表!$D:$E,2,FALSE)*$E158+VLOOKUP($F158,[1]可使用道具表!$D:$E,2,FALSE)*$G158+VLOOKUP($H158,[1]可使用道具表!$D:$E,2,FALSE)*$I158+VLOOKUP($J158,[1]可使用道具表!$D:$E,2,FALSE)*$K158+VLOOKUP($L158,[1]可使用道具表!$D:$E,2,FALSE)*$M158</f>
        <v>1397</v>
      </c>
      <c r="O158" s="95">
        <f t="shared" si="40"/>
        <v>0.46566666666666667</v>
      </c>
      <c r="U158" s="162">
        <f>VLOOKUP(D158,[1]可使用道具表!$D:$F,3,FALSE)</f>
        <v>655008</v>
      </c>
      <c r="V158" s="162">
        <f t="shared" si="35"/>
        <v>30</v>
      </c>
      <c r="W158" s="162">
        <f>VLOOKUP(F158,[1]可使用道具表!$D:$F,3,FALSE)</f>
        <v>500115</v>
      </c>
      <c r="X158" s="162">
        <f t="shared" si="36"/>
        <v>3</v>
      </c>
      <c r="Y158" s="162">
        <f>VLOOKUP(H158,[1]可使用道具表!$D:$F,3,FALSE)</f>
        <v>880020</v>
      </c>
      <c r="Z158" s="162">
        <f t="shared" si="37"/>
        <v>1</v>
      </c>
      <c r="AA158" s="162">
        <f>VLOOKUP(J158,[1]可使用道具表!$D:$F,3,FALSE)</f>
        <v>880019</v>
      </c>
      <c r="AB158" s="162">
        <f t="shared" si="38"/>
        <v>1</v>
      </c>
      <c r="AC158" s="162">
        <f>VLOOKUP(L158,[1]可使用道具表!$D:$F,3,FALSE)</f>
        <v>655108</v>
      </c>
      <c r="AD158" s="162">
        <f t="shared" si="39"/>
        <v>1</v>
      </c>
      <c r="AE158" s="159" t="s">
        <v>2489</v>
      </c>
      <c r="AF158" s="159" t="s">
        <v>2490</v>
      </c>
      <c r="AG158" s="159" t="s">
        <v>2491</v>
      </c>
      <c r="AH158" s="159" t="s">
        <v>2492</v>
      </c>
      <c r="AI158" s="159" t="s">
        <v>2493</v>
      </c>
      <c r="AJ158" s="159"/>
      <c r="AK158" s="159" t="s">
        <v>2489</v>
      </c>
      <c r="AL158" s="159" t="s">
        <v>2490</v>
      </c>
      <c r="AM158" s="159" t="s">
        <v>2491</v>
      </c>
      <c r="AN158" s="159" t="s">
        <v>2492</v>
      </c>
      <c r="AO158" s="159" t="s">
        <v>2493</v>
      </c>
    </row>
    <row r="159" spans="1:41" x14ac:dyDescent="0.35">
      <c r="A159" s="166"/>
      <c r="B159" s="35">
        <v>7</v>
      </c>
      <c r="C159" s="35">
        <v>5000</v>
      </c>
      <c r="D159" s="35" t="str">
        <f>R153</f>
        <v>炫彩织锦</v>
      </c>
      <c r="E159" s="35">
        <v>50</v>
      </c>
      <c r="F159" s="35" t="str">
        <f>S153</f>
        <v>炫彩羽</v>
      </c>
      <c r="G159" s="35">
        <v>1</v>
      </c>
      <c r="H159" s="35" t="s">
        <v>159</v>
      </c>
      <c r="I159" s="35">
        <v>1</v>
      </c>
      <c r="J159" s="35" t="s">
        <v>2250</v>
      </c>
      <c r="K159" s="35">
        <v>1</v>
      </c>
      <c r="L159" s="35" t="s">
        <v>165</v>
      </c>
      <c r="M159" s="35">
        <v>1</v>
      </c>
      <c r="N159" s="35">
        <f>VLOOKUP($D159,[1]可使用道具表!$D:$E,2,FALSE)*$E159+VLOOKUP($F159,[1]可使用道具表!$D:$E,2,FALSE)*$G159+VLOOKUP($H159,[1]可使用道具表!$D:$E,2,FALSE)*$I159+VLOOKUP($J159,[1]可使用道具表!$D:$E,2,FALSE)*$K159+VLOOKUP($L159,[1]可使用道具表!$D:$E,2,FALSE)*$M159</f>
        <v>1827</v>
      </c>
      <c r="O159" s="95">
        <f t="shared" si="40"/>
        <v>0.3654</v>
      </c>
      <c r="U159" s="162">
        <f>VLOOKUP(D159,[1]可使用道具表!$D:$F,3,FALSE)</f>
        <v>655008</v>
      </c>
      <c r="V159" s="162">
        <f t="shared" si="35"/>
        <v>50</v>
      </c>
      <c r="W159" s="162">
        <f>VLOOKUP(F159,[1]可使用道具表!$D:$F,3,FALSE)</f>
        <v>655108</v>
      </c>
      <c r="X159" s="162">
        <f t="shared" si="36"/>
        <v>1</v>
      </c>
      <c r="Y159" s="162">
        <f>VLOOKUP(H159,[1]可使用道具表!$D:$F,3,FALSE)</f>
        <v>880020</v>
      </c>
      <c r="Z159" s="162">
        <f t="shared" si="37"/>
        <v>1</v>
      </c>
      <c r="AA159" s="162">
        <f>VLOOKUP(J159,[1]可使用道具表!$D:$F,3,FALSE)</f>
        <v>880019</v>
      </c>
      <c r="AB159" s="162">
        <f t="shared" si="38"/>
        <v>1</v>
      </c>
      <c r="AC159" s="162">
        <f>VLOOKUP(L159,[1]可使用道具表!$D:$F,3,FALSE)</f>
        <v>880021</v>
      </c>
      <c r="AD159" s="162">
        <f t="shared" si="39"/>
        <v>1</v>
      </c>
      <c r="AE159" s="160"/>
      <c r="AF159" s="160">
        <v>9</v>
      </c>
      <c r="AG159" s="160">
        <v>9</v>
      </c>
      <c r="AH159" s="160">
        <v>20000</v>
      </c>
      <c r="AI159" s="160">
        <v>1</v>
      </c>
      <c r="AJ159" s="160"/>
      <c r="AK159" s="160"/>
      <c r="AL159" s="160">
        <v>10</v>
      </c>
      <c r="AM159" s="160">
        <v>10</v>
      </c>
      <c r="AN159" s="160">
        <v>30000</v>
      </c>
      <c r="AO159" s="160">
        <v>1</v>
      </c>
    </row>
    <row r="160" spans="1:41" s="156" customFormat="1" ht="17.25" x14ac:dyDescent="0.35">
      <c r="A160" s="166"/>
      <c r="B160" s="35">
        <v>8</v>
      </c>
      <c r="C160" s="35">
        <v>10000</v>
      </c>
      <c r="D160" s="157" t="str">
        <f>T153</f>
        <v>炫彩翎羽</v>
      </c>
      <c r="E160" s="35">
        <v>1</v>
      </c>
      <c r="F160" s="35" t="str">
        <f>S153</f>
        <v>炫彩羽</v>
      </c>
      <c r="G160" s="35">
        <v>1</v>
      </c>
      <c r="H160" s="35" t="s">
        <v>1877</v>
      </c>
      <c r="I160" s="35">
        <v>2</v>
      </c>
      <c r="J160" s="35" t="s">
        <v>1875</v>
      </c>
      <c r="K160" s="35">
        <v>2</v>
      </c>
      <c r="L160" s="35" t="s">
        <v>1879</v>
      </c>
      <c r="M160" s="35">
        <v>2</v>
      </c>
      <c r="N160" s="35">
        <f>VLOOKUP($D160,[1]可使用道具表!$D:$E,2,FALSE)*$E160+VLOOKUP($F160,[1]可使用道具表!$D:$E,2,FALSE)*$G160+VLOOKUP($H160,[1]可使用道具表!$D:$E,2,FALSE)*$I160+VLOOKUP($J160,[1]可使用道具表!$D:$E,2,FALSE)*$K160+VLOOKUP($L160,[1]可使用道具表!$D:$E,2,FALSE)*$M160</f>
        <v>3749</v>
      </c>
      <c r="O160" s="95">
        <f t="shared" si="40"/>
        <v>0.37490000000000001</v>
      </c>
      <c r="U160" s="162">
        <f>VLOOKUP(D160,[1]可使用道具表!$D:$F,3,FALSE)</f>
        <v>655308</v>
      </c>
      <c r="V160" s="162">
        <f t="shared" si="35"/>
        <v>1</v>
      </c>
      <c r="W160" s="162">
        <f>VLOOKUP(F160,[1]可使用道具表!$D:$F,3,FALSE)</f>
        <v>655108</v>
      </c>
      <c r="X160" s="162">
        <f t="shared" si="36"/>
        <v>1</v>
      </c>
      <c r="Y160" s="162">
        <f>VLOOKUP(H160,[1]可使用道具表!$D:$F,3,FALSE)</f>
        <v>880020</v>
      </c>
      <c r="Z160" s="162">
        <f t="shared" si="37"/>
        <v>2</v>
      </c>
      <c r="AA160" s="162">
        <f>VLOOKUP(J160,[1]可使用道具表!$D:$F,3,FALSE)</f>
        <v>880019</v>
      </c>
      <c r="AB160" s="162">
        <f t="shared" si="38"/>
        <v>2</v>
      </c>
      <c r="AC160" s="162">
        <f>VLOOKUP(L160,[1]可使用道具表!$D:$F,3,FALSE)</f>
        <v>880021</v>
      </c>
      <c r="AD160" s="162">
        <f t="shared" si="39"/>
        <v>2</v>
      </c>
      <c r="AE160" s="161">
        <v>3</v>
      </c>
      <c r="AF160" s="161" t="s">
        <v>2494</v>
      </c>
      <c r="AG160" s="161" t="s">
        <v>522</v>
      </c>
      <c r="AH160" s="161" t="s">
        <v>2495</v>
      </c>
      <c r="AI160" s="160"/>
      <c r="AJ160" s="160"/>
      <c r="AK160" s="161">
        <v>3</v>
      </c>
      <c r="AL160" s="161" t="s">
        <v>2494</v>
      </c>
      <c r="AM160" s="161" t="s">
        <v>522</v>
      </c>
      <c r="AN160" s="161" t="s">
        <v>2495</v>
      </c>
      <c r="AO160" s="160"/>
    </row>
    <row r="161" spans="1:41" s="156" customFormat="1" x14ac:dyDescent="0.35">
      <c r="A161" s="166"/>
      <c r="B161" s="35">
        <v>9</v>
      </c>
      <c r="C161" s="35">
        <v>20000</v>
      </c>
      <c r="D161" s="33" t="s">
        <v>757</v>
      </c>
      <c r="E161" s="35">
        <v>3</v>
      </c>
      <c r="F161" s="35" t="str">
        <f>Q153</f>
        <v>时装技能书</v>
      </c>
      <c r="G161" s="35">
        <v>5</v>
      </c>
      <c r="H161" s="35" t="str">
        <f>R153</f>
        <v>炫彩织锦</v>
      </c>
      <c r="I161" s="35">
        <v>100</v>
      </c>
      <c r="J161" s="35" t="s">
        <v>2429</v>
      </c>
      <c r="K161" s="35">
        <v>1</v>
      </c>
      <c r="L161" s="33" t="s">
        <v>2428</v>
      </c>
      <c r="M161" s="35">
        <v>1</v>
      </c>
      <c r="N161" s="35">
        <f>VLOOKUP($D161,[1]可使用道具表!$D:$E,2,FALSE)*$E161+VLOOKUP($F161,[1]可使用道具表!$D:$E,2,FALSE)*$G161+VLOOKUP($H161,[1]可使用道具表!$D:$E,2,FALSE)*$I161+VLOOKUP($J161,[1]可使用道具表!$D:$E,2,FALSE)*$K161+VLOOKUP($L161,[1]可使用道具表!$D:$E,2,FALSE)*$M161</f>
        <v>5061</v>
      </c>
      <c r="O161" s="95">
        <f t="shared" si="40"/>
        <v>0.25305</v>
      </c>
      <c r="U161" s="162">
        <f>VLOOKUP(D161,[1]可使用道具表!$D:$F,3,FALSE)</f>
        <v>130028</v>
      </c>
      <c r="V161" s="162">
        <f t="shared" si="35"/>
        <v>3</v>
      </c>
      <c r="W161" s="162">
        <f>VLOOKUP(F161,[1]可使用道具表!$D:$F,3,FALSE)</f>
        <v>500115</v>
      </c>
      <c r="X161" s="162">
        <f t="shared" si="36"/>
        <v>5</v>
      </c>
      <c r="Y161" s="162">
        <f>VLOOKUP(H161,[1]可使用道具表!$D:$F,3,FALSE)</f>
        <v>655008</v>
      </c>
      <c r="Z161" s="162">
        <f t="shared" si="37"/>
        <v>100</v>
      </c>
      <c r="AA161" s="162">
        <f>VLOOKUP(J161,[1]可使用道具表!$D:$F,3,FALSE)</f>
        <v>130305</v>
      </c>
      <c r="AB161" s="162">
        <f t="shared" si="38"/>
        <v>1</v>
      </c>
      <c r="AC161" s="162">
        <f>VLOOKUP(L161,[1]可使用道具表!$D:$F,3,FALSE)</f>
        <v>130032</v>
      </c>
      <c r="AD161" s="162">
        <f t="shared" si="39"/>
        <v>1</v>
      </c>
      <c r="AE161" s="158"/>
      <c r="AF161" s="158">
        <v>130028</v>
      </c>
      <c r="AG161" s="158">
        <v>3</v>
      </c>
      <c r="AH161" s="158">
        <v>55</v>
      </c>
      <c r="AI161" s="158"/>
      <c r="AJ161" s="158"/>
      <c r="AK161" s="158"/>
      <c r="AL161" s="158">
        <v>130044</v>
      </c>
      <c r="AM161" s="158">
        <v>1</v>
      </c>
      <c r="AN161" s="158">
        <v>55</v>
      </c>
      <c r="AO161" s="158"/>
    </row>
    <row r="162" spans="1:41" x14ac:dyDescent="0.35">
      <c r="A162" s="166"/>
      <c r="B162" s="35">
        <v>10</v>
      </c>
      <c r="C162" s="35">
        <v>30000</v>
      </c>
      <c r="D162" s="33" t="s">
        <v>763</v>
      </c>
      <c r="E162" s="35">
        <v>1</v>
      </c>
      <c r="F162" s="35" t="str">
        <f>Q153</f>
        <v>时装技能书</v>
      </c>
      <c r="G162" s="35">
        <v>8</v>
      </c>
      <c r="H162" s="35" t="str">
        <f>R153</f>
        <v>炫彩织锦</v>
      </c>
      <c r="I162" s="35">
        <v>120</v>
      </c>
      <c r="J162" s="35" t="s">
        <v>2430</v>
      </c>
      <c r="K162" s="35">
        <v>1</v>
      </c>
      <c r="L162" s="33" t="s">
        <v>898</v>
      </c>
      <c r="M162" s="35">
        <v>1</v>
      </c>
      <c r="N162" s="35">
        <f>VLOOKUP($D162,[1]可使用道具表!$D:$E,2,FALSE)*$E162+VLOOKUP($F162,[1]可使用道具表!$D:$E,2,FALSE)*$G162+VLOOKUP($H162,[1]可使用道具表!$D:$E,2,FALSE)*$I162+VLOOKUP($J162,[1]可使用道具表!$D:$E,2,FALSE)*$K162+VLOOKUP($L162,[1]可使用道具表!$D:$E,2,FALSE)*$M162</f>
        <v>8612</v>
      </c>
      <c r="O162" s="95">
        <f t="shared" si="40"/>
        <v>0.28706666666666669</v>
      </c>
      <c r="U162" s="162">
        <f>VLOOKUP(D162,[1]可使用道具表!$D:$F,3,FALSE)</f>
        <v>130044</v>
      </c>
      <c r="V162" s="162">
        <f t="shared" si="35"/>
        <v>1</v>
      </c>
      <c r="W162" s="162">
        <f>VLOOKUP(F162,[1]可使用道具表!$D:$F,3,FALSE)</f>
        <v>500115</v>
      </c>
      <c r="X162" s="162">
        <f t="shared" si="36"/>
        <v>8</v>
      </c>
      <c r="Y162" s="162">
        <f>VLOOKUP(H162,[1]可使用道具表!$D:$F,3,FALSE)</f>
        <v>655008</v>
      </c>
      <c r="Z162" s="162">
        <f t="shared" si="37"/>
        <v>120</v>
      </c>
      <c r="AA162" s="162">
        <f>VLOOKUP(J162,[1]可使用道具表!$D:$F,3,FALSE)</f>
        <v>130306</v>
      </c>
      <c r="AB162" s="162">
        <f t="shared" si="38"/>
        <v>1</v>
      </c>
      <c r="AC162" s="162">
        <f>VLOOKUP(L162,[1]可使用道具表!$D:$F,3,FALSE)</f>
        <v>146006</v>
      </c>
      <c r="AD162" s="162">
        <f t="shared" si="39"/>
        <v>1</v>
      </c>
      <c r="AF162" s="158">
        <v>500115</v>
      </c>
      <c r="AG162" s="158">
        <v>5</v>
      </c>
      <c r="AH162" s="158">
        <v>44</v>
      </c>
      <c r="AL162" s="158">
        <v>500115</v>
      </c>
      <c r="AM162" s="158">
        <v>8</v>
      </c>
      <c r="AN162" s="158">
        <v>44</v>
      </c>
      <c r="AO162" s="158"/>
    </row>
    <row r="163" spans="1:41" ht="17.25" x14ac:dyDescent="0.35">
      <c r="A163" s="166" t="s">
        <v>59</v>
      </c>
      <c r="B163" s="35">
        <v>1</v>
      </c>
      <c r="C163" s="35">
        <v>100</v>
      </c>
      <c r="D163" s="35" t="str">
        <f>R163</f>
        <v>神行口诀</v>
      </c>
      <c r="E163" s="35">
        <v>6</v>
      </c>
      <c r="F163" s="35" t="s">
        <v>2247</v>
      </c>
      <c r="G163" s="35">
        <v>1</v>
      </c>
      <c r="H163" s="98" t="s">
        <v>532</v>
      </c>
      <c r="I163" s="35">
        <v>1</v>
      </c>
      <c r="J163" s="98" t="s">
        <v>807</v>
      </c>
      <c r="K163" s="35">
        <v>1</v>
      </c>
      <c r="L163" s="35" t="s">
        <v>518</v>
      </c>
      <c r="M163" s="35"/>
      <c r="N163" s="35">
        <f>VLOOKUP($D163,[1]可使用道具表!$D:$E,2,FALSE)*$E163+VLOOKUP($F163,[1]可使用道具表!$D:$E,2,FALSE)*$G163+VLOOKUP($H163,[1]可使用道具表!$D:$E,2,FALSE)*$I163+VLOOKUP($J163,[1]可使用道具表!$D:$E,2,FALSE)*$K163+VLOOKUP($L163,[1]可使用道具表!$D:$E,2,FALSE)*$M163</f>
        <v>527</v>
      </c>
      <c r="O163" s="95">
        <f t="shared" si="40"/>
        <v>5.27</v>
      </c>
      <c r="P163" s="37" t="s">
        <v>349</v>
      </c>
      <c r="Q163" s="37" t="s">
        <v>191</v>
      </c>
      <c r="R163" s="37" t="s">
        <v>543</v>
      </c>
      <c r="S163" s="37" t="s">
        <v>350</v>
      </c>
      <c r="T163" s="38" t="s">
        <v>197</v>
      </c>
      <c r="U163" s="162">
        <f>VLOOKUP(D163,[1]可使用道具表!$D:$F,3,FALSE)</f>
        <v>655004</v>
      </c>
      <c r="V163" s="162">
        <f t="shared" si="35"/>
        <v>6</v>
      </c>
      <c r="W163" s="162">
        <f>VLOOKUP(F163,[1]可使用道具表!$D:$F,3,FALSE)</f>
        <v>160000</v>
      </c>
      <c r="X163" s="162">
        <f t="shared" si="36"/>
        <v>1</v>
      </c>
      <c r="Y163" s="162">
        <f>VLOOKUP(H163,[1]可使用道具表!$D:$F,3,FALSE)</f>
        <v>125005</v>
      </c>
      <c r="Z163" s="162">
        <f t="shared" si="37"/>
        <v>1</v>
      </c>
      <c r="AA163" s="162">
        <f>VLOOKUP(J163,[1]可使用道具表!$D:$F,3,FALSE)</f>
        <v>130303</v>
      </c>
      <c r="AB163" s="162">
        <f t="shared" si="38"/>
        <v>1</v>
      </c>
      <c r="AC163" s="162">
        <f>VLOOKUP(L163,[1]可使用道具表!$D:$F,3,FALSE)</f>
        <v>0</v>
      </c>
      <c r="AD163" s="162">
        <f t="shared" si="39"/>
        <v>0</v>
      </c>
      <c r="AF163" s="158">
        <v>655008</v>
      </c>
      <c r="AG163" s="158">
        <v>100</v>
      </c>
      <c r="AH163" s="158">
        <v>33</v>
      </c>
      <c r="AL163" s="158">
        <v>655008</v>
      </c>
      <c r="AM163" s="158">
        <v>120</v>
      </c>
      <c r="AN163" s="158">
        <v>33</v>
      </c>
      <c r="AO163" s="158"/>
    </row>
    <row r="164" spans="1:41" x14ac:dyDescent="0.35">
      <c r="A164" s="166"/>
      <c r="B164" s="35">
        <v>2</v>
      </c>
      <c r="C164" s="35">
        <v>200</v>
      </c>
      <c r="D164" s="35" t="str">
        <f>R163</f>
        <v>神行口诀</v>
      </c>
      <c r="E164" s="35">
        <v>8</v>
      </c>
      <c r="F164" s="35" t="str">
        <f>Q163</f>
        <v>轻功技能书</v>
      </c>
      <c r="G164" s="35">
        <v>1</v>
      </c>
      <c r="H164" s="98" t="s">
        <v>531</v>
      </c>
      <c r="I164" s="35">
        <v>3</v>
      </c>
      <c r="J164" s="98" t="s">
        <v>808</v>
      </c>
      <c r="K164" s="35">
        <v>1</v>
      </c>
      <c r="L164" s="35" t="s">
        <v>518</v>
      </c>
      <c r="M164" s="35"/>
      <c r="N164" s="35">
        <f>VLOOKUP($D164,[1]可使用道具表!$D:$E,2,FALSE)*$E164+VLOOKUP($F164,[1]可使用道具表!$D:$E,2,FALSE)*$G164+VLOOKUP($H164,[1]可使用道具表!$D:$E,2,FALSE)*$I164+VLOOKUP($J164,[1]可使用道具表!$D:$E,2,FALSE)*$K164+VLOOKUP($L164,[1]可使用道具表!$D:$E,2,FALSE)*$M164</f>
        <v>810</v>
      </c>
      <c r="O164" s="95">
        <f t="shared" si="40"/>
        <v>4.05</v>
      </c>
      <c r="U164" s="162">
        <f>VLOOKUP(D164,[1]可使用道具表!$D:$F,3,FALSE)</f>
        <v>655004</v>
      </c>
      <c r="V164" s="162">
        <f t="shared" si="35"/>
        <v>8</v>
      </c>
      <c r="W164" s="162">
        <f>VLOOKUP(F164,[1]可使用道具表!$D:$F,3,FALSE)</f>
        <v>500118</v>
      </c>
      <c r="X164" s="162">
        <f t="shared" si="36"/>
        <v>1</v>
      </c>
      <c r="Y164" s="162">
        <f>VLOOKUP(H164,[1]可使用道具表!$D:$F,3,FALSE)</f>
        <v>125013</v>
      </c>
      <c r="Z164" s="162">
        <f t="shared" si="37"/>
        <v>3</v>
      </c>
      <c r="AA164" s="162">
        <f>VLOOKUP(J164,[1]可使用道具表!$D:$F,3,FALSE)</f>
        <v>130304</v>
      </c>
      <c r="AB164" s="162">
        <f t="shared" si="38"/>
        <v>1</v>
      </c>
      <c r="AC164" s="162">
        <f>VLOOKUP(L164,[1]可使用道具表!$D:$F,3,FALSE)</f>
        <v>0</v>
      </c>
      <c r="AD164" s="162">
        <f t="shared" si="39"/>
        <v>0</v>
      </c>
      <c r="AF164" s="158">
        <v>130305</v>
      </c>
      <c r="AG164" s="158">
        <v>1</v>
      </c>
      <c r="AH164" s="158">
        <v>22</v>
      </c>
      <c r="AL164" s="158">
        <v>130306</v>
      </c>
      <c r="AM164" s="158">
        <v>1</v>
      </c>
      <c r="AN164" s="158">
        <v>22</v>
      </c>
      <c r="AO164" s="158"/>
    </row>
    <row r="165" spans="1:41" x14ac:dyDescent="0.35">
      <c r="A165" s="166"/>
      <c r="B165" s="35">
        <v>3</v>
      </c>
      <c r="C165" s="35">
        <v>500</v>
      </c>
      <c r="D165" s="35" t="str">
        <f>R163</f>
        <v>神行口诀</v>
      </c>
      <c r="E165" s="35">
        <v>8</v>
      </c>
      <c r="F165" s="35" t="str">
        <f>Q163</f>
        <v>轻功技能书</v>
      </c>
      <c r="G165" s="35">
        <v>1</v>
      </c>
      <c r="H165" s="35" t="s">
        <v>2248</v>
      </c>
      <c r="I165" s="35">
        <v>3</v>
      </c>
      <c r="J165" s="114" t="s">
        <v>153</v>
      </c>
      <c r="K165" s="114">
        <v>1</v>
      </c>
      <c r="L165" s="114" t="s">
        <v>518</v>
      </c>
      <c r="M165" s="35"/>
      <c r="N165" s="35">
        <f>VLOOKUP($D165,[1]可使用道具表!$D:$E,2,FALSE)*$E165+VLOOKUP($F165,[1]可使用道具表!$D:$E,2,FALSE)*$G165+VLOOKUP($H165,[1]可使用道具表!$D:$E,2,FALSE)*$I165+VLOOKUP($J165,[1]可使用道具表!$D:$E,2,FALSE)*$K165+VLOOKUP($L165,[1]可使用道具表!$D:$E,2,FALSE)*$M165</f>
        <v>490</v>
      </c>
      <c r="O165" s="95">
        <f t="shared" si="40"/>
        <v>0.98</v>
      </c>
      <c r="U165" s="162">
        <f>VLOOKUP(D165,[1]可使用道具表!$D:$F,3,FALSE)</f>
        <v>655004</v>
      </c>
      <c r="V165" s="162">
        <f t="shared" si="35"/>
        <v>8</v>
      </c>
      <c r="W165" s="162">
        <f>VLOOKUP(F165,[1]可使用道具表!$D:$F,3,FALSE)</f>
        <v>500118</v>
      </c>
      <c r="X165" s="162">
        <f t="shared" si="36"/>
        <v>1</v>
      </c>
      <c r="Y165" s="162">
        <f>VLOOKUP(H165,[1]可使用道具表!$D:$F,3,FALSE)</f>
        <v>160000</v>
      </c>
      <c r="Z165" s="162">
        <f t="shared" si="37"/>
        <v>3</v>
      </c>
      <c r="AA165" s="162">
        <f>VLOOKUP(J165,[1]可使用道具表!$D:$F,3,FALSE)</f>
        <v>141004</v>
      </c>
      <c r="AB165" s="162">
        <f t="shared" si="38"/>
        <v>1</v>
      </c>
      <c r="AC165" s="162">
        <f>VLOOKUP(L165,[1]可使用道具表!$D:$F,3,FALSE)</f>
        <v>0</v>
      </c>
      <c r="AD165" s="162">
        <f t="shared" si="39"/>
        <v>0</v>
      </c>
      <c r="AF165" s="158">
        <v>130032</v>
      </c>
      <c r="AG165" s="158">
        <v>1</v>
      </c>
      <c r="AH165" s="158">
        <v>11</v>
      </c>
      <c r="AL165" s="158">
        <v>130316</v>
      </c>
      <c r="AM165" s="158">
        <v>1</v>
      </c>
      <c r="AN165" s="158">
        <v>11</v>
      </c>
      <c r="AO165" s="158"/>
    </row>
    <row r="166" spans="1:41" x14ac:dyDescent="0.35">
      <c r="A166" s="166"/>
      <c r="B166" s="35">
        <v>4</v>
      </c>
      <c r="C166" s="35">
        <v>1000</v>
      </c>
      <c r="D166" s="35" t="str">
        <f>R163</f>
        <v>神行口诀</v>
      </c>
      <c r="E166" s="35">
        <v>10</v>
      </c>
      <c r="F166" s="35" t="str">
        <f>Q163</f>
        <v>轻功技能书</v>
      </c>
      <c r="G166" s="35">
        <v>1</v>
      </c>
      <c r="H166" s="35" t="s">
        <v>2249</v>
      </c>
      <c r="I166" s="35">
        <v>1</v>
      </c>
      <c r="J166" s="114" t="s">
        <v>288</v>
      </c>
      <c r="K166" s="114">
        <v>1</v>
      </c>
      <c r="L166" s="114" t="s">
        <v>2138</v>
      </c>
      <c r="M166" s="35">
        <v>1</v>
      </c>
      <c r="N166" s="35">
        <f>VLOOKUP($D166,[1]可使用道具表!$D:$E,2,FALSE)*$E166+VLOOKUP($F166,[1]可使用道具表!$D:$E,2,FALSE)*$G166+VLOOKUP($H166,[1]可使用道具表!$D:$E,2,FALSE)*$I166+VLOOKUP($J166,[1]可使用道具表!$D:$E,2,FALSE)*$K166+VLOOKUP($L166,[1]可使用道具表!$D:$E,2,FALSE)*$M166</f>
        <v>720</v>
      </c>
      <c r="O166" s="95">
        <f t="shared" si="40"/>
        <v>0.72</v>
      </c>
      <c r="U166" s="162">
        <f>VLOOKUP(D166,[1]可使用道具表!$D:$F,3,FALSE)</f>
        <v>655004</v>
      </c>
      <c r="V166" s="162">
        <f t="shared" si="35"/>
        <v>10</v>
      </c>
      <c r="W166" s="162">
        <f>VLOOKUP(F166,[1]可使用道具表!$D:$F,3,FALSE)</f>
        <v>500118</v>
      </c>
      <c r="X166" s="162">
        <f t="shared" si="36"/>
        <v>1</v>
      </c>
      <c r="Y166" s="162">
        <f>VLOOKUP(H166,[1]可使用道具表!$D:$F,3,FALSE)</f>
        <v>880019</v>
      </c>
      <c r="Z166" s="162">
        <f t="shared" si="37"/>
        <v>1</v>
      </c>
      <c r="AA166" s="162">
        <f>VLOOKUP(J166,[1]可使用道具表!$D:$F,3,FALSE)</f>
        <v>146004</v>
      </c>
      <c r="AB166" s="162">
        <f t="shared" si="38"/>
        <v>1</v>
      </c>
      <c r="AC166" s="162">
        <f>VLOOKUP(L166,[1]可使用道具表!$D:$F,3,FALSE)</f>
        <v>125025</v>
      </c>
      <c r="AD166" s="162">
        <f t="shared" si="39"/>
        <v>1</v>
      </c>
    </row>
    <row r="167" spans="1:41" x14ac:dyDescent="0.35">
      <c r="A167" s="166"/>
      <c r="B167" s="35">
        <v>5</v>
      </c>
      <c r="C167" s="35">
        <v>2000</v>
      </c>
      <c r="D167" s="35" t="str">
        <f>R163</f>
        <v>神行口诀</v>
      </c>
      <c r="E167" s="35">
        <v>20</v>
      </c>
      <c r="F167" s="35" t="str">
        <f>Q163</f>
        <v>轻功技能书</v>
      </c>
      <c r="G167" s="35">
        <v>2</v>
      </c>
      <c r="H167" s="35" t="s">
        <v>159</v>
      </c>
      <c r="I167" s="35">
        <v>1</v>
      </c>
      <c r="J167" s="35" t="s">
        <v>2250</v>
      </c>
      <c r="K167" s="35">
        <v>1</v>
      </c>
      <c r="L167" s="114" t="s">
        <v>531</v>
      </c>
      <c r="M167" s="35">
        <v>1</v>
      </c>
      <c r="N167" s="35">
        <f>VLOOKUP($D167,[1]可使用道具表!$D:$E,2,FALSE)*$E167+VLOOKUP($F167,[1]可使用道具表!$D:$E,2,FALSE)*$G167+VLOOKUP($H167,[1]可使用道具表!$D:$E,2,FALSE)*$I167+VLOOKUP($J167,[1]可使用道具表!$D:$E,2,FALSE)*$K167+VLOOKUP($L167,[1]可使用道具表!$D:$E,2,FALSE)*$M167</f>
        <v>740</v>
      </c>
      <c r="O167" s="95">
        <f t="shared" si="40"/>
        <v>0.37</v>
      </c>
      <c r="U167" s="162">
        <f>VLOOKUP(D167,[1]可使用道具表!$D:$F,3,FALSE)</f>
        <v>655004</v>
      </c>
      <c r="V167" s="162">
        <f t="shared" si="35"/>
        <v>20</v>
      </c>
      <c r="W167" s="162">
        <f>VLOOKUP(F167,[1]可使用道具表!$D:$F,3,FALSE)</f>
        <v>500118</v>
      </c>
      <c r="X167" s="162">
        <f t="shared" si="36"/>
        <v>2</v>
      </c>
      <c r="Y167" s="162">
        <f>VLOOKUP(H167,[1]可使用道具表!$D:$F,3,FALSE)</f>
        <v>880020</v>
      </c>
      <c r="Z167" s="162">
        <f t="shared" si="37"/>
        <v>1</v>
      </c>
      <c r="AA167" s="162">
        <f>VLOOKUP(J167,[1]可使用道具表!$D:$F,3,FALSE)</f>
        <v>880019</v>
      </c>
      <c r="AB167" s="162">
        <f t="shared" si="38"/>
        <v>1</v>
      </c>
      <c r="AC167" s="162">
        <f>VLOOKUP(L167,[1]可使用道具表!$D:$F,3,FALSE)</f>
        <v>125013</v>
      </c>
      <c r="AD167" s="162">
        <f t="shared" si="39"/>
        <v>1</v>
      </c>
    </row>
    <row r="168" spans="1:41" ht="33" x14ac:dyDescent="0.35">
      <c r="A168" s="166"/>
      <c r="B168" s="35">
        <v>6</v>
      </c>
      <c r="C168" s="35">
        <v>3000</v>
      </c>
      <c r="D168" s="35" t="str">
        <f>R163</f>
        <v>神行口诀</v>
      </c>
      <c r="E168" s="35">
        <v>30</v>
      </c>
      <c r="F168" s="35" t="str">
        <f>Q163</f>
        <v>轻功技能书</v>
      </c>
      <c r="G168" s="35">
        <v>3</v>
      </c>
      <c r="H168" s="35" t="s">
        <v>159</v>
      </c>
      <c r="I168" s="35">
        <v>1</v>
      </c>
      <c r="J168" s="35" t="s">
        <v>2250</v>
      </c>
      <c r="K168" s="35">
        <v>1</v>
      </c>
      <c r="L168" s="35" t="str">
        <f>S163</f>
        <v>神行丹</v>
      </c>
      <c r="M168" s="35">
        <v>1</v>
      </c>
      <c r="N168" s="35">
        <f>VLOOKUP($D168,[1]可使用道具表!$D:$E,2,FALSE)*$E168+VLOOKUP($F168,[1]可使用道具表!$D:$E,2,FALSE)*$G168+VLOOKUP($H168,[1]可使用道具表!$D:$E,2,FALSE)*$I168+VLOOKUP($J168,[1]可使用道具表!$D:$E,2,FALSE)*$K168+VLOOKUP($L168,[1]可使用道具表!$D:$E,2,FALSE)*$M168</f>
        <v>1397</v>
      </c>
      <c r="O168" s="95">
        <f t="shared" si="40"/>
        <v>0.46566666666666667</v>
      </c>
      <c r="U168" s="162">
        <f>VLOOKUP(D168,[1]可使用道具表!$D:$F,3,FALSE)</f>
        <v>655004</v>
      </c>
      <c r="V168" s="162">
        <f t="shared" si="35"/>
        <v>30</v>
      </c>
      <c r="W168" s="162">
        <f>VLOOKUP(F168,[1]可使用道具表!$D:$F,3,FALSE)</f>
        <v>500118</v>
      </c>
      <c r="X168" s="162">
        <f t="shared" si="36"/>
        <v>3</v>
      </c>
      <c r="Y168" s="162">
        <f>VLOOKUP(H168,[1]可使用道具表!$D:$F,3,FALSE)</f>
        <v>880020</v>
      </c>
      <c r="Z168" s="162">
        <f t="shared" si="37"/>
        <v>1</v>
      </c>
      <c r="AA168" s="162">
        <f>VLOOKUP(J168,[1]可使用道具表!$D:$F,3,FALSE)</f>
        <v>880019</v>
      </c>
      <c r="AB168" s="162">
        <f t="shared" si="38"/>
        <v>1</v>
      </c>
      <c r="AC168" s="162">
        <f>VLOOKUP(L168,[1]可使用道具表!$D:$F,3,FALSE)</f>
        <v>655104</v>
      </c>
      <c r="AD168" s="162">
        <f t="shared" si="39"/>
        <v>1</v>
      </c>
      <c r="AE168" s="159" t="s">
        <v>2489</v>
      </c>
      <c r="AF168" s="159" t="s">
        <v>2490</v>
      </c>
      <c r="AG168" s="159" t="s">
        <v>2491</v>
      </c>
      <c r="AH168" s="159" t="s">
        <v>2492</v>
      </c>
      <c r="AI168" s="159" t="s">
        <v>2493</v>
      </c>
      <c r="AJ168" s="159"/>
      <c r="AK168" s="159" t="s">
        <v>2489</v>
      </c>
      <c r="AL168" s="159" t="s">
        <v>2490</v>
      </c>
      <c r="AM168" s="159" t="s">
        <v>2491</v>
      </c>
      <c r="AN168" s="159" t="s">
        <v>2492</v>
      </c>
      <c r="AO168" s="159" t="s">
        <v>2493</v>
      </c>
    </row>
    <row r="169" spans="1:41" x14ac:dyDescent="0.35">
      <c r="A169" s="166"/>
      <c r="B169" s="35">
        <v>7</v>
      </c>
      <c r="C169" s="35">
        <v>5000</v>
      </c>
      <c r="D169" s="35" t="str">
        <f>R163</f>
        <v>神行口诀</v>
      </c>
      <c r="E169" s="35">
        <v>50</v>
      </c>
      <c r="F169" s="35" t="str">
        <f>S163</f>
        <v>神行丹</v>
      </c>
      <c r="G169" s="35">
        <v>1</v>
      </c>
      <c r="H169" s="35" t="s">
        <v>159</v>
      </c>
      <c r="I169" s="35">
        <v>1</v>
      </c>
      <c r="J169" s="35" t="s">
        <v>2250</v>
      </c>
      <c r="K169" s="35">
        <v>1</v>
      </c>
      <c r="L169" s="35" t="s">
        <v>165</v>
      </c>
      <c r="M169" s="35">
        <v>1</v>
      </c>
      <c r="N169" s="35">
        <f>VLOOKUP($D169,[1]可使用道具表!$D:$E,2,FALSE)*$E169+VLOOKUP($F169,[1]可使用道具表!$D:$E,2,FALSE)*$G169+VLOOKUP($H169,[1]可使用道具表!$D:$E,2,FALSE)*$I169+VLOOKUP($J169,[1]可使用道具表!$D:$E,2,FALSE)*$K169+VLOOKUP($L169,[1]可使用道具表!$D:$E,2,FALSE)*$M169</f>
        <v>1827</v>
      </c>
      <c r="O169" s="95">
        <f t="shared" si="40"/>
        <v>0.3654</v>
      </c>
      <c r="U169" s="162">
        <f>VLOOKUP(D169,[1]可使用道具表!$D:$F,3,FALSE)</f>
        <v>655004</v>
      </c>
      <c r="V169" s="162">
        <f t="shared" si="35"/>
        <v>50</v>
      </c>
      <c r="W169" s="162">
        <f>VLOOKUP(F169,[1]可使用道具表!$D:$F,3,FALSE)</f>
        <v>655104</v>
      </c>
      <c r="X169" s="162">
        <f t="shared" si="36"/>
        <v>1</v>
      </c>
      <c r="Y169" s="162">
        <f>VLOOKUP(H169,[1]可使用道具表!$D:$F,3,FALSE)</f>
        <v>880020</v>
      </c>
      <c r="Z169" s="162">
        <f t="shared" si="37"/>
        <v>1</v>
      </c>
      <c r="AA169" s="162">
        <f>VLOOKUP(J169,[1]可使用道具表!$D:$F,3,FALSE)</f>
        <v>880019</v>
      </c>
      <c r="AB169" s="162">
        <f t="shared" si="38"/>
        <v>1</v>
      </c>
      <c r="AC169" s="162">
        <f>VLOOKUP(L169,[1]可使用道具表!$D:$F,3,FALSE)</f>
        <v>880021</v>
      </c>
      <c r="AD169" s="162">
        <f t="shared" si="39"/>
        <v>1</v>
      </c>
      <c r="AE169" s="160"/>
      <c r="AF169" s="160">
        <v>9</v>
      </c>
      <c r="AG169" s="160">
        <v>9</v>
      </c>
      <c r="AH169" s="160">
        <v>20000</v>
      </c>
      <c r="AI169" s="160">
        <v>1</v>
      </c>
      <c r="AJ169" s="160"/>
      <c r="AK169" s="160"/>
      <c r="AL169" s="160">
        <v>10</v>
      </c>
      <c r="AM169" s="160">
        <v>10</v>
      </c>
      <c r="AN169" s="160">
        <v>30000</v>
      </c>
      <c r="AO169" s="160">
        <v>1</v>
      </c>
    </row>
    <row r="170" spans="1:41" s="156" customFormat="1" ht="17.25" x14ac:dyDescent="0.35">
      <c r="A170" s="166"/>
      <c r="B170" s="35">
        <v>8</v>
      </c>
      <c r="C170" s="35">
        <v>10000</v>
      </c>
      <c r="D170" s="157" t="str">
        <f>T163</f>
        <v>神行仙丹</v>
      </c>
      <c r="E170" s="35">
        <v>1</v>
      </c>
      <c r="F170" s="35" t="str">
        <f>S163</f>
        <v>神行丹</v>
      </c>
      <c r="G170" s="35">
        <v>1</v>
      </c>
      <c r="H170" s="35" t="s">
        <v>1877</v>
      </c>
      <c r="I170" s="35">
        <v>2</v>
      </c>
      <c r="J170" s="35" t="s">
        <v>1875</v>
      </c>
      <c r="K170" s="35">
        <v>2</v>
      </c>
      <c r="L170" s="35" t="s">
        <v>1879</v>
      </c>
      <c r="M170" s="35">
        <v>2</v>
      </c>
      <c r="N170" s="35">
        <f>VLOOKUP($D170,[1]可使用道具表!$D:$E,2,FALSE)*$E170+VLOOKUP($F170,[1]可使用道具表!$D:$E,2,FALSE)*$G170+VLOOKUP($H170,[1]可使用道具表!$D:$E,2,FALSE)*$I170+VLOOKUP($J170,[1]可使用道具表!$D:$E,2,FALSE)*$K170+VLOOKUP($L170,[1]可使用道具表!$D:$E,2,FALSE)*$M170</f>
        <v>3749</v>
      </c>
      <c r="O170" s="95">
        <f t="shared" si="40"/>
        <v>0.37490000000000001</v>
      </c>
      <c r="U170" s="162">
        <f>VLOOKUP(D170,[1]可使用道具表!$D:$F,3,FALSE)</f>
        <v>655304</v>
      </c>
      <c r="V170" s="162">
        <f t="shared" si="35"/>
        <v>1</v>
      </c>
      <c r="W170" s="162">
        <f>VLOOKUP(F170,[1]可使用道具表!$D:$F,3,FALSE)</f>
        <v>655104</v>
      </c>
      <c r="X170" s="162">
        <f t="shared" si="36"/>
        <v>1</v>
      </c>
      <c r="Y170" s="162">
        <f>VLOOKUP(H170,[1]可使用道具表!$D:$F,3,FALSE)</f>
        <v>880020</v>
      </c>
      <c r="Z170" s="162">
        <f t="shared" si="37"/>
        <v>2</v>
      </c>
      <c r="AA170" s="162">
        <f>VLOOKUP(J170,[1]可使用道具表!$D:$F,3,FALSE)</f>
        <v>880019</v>
      </c>
      <c r="AB170" s="162">
        <f t="shared" si="38"/>
        <v>2</v>
      </c>
      <c r="AC170" s="162">
        <f>VLOOKUP(L170,[1]可使用道具表!$D:$F,3,FALSE)</f>
        <v>880021</v>
      </c>
      <c r="AD170" s="162">
        <f t="shared" si="39"/>
        <v>2</v>
      </c>
      <c r="AE170" s="161">
        <v>3</v>
      </c>
      <c r="AF170" s="161" t="s">
        <v>2494</v>
      </c>
      <c r="AG170" s="161" t="s">
        <v>522</v>
      </c>
      <c r="AH170" s="161" t="s">
        <v>2495</v>
      </c>
      <c r="AI170" s="160"/>
      <c r="AJ170" s="160"/>
      <c r="AK170" s="161">
        <v>3</v>
      </c>
      <c r="AL170" s="161" t="s">
        <v>2494</v>
      </c>
      <c r="AM170" s="161" t="s">
        <v>522</v>
      </c>
      <c r="AN170" s="161" t="s">
        <v>2495</v>
      </c>
      <c r="AO170" s="160"/>
    </row>
    <row r="171" spans="1:41" s="156" customFormat="1" x14ac:dyDescent="0.35">
      <c r="A171" s="166"/>
      <c r="B171" s="35">
        <v>9</v>
      </c>
      <c r="C171" s="35">
        <v>20000</v>
      </c>
      <c r="D171" s="33" t="s">
        <v>757</v>
      </c>
      <c r="E171" s="35">
        <v>3</v>
      </c>
      <c r="F171" s="35" t="str">
        <f>Q163</f>
        <v>轻功技能书</v>
      </c>
      <c r="G171" s="35">
        <v>5</v>
      </c>
      <c r="H171" s="35" t="str">
        <f>R163</f>
        <v>神行口诀</v>
      </c>
      <c r="I171" s="35">
        <v>100</v>
      </c>
      <c r="J171" s="35" t="s">
        <v>2429</v>
      </c>
      <c r="K171" s="35">
        <v>1</v>
      </c>
      <c r="L171" s="33" t="s">
        <v>2428</v>
      </c>
      <c r="M171" s="35">
        <v>1</v>
      </c>
      <c r="N171" s="35">
        <f>VLOOKUP($D171,[1]可使用道具表!$D:$E,2,FALSE)*$E171+VLOOKUP($F171,[1]可使用道具表!$D:$E,2,FALSE)*$G171+VLOOKUP($H171,[1]可使用道具表!$D:$E,2,FALSE)*$I171+VLOOKUP($J171,[1]可使用道具表!$D:$E,2,FALSE)*$K171+VLOOKUP($L171,[1]可使用道具表!$D:$E,2,FALSE)*$M171</f>
        <v>5061</v>
      </c>
      <c r="O171" s="95">
        <f t="shared" si="40"/>
        <v>0.25305</v>
      </c>
      <c r="U171" s="162">
        <f>VLOOKUP(D171,[1]可使用道具表!$D:$F,3,FALSE)</f>
        <v>130028</v>
      </c>
      <c r="V171" s="162">
        <f t="shared" si="35"/>
        <v>3</v>
      </c>
      <c r="W171" s="162">
        <f>VLOOKUP(F171,[1]可使用道具表!$D:$F,3,FALSE)</f>
        <v>500118</v>
      </c>
      <c r="X171" s="162">
        <f t="shared" si="36"/>
        <v>5</v>
      </c>
      <c r="Y171" s="162">
        <f>VLOOKUP(H171,[1]可使用道具表!$D:$F,3,FALSE)</f>
        <v>655004</v>
      </c>
      <c r="Z171" s="162">
        <f t="shared" si="37"/>
        <v>100</v>
      </c>
      <c r="AA171" s="162">
        <f>VLOOKUP(J171,[1]可使用道具表!$D:$F,3,FALSE)</f>
        <v>130305</v>
      </c>
      <c r="AB171" s="162">
        <f t="shared" si="38"/>
        <v>1</v>
      </c>
      <c r="AC171" s="162">
        <f>VLOOKUP(L171,[1]可使用道具表!$D:$F,3,FALSE)</f>
        <v>130032</v>
      </c>
      <c r="AD171" s="162">
        <f t="shared" si="39"/>
        <v>1</v>
      </c>
      <c r="AE171" s="158"/>
      <c r="AF171" s="158">
        <v>130028</v>
      </c>
      <c r="AG171" s="158">
        <v>3</v>
      </c>
      <c r="AH171" s="158">
        <v>55</v>
      </c>
      <c r="AI171" s="158"/>
      <c r="AJ171" s="158"/>
      <c r="AK171" s="158"/>
      <c r="AL171" s="158">
        <v>130044</v>
      </c>
      <c r="AM171" s="158">
        <v>1</v>
      </c>
      <c r="AN171" s="158">
        <v>55</v>
      </c>
      <c r="AO171" s="158"/>
    </row>
    <row r="172" spans="1:41" x14ac:dyDescent="0.35">
      <c r="A172" s="166"/>
      <c r="B172" s="35">
        <v>10</v>
      </c>
      <c r="C172" s="35">
        <v>30000</v>
      </c>
      <c r="D172" s="33" t="s">
        <v>763</v>
      </c>
      <c r="E172" s="35">
        <v>1</v>
      </c>
      <c r="F172" s="35" t="str">
        <f>Q163</f>
        <v>轻功技能书</v>
      </c>
      <c r="G172" s="35">
        <v>8</v>
      </c>
      <c r="H172" s="35" t="str">
        <f>R163</f>
        <v>神行口诀</v>
      </c>
      <c r="I172" s="35">
        <v>120</v>
      </c>
      <c r="J172" s="35" t="s">
        <v>2430</v>
      </c>
      <c r="K172" s="35">
        <v>1</v>
      </c>
      <c r="L172" s="33" t="s">
        <v>898</v>
      </c>
      <c r="M172" s="35">
        <v>1</v>
      </c>
      <c r="N172" s="35">
        <f>VLOOKUP($D172,[1]可使用道具表!$D:$E,2,FALSE)*$E172+VLOOKUP($F172,[1]可使用道具表!$D:$E,2,FALSE)*$G172+VLOOKUP($H172,[1]可使用道具表!$D:$E,2,FALSE)*$I172+VLOOKUP($J172,[1]可使用道具表!$D:$E,2,FALSE)*$K172+VLOOKUP($L172,[1]可使用道具表!$D:$E,2,FALSE)*$M172</f>
        <v>8612</v>
      </c>
      <c r="O172" s="95">
        <f t="shared" si="40"/>
        <v>0.28706666666666669</v>
      </c>
      <c r="U172" s="162">
        <f>VLOOKUP(D172,[1]可使用道具表!$D:$F,3,FALSE)</f>
        <v>130044</v>
      </c>
      <c r="V172" s="162">
        <f t="shared" si="35"/>
        <v>1</v>
      </c>
      <c r="W172" s="162">
        <f>VLOOKUP(F172,[1]可使用道具表!$D:$F,3,FALSE)</f>
        <v>500118</v>
      </c>
      <c r="X172" s="162">
        <f t="shared" si="36"/>
        <v>8</v>
      </c>
      <c r="Y172" s="162">
        <f>VLOOKUP(H172,[1]可使用道具表!$D:$F,3,FALSE)</f>
        <v>655004</v>
      </c>
      <c r="Z172" s="162">
        <f t="shared" si="37"/>
        <v>120</v>
      </c>
      <c r="AA172" s="162">
        <f>VLOOKUP(J172,[1]可使用道具表!$D:$F,3,FALSE)</f>
        <v>130306</v>
      </c>
      <c r="AB172" s="162">
        <f t="shared" si="38"/>
        <v>1</v>
      </c>
      <c r="AC172" s="162">
        <f>VLOOKUP(L172,[1]可使用道具表!$D:$F,3,FALSE)</f>
        <v>146006</v>
      </c>
      <c r="AD172" s="162">
        <f t="shared" si="39"/>
        <v>1</v>
      </c>
      <c r="AF172" s="158">
        <v>500118</v>
      </c>
      <c r="AG172" s="158">
        <v>5</v>
      </c>
      <c r="AH172" s="158">
        <v>44</v>
      </c>
      <c r="AL172" s="158">
        <v>500118</v>
      </c>
      <c r="AM172" s="158">
        <v>8</v>
      </c>
      <c r="AN172" s="158">
        <v>44</v>
      </c>
      <c r="AO172" s="158"/>
    </row>
    <row r="173" spans="1:41" ht="17.25" x14ac:dyDescent="0.35">
      <c r="A173" s="166" t="s">
        <v>60</v>
      </c>
      <c r="B173" s="35">
        <v>1</v>
      </c>
      <c r="C173" s="35">
        <v>100</v>
      </c>
      <c r="D173" s="35" t="str">
        <f>R173</f>
        <v>天冠彩饰</v>
      </c>
      <c r="E173" s="35">
        <v>6</v>
      </c>
      <c r="F173" s="35" t="s">
        <v>2247</v>
      </c>
      <c r="G173" s="35">
        <v>1</v>
      </c>
      <c r="H173" s="98" t="s">
        <v>532</v>
      </c>
      <c r="I173" s="35">
        <v>1</v>
      </c>
      <c r="J173" s="98" t="s">
        <v>807</v>
      </c>
      <c r="K173" s="35">
        <v>1</v>
      </c>
      <c r="L173" s="35" t="s">
        <v>518</v>
      </c>
      <c r="M173" s="35"/>
      <c r="N173" s="35">
        <f>VLOOKUP($D173,[1]可使用道具表!$D:$E,2,FALSE)*$E173+VLOOKUP($F173,[1]可使用道具表!$D:$E,2,FALSE)*$G173+VLOOKUP($H173,[1]可使用道具表!$D:$E,2,FALSE)*$I173+VLOOKUP($J173,[1]可使用道具表!$D:$E,2,FALSE)*$K173+VLOOKUP($L173,[1]可使用道具表!$D:$E,2,FALSE)*$M173</f>
        <v>527</v>
      </c>
      <c r="O173" s="95">
        <f t="shared" si="40"/>
        <v>5.27</v>
      </c>
      <c r="P173" s="39" t="s">
        <v>355</v>
      </c>
      <c r="Q173" s="39" t="s">
        <v>356</v>
      </c>
      <c r="R173" s="39" t="s">
        <v>149</v>
      </c>
      <c r="S173" s="39" t="s">
        <v>580</v>
      </c>
      <c r="T173" s="40" t="s">
        <v>587</v>
      </c>
      <c r="U173" s="162">
        <f>VLOOKUP(D173,[1]可使用道具表!$D:$F,3,FALSE)</f>
        <v>655009</v>
      </c>
      <c r="V173" s="162">
        <f t="shared" si="35"/>
        <v>6</v>
      </c>
      <c r="W173" s="162">
        <f>VLOOKUP(F173,[1]可使用道具表!$D:$F,3,FALSE)</f>
        <v>160000</v>
      </c>
      <c r="X173" s="162">
        <f t="shared" si="36"/>
        <v>1</v>
      </c>
      <c r="Y173" s="162">
        <f>VLOOKUP(H173,[1]可使用道具表!$D:$F,3,FALSE)</f>
        <v>125005</v>
      </c>
      <c r="Z173" s="162">
        <f t="shared" si="37"/>
        <v>1</v>
      </c>
      <c r="AA173" s="162">
        <f>VLOOKUP(J173,[1]可使用道具表!$D:$F,3,FALSE)</f>
        <v>130303</v>
      </c>
      <c r="AB173" s="162">
        <f t="shared" si="38"/>
        <v>1</v>
      </c>
      <c r="AC173" s="162">
        <f>VLOOKUP(L173,[1]可使用道具表!$D:$F,3,FALSE)</f>
        <v>0</v>
      </c>
      <c r="AD173" s="162">
        <f t="shared" si="39"/>
        <v>0</v>
      </c>
      <c r="AF173" s="158">
        <v>655004</v>
      </c>
      <c r="AG173" s="158">
        <v>100</v>
      </c>
      <c r="AH173" s="158">
        <v>33</v>
      </c>
      <c r="AL173" s="158">
        <v>655004</v>
      </c>
      <c r="AM173" s="158">
        <v>120</v>
      </c>
      <c r="AN173" s="158">
        <v>33</v>
      </c>
      <c r="AO173" s="158"/>
    </row>
    <row r="174" spans="1:41" x14ac:dyDescent="0.35">
      <c r="A174" s="166"/>
      <c r="B174" s="35">
        <v>2</v>
      </c>
      <c r="C174" s="35">
        <v>200</v>
      </c>
      <c r="D174" s="35" t="str">
        <f>R173</f>
        <v>天冠彩饰</v>
      </c>
      <c r="E174" s="35">
        <v>8</v>
      </c>
      <c r="F174" s="35" t="str">
        <f>Q173</f>
        <v>发型技能书</v>
      </c>
      <c r="G174" s="35">
        <v>1</v>
      </c>
      <c r="H174" s="98" t="s">
        <v>531</v>
      </c>
      <c r="I174" s="35">
        <v>3</v>
      </c>
      <c r="J174" s="98" t="s">
        <v>808</v>
      </c>
      <c r="K174" s="35">
        <v>1</v>
      </c>
      <c r="L174" s="35" t="s">
        <v>518</v>
      </c>
      <c r="M174" s="35"/>
      <c r="N174" s="35">
        <f>VLOOKUP($D174,[1]可使用道具表!$D:$E,2,FALSE)*$E174+VLOOKUP($F174,[1]可使用道具表!$D:$E,2,FALSE)*$G174+VLOOKUP($H174,[1]可使用道具表!$D:$E,2,FALSE)*$I174+VLOOKUP($J174,[1]可使用道具表!$D:$E,2,FALSE)*$K174+VLOOKUP($L174,[1]可使用道具表!$D:$E,2,FALSE)*$M174</f>
        <v>810</v>
      </c>
      <c r="O174" s="95">
        <f t="shared" si="40"/>
        <v>4.05</v>
      </c>
      <c r="U174" s="162">
        <f>VLOOKUP(D174,[1]可使用道具表!$D:$F,3,FALSE)</f>
        <v>655009</v>
      </c>
      <c r="V174" s="162">
        <f t="shared" si="35"/>
        <v>8</v>
      </c>
      <c r="W174" s="162">
        <f>VLOOKUP(F174,[1]可使用道具表!$D:$F,3,FALSE)</f>
        <v>500116</v>
      </c>
      <c r="X174" s="162">
        <f t="shared" si="36"/>
        <v>1</v>
      </c>
      <c r="Y174" s="162">
        <f>VLOOKUP(H174,[1]可使用道具表!$D:$F,3,FALSE)</f>
        <v>125013</v>
      </c>
      <c r="Z174" s="162">
        <f t="shared" si="37"/>
        <v>3</v>
      </c>
      <c r="AA174" s="162">
        <f>VLOOKUP(J174,[1]可使用道具表!$D:$F,3,FALSE)</f>
        <v>130304</v>
      </c>
      <c r="AB174" s="162">
        <f t="shared" si="38"/>
        <v>1</v>
      </c>
      <c r="AC174" s="162">
        <f>VLOOKUP(L174,[1]可使用道具表!$D:$F,3,FALSE)</f>
        <v>0</v>
      </c>
      <c r="AD174" s="162">
        <f t="shared" si="39"/>
        <v>0</v>
      </c>
      <c r="AF174" s="158">
        <v>130305</v>
      </c>
      <c r="AG174" s="158">
        <v>1</v>
      </c>
      <c r="AH174" s="158">
        <v>22</v>
      </c>
      <c r="AL174" s="158">
        <v>130306</v>
      </c>
      <c r="AM174" s="158">
        <v>1</v>
      </c>
      <c r="AN174" s="158">
        <v>22</v>
      </c>
      <c r="AO174" s="158"/>
    </row>
    <row r="175" spans="1:41" x14ac:dyDescent="0.35">
      <c r="A175" s="166"/>
      <c r="B175" s="35">
        <v>3</v>
      </c>
      <c r="C175" s="35">
        <v>500</v>
      </c>
      <c r="D175" s="35" t="str">
        <f>R173</f>
        <v>天冠彩饰</v>
      </c>
      <c r="E175" s="35">
        <v>8</v>
      </c>
      <c r="F175" s="35" t="str">
        <f>Q173</f>
        <v>发型技能书</v>
      </c>
      <c r="G175" s="35">
        <v>1</v>
      </c>
      <c r="H175" s="35" t="s">
        <v>2248</v>
      </c>
      <c r="I175" s="35">
        <v>3</v>
      </c>
      <c r="J175" s="114" t="s">
        <v>153</v>
      </c>
      <c r="K175" s="114">
        <v>1</v>
      </c>
      <c r="L175" s="114" t="s">
        <v>518</v>
      </c>
      <c r="M175" s="35"/>
      <c r="N175" s="35">
        <f>VLOOKUP($D175,[1]可使用道具表!$D:$E,2,FALSE)*$E175+VLOOKUP($F175,[1]可使用道具表!$D:$E,2,FALSE)*$G175+VLOOKUP($H175,[1]可使用道具表!$D:$E,2,FALSE)*$I175+VLOOKUP($J175,[1]可使用道具表!$D:$E,2,FALSE)*$K175+VLOOKUP($L175,[1]可使用道具表!$D:$E,2,FALSE)*$M175</f>
        <v>490</v>
      </c>
      <c r="O175" s="95">
        <f t="shared" si="40"/>
        <v>0.98</v>
      </c>
      <c r="U175" s="162">
        <f>VLOOKUP(D175,[1]可使用道具表!$D:$F,3,FALSE)</f>
        <v>655009</v>
      </c>
      <c r="V175" s="162">
        <f t="shared" si="35"/>
        <v>8</v>
      </c>
      <c r="W175" s="162">
        <f>VLOOKUP(F175,[1]可使用道具表!$D:$F,3,FALSE)</f>
        <v>500116</v>
      </c>
      <c r="X175" s="162">
        <f t="shared" si="36"/>
        <v>1</v>
      </c>
      <c r="Y175" s="162">
        <f>VLOOKUP(H175,[1]可使用道具表!$D:$F,3,FALSE)</f>
        <v>160000</v>
      </c>
      <c r="Z175" s="162">
        <f t="shared" si="37"/>
        <v>3</v>
      </c>
      <c r="AA175" s="162">
        <f>VLOOKUP(J175,[1]可使用道具表!$D:$F,3,FALSE)</f>
        <v>141004</v>
      </c>
      <c r="AB175" s="162">
        <f t="shared" si="38"/>
        <v>1</v>
      </c>
      <c r="AC175" s="162">
        <f>VLOOKUP(L175,[1]可使用道具表!$D:$F,3,FALSE)</f>
        <v>0</v>
      </c>
      <c r="AD175" s="162">
        <f t="shared" si="39"/>
        <v>0</v>
      </c>
      <c r="AF175" s="158">
        <v>130032</v>
      </c>
      <c r="AG175" s="158">
        <v>1</v>
      </c>
      <c r="AH175" s="158">
        <v>11</v>
      </c>
      <c r="AL175" s="158">
        <v>130316</v>
      </c>
      <c r="AM175" s="158">
        <v>1</v>
      </c>
      <c r="AN175" s="158">
        <v>11</v>
      </c>
      <c r="AO175" s="158"/>
    </row>
    <row r="176" spans="1:41" x14ac:dyDescent="0.35">
      <c r="A176" s="166"/>
      <c r="B176" s="35">
        <v>4</v>
      </c>
      <c r="C176" s="35">
        <v>1000</v>
      </c>
      <c r="D176" s="35" t="str">
        <f>R173</f>
        <v>天冠彩饰</v>
      </c>
      <c r="E176" s="35">
        <v>10</v>
      </c>
      <c r="F176" s="35" t="str">
        <f>Q173</f>
        <v>发型技能书</v>
      </c>
      <c r="G176" s="35">
        <v>1</v>
      </c>
      <c r="H176" s="35" t="s">
        <v>2249</v>
      </c>
      <c r="I176" s="35">
        <v>1</v>
      </c>
      <c r="J176" s="114" t="s">
        <v>288</v>
      </c>
      <c r="K176" s="114">
        <v>1</v>
      </c>
      <c r="L176" s="114" t="s">
        <v>2138</v>
      </c>
      <c r="M176" s="35">
        <v>1</v>
      </c>
      <c r="N176" s="35">
        <f>VLOOKUP($D176,[1]可使用道具表!$D:$E,2,FALSE)*$E176+VLOOKUP($F176,[1]可使用道具表!$D:$E,2,FALSE)*$G176+VLOOKUP($H176,[1]可使用道具表!$D:$E,2,FALSE)*$I176+VLOOKUP($J176,[1]可使用道具表!$D:$E,2,FALSE)*$K176+VLOOKUP($L176,[1]可使用道具表!$D:$E,2,FALSE)*$M176</f>
        <v>720</v>
      </c>
      <c r="O176" s="95">
        <f t="shared" si="40"/>
        <v>0.72</v>
      </c>
      <c r="U176" s="162">
        <f>VLOOKUP(D176,[1]可使用道具表!$D:$F,3,FALSE)</f>
        <v>655009</v>
      </c>
      <c r="V176" s="162">
        <f t="shared" si="35"/>
        <v>10</v>
      </c>
      <c r="W176" s="162">
        <f>VLOOKUP(F176,[1]可使用道具表!$D:$F,3,FALSE)</f>
        <v>500116</v>
      </c>
      <c r="X176" s="162">
        <f t="shared" si="36"/>
        <v>1</v>
      </c>
      <c r="Y176" s="162">
        <f>VLOOKUP(H176,[1]可使用道具表!$D:$F,3,FALSE)</f>
        <v>880019</v>
      </c>
      <c r="Z176" s="162">
        <f t="shared" si="37"/>
        <v>1</v>
      </c>
      <c r="AA176" s="162">
        <f>VLOOKUP(J176,[1]可使用道具表!$D:$F,3,FALSE)</f>
        <v>146004</v>
      </c>
      <c r="AB176" s="162">
        <f t="shared" si="38"/>
        <v>1</v>
      </c>
      <c r="AC176" s="162">
        <f>VLOOKUP(L176,[1]可使用道具表!$D:$F,3,FALSE)</f>
        <v>125025</v>
      </c>
      <c r="AD176" s="162">
        <f t="shared" si="39"/>
        <v>1</v>
      </c>
    </row>
    <row r="177" spans="1:41" x14ac:dyDescent="0.35">
      <c r="A177" s="166"/>
      <c r="B177" s="35">
        <v>5</v>
      </c>
      <c r="C177" s="35">
        <v>2000</v>
      </c>
      <c r="D177" s="35" t="str">
        <f>R173</f>
        <v>天冠彩饰</v>
      </c>
      <c r="E177" s="35">
        <v>20</v>
      </c>
      <c r="F177" s="35" t="str">
        <f>Q173</f>
        <v>发型技能书</v>
      </c>
      <c r="G177" s="35">
        <v>2</v>
      </c>
      <c r="H177" s="35" t="s">
        <v>159</v>
      </c>
      <c r="I177" s="35">
        <v>1</v>
      </c>
      <c r="J177" s="35" t="s">
        <v>2250</v>
      </c>
      <c r="K177" s="35">
        <v>1</v>
      </c>
      <c r="L177" s="114" t="s">
        <v>531</v>
      </c>
      <c r="M177" s="35">
        <v>1</v>
      </c>
      <c r="N177" s="35">
        <f>VLOOKUP($D177,[1]可使用道具表!$D:$E,2,FALSE)*$E177+VLOOKUP($F177,[1]可使用道具表!$D:$E,2,FALSE)*$G177+VLOOKUP($H177,[1]可使用道具表!$D:$E,2,FALSE)*$I177+VLOOKUP($J177,[1]可使用道具表!$D:$E,2,FALSE)*$K177+VLOOKUP($L177,[1]可使用道具表!$D:$E,2,FALSE)*$M177</f>
        <v>740</v>
      </c>
      <c r="O177" s="95">
        <f t="shared" si="40"/>
        <v>0.37</v>
      </c>
      <c r="U177" s="162">
        <f>VLOOKUP(D177,[1]可使用道具表!$D:$F,3,FALSE)</f>
        <v>655009</v>
      </c>
      <c r="V177" s="162">
        <f t="shared" si="35"/>
        <v>20</v>
      </c>
      <c r="W177" s="162">
        <f>VLOOKUP(F177,[1]可使用道具表!$D:$F,3,FALSE)</f>
        <v>500116</v>
      </c>
      <c r="X177" s="162">
        <f t="shared" si="36"/>
        <v>2</v>
      </c>
      <c r="Y177" s="162">
        <f>VLOOKUP(H177,[1]可使用道具表!$D:$F,3,FALSE)</f>
        <v>880020</v>
      </c>
      <c r="Z177" s="162">
        <f t="shared" si="37"/>
        <v>1</v>
      </c>
      <c r="AA177" s="162">
        <f>VLOOKUP(J177,[1]可使用道具表!$D:$F,3,FALSE)</f>
        <v>880019</v>
      </c>
      <c r="AB177" s="162">
        <f t="shared" si="38"/>
        <v>1</v>
      </c>
      <c r="AC177" s="162">
        <f>VLOOKUP(L177,[1]可使用道具表!$D:$F,3,FALSE)</f>
        <v>125013</v>
      </c>
      <c r="AD177" s="162">
        <f t="shared" si="39"/>
        <v>1</v>
      </c>
    </row>
    <row r="178" spans="1:41" ht="33" x14ac:dyDescent="0.35">
      <c r="A178" s="166"/>
      <c r="B178" s="35">
        <v>6</v>
      </c>
      <c r="C178" s="35">
        <v>3000</v>
      </c>
      <c r="D178" s="35" t="str">
        <f>R173</f>
        <v>天冠彩饰</v>
      </c>
      <c r="E178" s="35">
        <v>30</v>
      </c>
      <c r="F178" s="35" t="str">
        <f>Q173</f>
        <v>发型技能书</v>
      </c>
      <c r="G178" s="35">
        <v>3</v>
      </c>
      <c r="H178" s="35" t="s">
        <v>159</v>
      </c>
      <c r="I178" s="35">
        <v>1</v>
      </c>
      <c r="J178" s="35" t="s">
        <v>2250</v>
      </c>
      <c r="K178" s="35">
        <v>1</v>
      </c>
      <c r="L178" s="35" t="str">
        <f>S173</f>
        <v>天冠羽</v>
      </c>
      <c r="M178" s="35">
        <v>1</v>
      </c>
      <c r="N178" s="35">
        <f>VLOOKUP($D178,[1]可使用道具表!$D:$E,2,FALSE)*$E178+VLOOKUP($F178,[1]可使用道具表!$D:$E,2,FALSE)*$G178+VLOOKUP($H178,[1]可使用道具表!$D:$E,2,FALSE)*$I178+VLOOKUP($J178,[1]可使用道具表!$D:$E,2,FALSE)*$K178+VLOOKUP($L178,[1]可使用道具表!$D:$E,2,FALSE)*$M178</f>
        <v>1397</v>
      </c>
      <c r="O178" s="95">
        <f t="shared" si="40"/>
        <v>0.46566666666666667</v>
      </c>
      <c r="U178" s="162">
        <f>VLOOKUP(D178,[1]可使用道具表!$D:$F,3,FALSE)</f>
        <v>655009</v>
      </c>
      <c r="V178" s="162">
        <f t="shared" si="35"/>
        <v>30</v>
      </c>
      <c r="W178" s="162">
        <f>VLOOKUP(F178,[1]可使用道具表!$D:$F,3,FALSE)</f>
        <v>500116</v>
      </c>
      <c r="X178" s="162">
        <f t="shared" si="36"/>
        <v>3</v>
      </c>
      <c r="Y178" s="162">
        <f>VLOOKUP(H178,[1]可使用道具表!$D:$F,3,FALSE)</f>
        <v>880020</v>
      </c>
      <c r="Z178" s="162">
        <f t="shared" si="37"/>
        <v>1</v>
      </c>
      <c r="AA178" s="162">
        <f>VLOOKUP(J178,[1]可使用道具表!$D:$F,3,FALSE)</f>
        <v>880019</v>
      </c>
      <c r="AB178" s="162">
        <f t="shared" si="38"/>
        <v>1</v>
      </c>
      <c r="AC178" s="162">
        <f>VLOOKUP(L178,[1]可使用道具表!$D:$F,3,FALSE)</f>
        <v>655109</v>
      </c>
      <c r="AD178" s="162">
        <f t="shared" si="39"/>
        <v>1</v>
      </c>
      <c r="AE178" s="159" t="s">
        <v>2489</v>
      </c>
      <c r="AF178" s="159" t="s">
        <v>2490</v>
      </c>
      <c r="AG178" s="159" t="s">
        <v>2491</v>
      </c>
      <c r="AH178" s="159" t="s">
        <v>2492</v>
      </c>
      <c r="AI178" s="159" t="s">
        <v>2493</v>
      </c>
      <c r="AJ178" s="159"/>
      <c r="AK178" s="159" t="s">
        <v>2489</v>
      </c>
      <c r="AL178" s="159" t="s">
        <v>2490</v>
      </c>
      <c r="AM178" s="159" t="s">
        <v>2491</v>
      </c>
      <c r="AN178" s="159" t="s">
        <v>2492</v>
      </c>
      <c r="AO178" s="159" t="s">
        <v>2493</v>
      </c>
    </row>
    <row r="179" spans="1:41" x14ac:dyDescent="0.35">
      <c r="A179" s="166"/>
      <c r="B179" s="35">
        <v>7</v>
      </c>
      <c r="C179" s="35">
        <v>5000</v>
      </c>
      <c r="D179" s="35" t="str">
        <f>R173</f>
        <v>天冠彩饰</v>
      </c>
      <c r="E179" s="35">
        <v>50</v>
      </c>
      <c r="F179" s="35" t="str">
        <f>S173</f>
        <v>天冠羽</v>
      </c>
      <c r="G179" s="35">
        <v>1</v>
      </c>
      <c r="H179" s="35" t="s">
        <v>159</v>
      </c>
      <c r="I179" s="35">
        <v>1</v>
      </c>
      <c r="J179" s="35" t="s">
        <v>2250</v>
      </c>
      <c r="K179" s="35">
        <v>1</v>
      </c>
      <c r="L179" s="35" t="s">
        <v>165</v>
      </c>
      <c r="M179" s="35">
        <v>1</v>
      </c>
      <c r="N179" s="35">
        <f>VLOOKUP($D179,[1]可使用道具表!$D:$E,2,FALSE)*$E179+VLOOKUP($F179,[1]可使用道具表!$D:$E,2,FALSE)*$G179+VLOOKUP($H179,[1]可使用道具表!$D:$E,2,FALSE)*$I179+VLOOKUP($J179,[1]可使用道具表!$D:$E,2,FALSE)*$K179+VLOOKUP($L179,[1]可使用道具表!$D:$E,2,FALSE)*$M179</f>
        <v>1827</v>
      </c>
      <c r="O179" s="95">
        <f t="shared" si="40"/>
        <v>0.3654</v>
      </c>
      <c r="U179" s="162">
        <f>VLOOKUP(D179,[1]可使用道具表!$D:$F,3,FALSE)</f>
        <v>655009</v>
      </c>
      <c r="V179" s="162">
        <f t="shared" si="35"/>
        <v>50</v>
      </c>
      <c r="W179" s="162">
        <f>VLOOKUP(F179,[1]可使用道具表!$D:$F,3,FALSE)</f>
        <v>655109</v>
      </c>
      <c r="X179" s="162">
        <f t="shared" si="36"/>
        <v>1</v>
      </c>
      <c r="Y179" s="162">
        <f>VLOOKUP(H179,[1]可使用道具表!$D:$F,3,FALSE)</f>
        <v>880020</v>
      </c>
      <c r="Z179" s="162">
        <f t="shared" si="37"/>
        <v>1</v>
      </c>
      <c r="AA179" s="162">
        <f>VLOOKUP(J179,[1]可使用道具表!$D:$F,3,FALSE)</f>
        <v>880019</v>
      </c>
      <c r="AB179" s="162">
        <f t="shared" si="38"/>
        <v>1</v>
      </c>
      <c r="AC179" s="162">
        <f>VLOOKUP(L179,[1]可使用道具表!$D:$F,3,FALSE)</f>
        <v>880021</v>
      </c>
      <c r="AD179" s="162">
        <f t="shared" si="39"/>
        <v>1</v>
      </c>
      <c r="AE179" s="160"/>
      <c r="AF179" s="160">
        <v>9</v>
      </c>
      <c r="AG179" s="160">
        <v>9</v>
      </c>
      <c r="AH179" s="160">
        <v>20000</v>
      </c>
      <c r="AI179" s="160">
        <v>1</v>
      </c>
      <c r="AJ179" s="160"/>
      <c r="AK179" s="160"/>
      <c r="AL179" s="160">
        <v>10</v>
      </c>
      <c r="AM179" s="160">
        <v>10</v>
      </c>
      <c r="AN179" s="160">
        <v>30000</v>
      </c>
      <c r="AO179" s="160">
        <v>1</v>
      </c>
    </row>
    <row r="180" spans="1:41" s="156" customFormat="1" ht="17.25" x14ac:dyDescent="0.35">
      <c r="A180" s="166"/>
      <c r="B180" s="35">
        <v>8</v>
      </c>
      <c r="C180" s="35">
        <v>10000</v>
      </c>
      <c r="D180" s="157" t="str">
        <f>T173</f>
        <v>天冠翎羽</v>
      </c>
      <c r="E180" s="35">
        <v>1</v>
      </c>
      <c r="F180" s="35" t="str">
        <f>S173</f>
        <v>天冠羽</v>
      </c>
      <c r="G180" s="35">
        <v>1</v>
      </c>
      <c r="H180" s="35" t="s">
        <v>1877</v>
      </c>
      <c r="I180" s="35">
        <v>2</v>
      </c>
      <c r="J180" s="35" t="s">
        <v>1875</v>
      </c>
      <c r="K180" s="35">
        <v>2</v>
      </c>
      <c r="L180" s="35" t="s">
        <v>1879</v>
      </c>
      <c r="M180" s="35">
        <v>2</v>
      </c>
      <c r="N180" s="35">
        <f>VLOOKUP($D180,[1]可使用道具表!$D:$E,2,FALSE)*$E180+VLOOKUP($F180,[1]可使用道具表!$D:$E,2,FALSE)*$G180+VLOOKUP($H180,[1]可使用道具表!$D:$E,2,FALSE)*$I180+VLOOKUP($J180,[1]可使用道具表!$D:$E,2,FALSE)*$K180+VLOOKUP($L180,[1]可使用道具表!$D:$E,2,FALSE)*$M180</f>
        <v>3749</v>
      </c>
      <c r="O180" s="95">
        <f t="shared" si="40"/>
        <v>0.37490000000000001</v>
      </c>
      <c r="U180" s="162">
        <f>VLOOKUP(D180,[1]可使用道具表!$D:$F,3,FALSE)</f>
        <v>655309</v>
      </c>
      <c r="V180" s="162">
        <f t="shared" si="35"/>
        <v>1</v>
      </c>
      <c r="W180" s="162">
        <f>VLOOKUP(F180,[1]可使用道具表!$D:$F,3,FALSE)</f>
        <v>655109</v>
      </c>
      <c r="X180" s="162">
        <f t="shared" si="36"/>
        <v>1</v>
      </c>
      <c r="Y180" s="162">
        <f>VLOOKUP(H180,[1]可使用道具表!$D:$F,3,FALSE)</f>
        <v>880020</v>
      </c>
      <c r="Z180" s="162">
        <f t="shared" si="37"/>
        <v>2</v>
      </c>
      <c r="AA180" s="162">
        <f>VLOOKUP(J180,[1]可使用道具表!$D:$F,3,FALSE)</f>
        <v>880019</v>
      </c>
      <c r="AB180" s="162">
        <f t="shared" si="38"/>
        <v>2</v>
      </c>
      <c r="AC180" s="162">
        <f>VLOOKUP(L180,[1]可使用道具表!$D:$F,3,FALSE)</f>
        <v>880021</v>
      </c>
      <c r="AD180" s="162">
        <f t="shared" si="39"/>
        <v>2</v>
      </c>
      <c r="AE180" s="161">
        <v>3</v>
      </c>
      <c r="AF180" s="161" t="s">
        <v>2494</v>
      </c>
      <c r="AG180" s="161" t="s">
        <v>522</v>
      </c>
      <c r="AH180" s="161" t="s">
        <v>2495</v>
      </c>
      <c r="AI180" s="160"/>
      <c r="AJ180" s="160"/>
      <c r="AK180" s="161">
        <v>3</v>
      </c>
      <c r="AL180" s="161" t="s">
        <v>2494</v>
      </c>
      <c r="AM180" s="161" t="s">
        <v>522</v>
      </c>
      <c r="AN180" s="161" t="s">
        <v>2495</v>
      </c>
      <c r="AO180" s="160"/>
    </row>
    <row r="181" spans="1:41" s="156" customFormat="1" x14ac:dyDescent="0.35">
      <c r="A181" s="166"/>
      <c r="B181" s="35">
        <v>9</v>
      </c>
      <c r="C181" s="35">
        <v>20000</v>
      </c>
      <c r="D181" s="33" t="s">
        <v>757</v>
      </c>
      <c r="E181" s="35">
        <v>3</v>
      </c>
      <c r="F181" s="35" t="str">
        <f>Q173</f>
        <v>发型技能书</v>
      </c>
      <c r="G181" s="35">
        <v>5</v>
      </c>
      <c r="H181" s="35" t="str">
        <f>R173</f>
        <v>天冠彩饰</v>
      </c>
      <c r="I181" s="35">
        <v>100</v>
      </c>
      <c r="J181" s="35" t="s">
        <v>2429</v>
      </c>
      <c r="K181" s="35">
        <v>1</v>
      </c>
      <c r="L181" s="33" t="s">
        <v>2428</v>
      </c>
      <c r="M181" s="35">
        <v>1</v>
      </c>
      <c r="N181" s="35">
        <f>VLOOKUP($D181,[1]可使用道具表!$D:$E,2,FALSE)*$E181+VLOOKUP($F181,[1]可使用道具表!$D:$E,2,FALSE)*$G181+VLOOKUP($H181,[1]可使用道具表!$D:$E,2,FALSE)*$I181+VLOOKUP($J181,[1]可使用道具表!$D:$E,2,FALSE)*$K181+VLOOKUP($L181,[1]可使用道具表!$D:$E,2,FALSE)*$M181</f>
        <v>5061</v>
      </c>
      <c r="O181" s="95">
        <f t="shared" si="40"/>
        <v>0.25305</v>
      </c>
      <c r="U181" s="162">
        <f>VLOOKUP(D181,[1]可使用道具表!$D:$F,3,FALSE)</f>
        <v>130028</v>
      </c>
      <c r="V181" s="162">
        <f t="shared" si="35"/>
        <v>3</v>
      </c>
      <c r="W181" s="162">
        <f>VLOOKUP(F181,[1]可使用道具表!$D:$F,3,FALSE)</f>
        <v>500116</v>
      </c>
      <c r="X181" s="162">
        <f t="shared" si="36"/>
        <v>5</v>
      </c>
      <c r="Y181" s="162">
        <f>VLOOKUP(H181,[1]可使用道具表!$D:$F,3,FALSE)</f>
        <v>655009</v>
      </c>
      <c r="Z181" s="162">
        <f t="shared" si="37"/>
        <v>100</v>
      </c>
      <c r="AA181" s="162">
        <f>VLOOKUP(J181,[1]可使用道具表!$D:$F,3,FALSE)</f>
        <v>130305</v>
      </c>
      <c r="AB181" s="162">
        <f t="shared" si="38"/>
        <v>1</v>
      </c>
      <c r="AC181" s="162">
        <f>VLOOKUP(L181,[1]可使用道具表!$D:$F,3,FALSE)</f>
        <v>130032</v>
      </c>
      <c r="AD181" s="162">
        <f t="shared" si="39"/>
        <v>1</v>
      </c>
      <c r="AE181" s="158"/>
      <c r="AF181" s="158">
        <v>130028</v>
      </c>
      <c r="AG181" s="158">
        <v>3</v>
      </c>
      <c r="AH181" s="158">
        <v>55</v>
      </c>
      <c r="AI181" s="158"/>
      <c r="AJ181" s="158"/>
      <c r="AK181" s="158"/>
      <c r="AL181" s="158">
        <v>130044</v>
      </c>
      <c r="AM181" s="158">
        <v>1</v>
      </c>
      <c r="AN181" s="158">
        <v>55</v>
      </c>
      <c r="AO181" s="158"/>
    </row>
    <row r="182" spans="1:41" x14ac:dyDescent="0.35">
      <c r="A182" s="166"/>
      <c r="B182" s="35">
        <v>10</v>
      </c>
      <c r="C182" s="35">
        <v>30000</v>
      </c>
      <c r="D182" s="33" t="s">
        <v>763</v>
      </c>
      <c r="E182" s="35">
        <v>1</v>
      </c>
      <c r="F182" s="35" t="str">
        <f>Q173</f>
        <v>发型技能书</v>
      </c>
      <c r="G182" s="35">
        <v>8</v>
      </c>
      <c r="H182" s="35" t="str">
        <f>R173</f>
        <v>天冠彩饰</v>
      </c>
      <c r="I182" s="35">
        <v>120</v>
      </c>
      <c r="J182" s="35" t="s">
        <v>2430</v>
      </c>
      <c r="K182" s="35">
        <v>1</v>
      </c>
      <c r="L182" s="33" t="s">
        <v>898</v>
      </c>
      <c r="M182" s="35">
        <v>1</v>
      </c>
      <c r="N182" s="35">
        <f>VLOOKUP($D182,[1]可使用道具表!$D:$E,2,FALSE)*$E182+VLOOKUP($F182,[1]可使用道具表!$D:$E,2,FALSE)*$G182+VLOOKUP($H182,[1]可使用道具表!$D:$E,2,FALSE)*$I182+VLOOKUP($J182,[1]可使用道具表!$D:$E,2,FALSE)*$K182+VLOOKUP($L182,[1]可使用道具表!$D:$E,2,FALSE)*$M182</f>
        <v>8612</v>
      </c>
      <c r="O182" s="95">
        <f t="shared" si="40"/>
        <v>0.28706666666666669</v>
      </c>
      <c r="U182" s="162">
        <f>VLOOKUP(D182,[1]可使用道具表!$D:$F,3,FALSE)</f>
        <v>130044</v>
      </c>
      <c r="V182" s="162">
        <f t="shared" si="35"/>
        <v>1</v>
      </c>
      <c r="W182" s="162">
        <f>VLOOKUP(F182,[1]可使用道具表!$D:$F,3,FALSE)</f>
        <v>500116</v>
      </c>
      <c r="X182" s="162">
        <f t="shared" si="36"/>
        <v>8</v>
      </c>
      <c r="Y182" s="162">
        <f>VLOOKUP(H182,[1]可使用道具表!$D:$F,3,FALSE)</f>
        <v>655009</v>
      </c>
      <c r="Z182" s="162">
        <f t="shared" si="37"/>
        <v>120</v>
      </c>
      <c r="AA182" s="162">
        <f>VLOOKUP(J182,[1]可使用道具表!$D:$F,3,FALSE)</f>
        <v>130306</v>
      </c>
      <c r="AB182" s="162">
        <f t="shared" si="38"/>
        <v>1</v>
      </c>
      <c r="AC182" s="162">
        <f>VLOOKUP(L182,[1]可使用道具表!$D:$F,3,FALSE)</f>
        <v>146006</v>
      </c>
      <c r="AD182" s="162">
        <f t="shared" si="39"/>
        <v>1</v>
      </c>
      <c r="AF182" s="158">
        <v>500116</v>
      </c>
      <c r="AG182" s="158">
        <v>5</v>
      </c>
      <c r="AH182" s="158">
        <v>44</v>
      </c>
      <c r="AL182" s="158">
        <v>500116</v>
      </c>
      <c r="AM182" s="158">
        <v>8</v>
      </c>
      <c r="AN182" s="158">
        <v>44</v>
      </c>
      <c r="AO182" s="158"/>
    </row>
    <row r="183" spans="1:41" ht="17.25" x14ac:dyDescent="0.35">
      <c r="A183" s="166" t="s">
        <v>61</v>
      </c>
      <c r="B183" s="35">
        <v>1</v>
      </c>
      <c r="C183" s="35">
        <v>100</v>
      </c>
      <c r="D183" s="35" t="str">
        <f>R183</f>
        <v>天青图谱</v>
      </c>
      <c r="E183" s="35">
        <v>6</v>
      </c>
      <c r="F183" s="35" t="s">
        <v>2247</v>
      </c>
      <c r="G183" s="35">
        <v>1</v>
      </c>
      <c r="H183" s="98" t="s">
        <v>532</v>
      </c>
      <c r="I183" s="35">
        <v>1</v>
      </c>
      <c r="J183" s="98" t="s">
        <v>807</v>
      </c>
      <c r="K183" s="35">
        <v>1</v>
      </c>
      <c r="L183" s="35" t="s">
        <v>518</v>
      </c>
      <c r="M183" s="35"/>
      <c r="N183" s="35">
        <f>VLOOKUP($D183,[1]可使用道具表!$D:$E,2,FALSE)*$E183+VLOOKUP($F183,[1]可使用道具表!$D:$E,2,FALSE)*$G183+VLOOKUP($H183,[1]可使用道具表!$D:$E,2,FALSE)*$I183+VLOOKUP($J183,[1]可使用道具表!$D:$E,2,FALSE)*$K183+VLOOKUP($L183,[1]可使用道具表!$D:$E,2,FALSE)*$M183</f>
        <v>527</v>
      </c>
      <c r="O183" s="95">
        <f t="shared" si="40"/>
        <v>5.27</v>
      </c>
      <c r="P183" s="37" t="s">
        <v>361</v>
      </c>
      <c r="Q183" s="37" t="s">
        <v>362</v>
      </c>
      <c r="R183" s="37" t="s">
        <v>363</v>
      </c>
      <c r="S183" s="37" t="s">
        <v>581</v>
      </c>
      <c r="T183" s="38" t="s">
        <v>588</v>
      </c>
      <c r="U183" s="162">
        <f>VLOOKUP(D183,[1]可使用道具表!$D:$F,3,FALSE)</f>
        <v>655010</v>
      </c>
      <c r="V183" s="162">
        <f t="shared" si="35"/>
        <v>6</v>
      </c>
      <c r="W183" s="162">
        <f>VLOOKUP(F183,[1]可使用道具表!$D:$F,3,FALSE)</f>
        <v>160000</v>
      </c>
      <c r="X183" s="162">
        <f t="shared" si="36"/>
        <v>1</v>
      </c>
      <c r="Y183" s="162">
        <f>VLOOKUP(H183,[1]可使用道具表!$D:$F,3,FALSE)</f>
        <v>125005</v>
      </c>
      <c r="Z183" s="162">
        <f t="shared" si="37"/>
        <v>1</v>
      </c>
      <c r="AA183" s="162">
        <f>VLOOKUP(J183,[1]可使用道具表!$D:$F,3,FALSE)</f>
        <v>130303</v>
      </c>
      <c r="AB183" s="162">
        <f t="shared" si="38"/>
        <v>1</v>
      </c>
      <c r="AC183" s="162">
        <f>VLOOKUP(L183,[1]可使用道具表!$D:$F,3,FALSE)</f>
        <v>0</v>
      </c>
      <c r="AD183" s="162">
        <f t="shared" si="39"/>
        <v>0</v>
      </c>
      <c r="AF183" s="158">
        <v>655009</v>
      </c>
      <c r="AG183" s="158">
        <v>100</v>
      </c>
      <c r="AH183" s="158">
        <v>33</v>
      </c>
      <c r="AL183" s="158">
        <v>655009</v>
      </c>
      <c r="AM183" s="158">
        <v>120</v>
      </c>
      <c r="AN183" s="158">
        <v>33</v>
      </c>
      <c r="AO183" s="158"/>
    </row>
    <row r="184" spans="1:41" x14ac:dyDescent="0.35">
      <c r="A184" s="166"/>
      <c r="B184" s="35">
        <v>2</v>
      </c>
      <c r="C184" s="35">
        <v>200</v>
      </c>
      <c r="D184" s="35" t="str">
        <f>R183</f>
        <v>天青图谱</v>
      </c>
      <c r="E184" s="35">
        <v>8</v>
      </c>
      <c r="F184" s="35" t="str">
        <f>Q183</f>
        <v>挂件技能书</v>
      </c>
      <c r="G184" s="35">
        <v>1</v>
      </c>
      <c r="H184" s="98" t="s">
        <v>531</v>
      </c>
      <c r="I184" s="35">
        <v>3</v>
      </c>
      <c r="J184" s="98" t="s">
        <v>808</v>
      </c>
      <c r="K184" s="35">
        <v>1</v>
      </c>
      <c r="L184" s="35" t="s">
        <v>518</v>
      </c>
      <c r="M184" s="35"/>
      <c r="N184" s="35">
        <f>VLOOKUP($D184,[1]可使用道具表!$D:$E,2,FALSE)*$E184+VLOOKUP($F184,[1]可使用道具表!$D:$E,2,FALSE)*$G184+VLOOKUP($H184,[1]可使用道具表!$D:$E,2,FALSE)*$I184+VLOOKUP($J184,[1]可使用道具表!$D:$E,2,FALSE)*$K184+VLOOKUP($L184,[1]可使用道具表!$D:$E,2,FALSE)*$M184</f>
        <v>810</v>
      </c>
      <c r="O184" s="95">
        <f t="shared" si="40"/>
        <v>4.05</v>
      </c>
      <c r="U184" s="162">
        <f>VLOOKUP(D184,[1]可使用道具表!$D:$F,3,FALSE)</f>
        <v>655010</v>
      </c>
      <c r="V184" s="162">
        <f t="shared" si="35"/>
        <v>8</v>
      </c>
      <c r="W184" s="162">
        <f>VLOOKUP(F184,[1]可使用道具表!$D:$F,3,FALSE)</f>
        <v>500117</v>
      </c>
      <c r="X184" s="162">
        <f t="shared" si="36"/>
        <v>1</v>
      </c>
      <c r="Y184" s="162">
        <f>VLOOKUP(H184,[1]可使用道具表!$D:$F,3,FALSE)</f>
        <v>125013</v>
      </c>
      <c r="Z184" s="162">
        <f t="shared" si="37"/>
        <v>3</v>
      </c>
      <c r="AA184" s="162">
        <f>VLOOKUP(J184,[1]可使用道具表!$D:$F,3,FALSE)</f>
        <v>130304</v>
      </c>
      <c r="AB184" s="162">
        <f t="shared" si="38"/>
        <v>1</v>
      </c>
      <c r="AC184" s="162">
        <f>VLOOKUP(L184,[1]可使用道具表!$D:$F,3,FALSE)</f>
        <v>0</v>
      </c>
      <c r="AD184" s="162">
        <f t="shared" si="39"/>
        <v>0</v>
      </c>
      <c r="AF184" s="158">
        <v>130305</v>
      </c>
      <c r="AG184" s="158">
        <v>1</v>
      </c>
      <c r="AH184" s="158">
        <v>22</v>
      </c>
      <c r="AL184" s="158">
        <v>130306</v>
      </c>
      <c r="AM184" s="158">
        <v>1</v>
      </c>
      <c r="AN184" s="158">
        <v>22</v>
      </c>
      <c r="AO184" s="158"/>
    </row>
    <row r="185" spans="1:41" x14ac:dyDescent="0.35">
      <c r="A185" s="166"/>
      <c r="B185" s="35">
        <v>3</v>
      </c>
      <c r="C185" s="35">
        <v>500</v>
      </c>
      <c r="D185" s="35" t="str">
        <f>R183</f>
        <v>天青图谱</v>
      </c>
      <c r="E185" s="35">
        <v>8</v>
      </c>
      <c r="F185" s="35" t="str">
        <f>Q183</f>
        <v>挂件技能书</v>
      </c>
      <c r="G185" s="35">
        <v>1</v>
      </c>
      <c r="H185" s="35" t="s">
        <v>2248</v>
      </c>
      <c r="I185" s="35">
        <v>3</v>
      </c>
      <c r="J185" s="114" t="s">
        <v>153</v>
      </c>
      <c r="K185" s="114">
        <v>1</v>
      </c>
      <c r="L185" s="114" t="s">
        <v>518</v>
      </c>
      <c r="M185" s="35"/>
      <c r="N185" s="35">
        <f>VLOOKUP($D185,[1]可使用道具表!$D:$E,2,FALSE)*$E185+VLOOKUP($F185,[1]可使用道具表!$D:$E,2,FALSE)*$G185+VLOOKUP($H185,[1]可使用道具表!$D:$E,2,FALSE)*$I185+VLOOKUP($J185,[1]可使用道具表!$D:$E,2,FALSE)*$K185+VLOOKUP($L185,[1]可使用道具表!$D:$E,2,FALSE)*$M185</f>
        <v>490</v>
      </c>
      <c r="O185" s="95">
        <f t="shared" si="40"/>
        <v>0.98</v>
      </c>
      <c r="U185" s="162">
        <f>VLOOKUP(D185,[1]可使用道具表!$D:$F,3,FALSE)</f>
        <v>655010</v>
      </c>
      <c r="V185" s="162">
        <f t="shared" si="35"/>
        <v>8</v>
      </c>
      <c r="W185" s="162">
        <f>VLOOKUP(F185,[1]可使用道具表!$D:$F,3,FALSE)</f>
        <v>500117</v>
      </c>
      <c r="X185" s="162">
        <f t="shared" si="36"/>
        <v>1</v>
      </c>
      <c r="Y185" s="162">
        <f>VLOOKUP(H185,[1]可使用道具表!$D:$F,3,FALSE)</f>
        <v>160000</v>
      </c>
      <c r="Z185" s="162">
        <f t="shared" si="37"/>
        <v>3</v>
      </c>
      <c r="AA185" s="162">
        <f>VLOOKUP(J185,[1]可使用道具表!$D:$F,3,FALSE)</f>
        <v>141004</v>
      </c>
      <c r="AB185" s="162">
        <f t="shared" si="38"/>
        <v>1</v>
      </c>
      <c r="AC185" s="162">
        <f>VLOOKUP(L185,[1]可使用道具表!$D:$F,3,FALSE)</f>
        <v>0</v>
      </c>
      <c r="AD185" s="162">
        <f t="shared" si="39"/>
        <v>0</v>
      </c>
      <c r="AF185" s="158">
        <v>130032</v>
      </c>
      <c r="AG185" s="158">
        <v>1</v>
      </c>
      <c r="AH185" s="158">
        <v>11</v>
      </c>
      <c r="AL185" s="158">
        <v>130316</v>
      </c>
      <c r="AM185" s="158">
        <v>1</v>
      </c>
      <c r="AN185" s="158">
        <v>11</v>
      </c>
      <c r="AO185" s="158"/>
    </row>
    <row r="186" spans="1:41" x14ac:dyDescent="0.35">
      <c r="A186" s="166"/>
      <c r="B186" s="35">
        <v>4</v>
      </c>
      <c r="C186" s="35">
        <v>1000</v>
      </c>
      <c r="D186" s="35" t="str">
        <f>R183</f>
        <v>天青图谱</v>
      </c>
      <c r="E186" s="35">
        <v>10</v>
      </c>
      <c r="F186" s="35" t="str">
        <f>Q183</f>
        <v>挂件技能书</v>
      </c>
      <c r="G186" s="35">
        <v>1</v>
      </c>
      <c r="H186" s="35" t="s">
        <v>2249</v>
      </c>
      <c r="I186" s="35">
        <v>1</v>
      </c>
      <c r="J186" s="114" t="s">
        <v>288</v>
      </c>
      <c r="K186" s="114">
        <v>1</v>
      </c>
      <c r="L186" s="114" t="s">
        <v>2138</v>
      </c>
      <c r="M186" s="35">
        <v>1</v>
      </c>
      <c r="N186" s="35">
        <f>VLOOKUP($D186,[1]可使用道具表!$D:$E,2,FALSE)*$E186+VLOOKUP($F186,[1]可使用道具表!$D:$E,2,FALSE)*$G186+VLOOKUP($H186,[1]可使用道具表!$D:$E,2,FALSE)*$I186+VLOOKUP($J186,[1]可使用道具表!$D:$E,2,FALSE)*$K186+VLOOKUP($L186,[1]可使用道具表!$D:$E,2,FALSE)*$M186</f>
        <v>720</v>
      </c>
      <c r="O186" s="95">
        <f t="shared" si="40"/>
        <v>0.72</v>
      </c>
      <c r="U186" s="162">
        <f>VLOOKUP(D186,[1]可使用道具表!$D:$F,3,FALSE)</f>
        <v>655010</v>
      </c>
      <c r="V186" s="162">
        <f t="shared" si="35"/>
        <v>10</v>
      </c>
      <c r="W186" s="162">
        <f>VLOOKUP(F186,[1]可使用道具表!$D:$F,3,FALSE)</f>
        <v>500117</v>
      </c>
      <c r="X186" s="162">
        <f t="shared" si="36"/>
        <v>1</v>
      </c>
      <c r="Y186" s="162">
        <f>VLOOKUP(H186,[1]可使用道具表!$D:$F,3,FALSE)</f>
        <v>880019</v>
      </c>
      <c r="Z186" s="162">
        <f t="shared" si="37"/>
        <v>1</v>
      </c>
      <c r="AA186" s="162">
        <f>VLOOKUP(J186,[1]可使用道具表!$D:$F,3,FALSE)</f>
        <v>146004</v>
      </c>
      <c r="AB186" s="162">
        <f t="shared" si="38"/>
        <v>1</v>
      </c>
      <c r="AC186" s="162">
        <f>VLOOKUP(L186,[1]可使用道具表!$D:$F,3,FALSE)</f>
        <v>125025</v>
      </c>
      <c r="AD186" s="162">
        <f t="shared" si="39"/>
        <v>1</v>
      </c>
    </row>
    <row r="187" spans="1:41" x14ac:dyDescent="0.35">
      <c r="A187" s="166"/>
      <c r="B187" s="35">
        <v>5</v>
      </c>
      <c r="C187" s="35">
        <v>2000</v>
      </c>
      <c r="D187" s="35" t="str">
        <f>R183</f>
        <v>天青图谱</v>
      </c>
      <c r="E187" s="35">
        <v>20</v>
      </c>
      <c r="F187" s="35" t="str">
        <f>Q183</f>
        <v>挂件技能书</v>
      </c>
      <c r="G187" s="35">
        <v>2</v>
      </c>
      <c r="H187" s="35" t="s">
        <v>159</v>
      </c>
      <c r="I187" s="35">
        <v>1</v>
      </c>
      <c r="J187" s="35" t="s">
        <v>2250</v>
      </c>
      <c r="K187" s="35">
        <v>1</v>
      </c>
      <c r="L187" s="114" t="s">
        <v>531</v>
      </c>
      <c r="M187" s="35">
        <v>1</v>
      </c>
      <c r="N187" s="35">
        <f>VLOOKUP($D187,[1]可使用道具表!$D:$E,2,FALSE)*$E187+VLOOKUP($F187,[1]可使用道具表!$D:$E,2,FALSE)*$G187+VLOOKUP($H187,[1]可使用道具表!$D:$E,2,FALSE)*$I187+VLOOKUP($J187,[1]可使用道具表!$D:$E,2,FALSE)*$K187+VLOOKUP($L187,[1]可使用道具表!$D:$E,2,FALSE)*$M187</f>
        <v>740</v>
      </c>
      <c r="O187" s="95">
        <f t="shared" si="40"/>
        <v>0.37</v>
      </c>
      <c r="U187" s="162">
        <f>VLOOKUP(D187,[1]可使用道具表!$D:$F,3,FALSE)</f>
        <v>655010</v>
      </c>
      <c r="V187" s="162">
        <f t="shared" si="35"/>
        <v>20</v>
      </c>
      <c r="W187" s="162">
        <f>VLOOKUP(F187,[1]可使用道具表!$D:$F,3,FALSE)</f>
        <v>500117</v>
      </c>
      <c r="X187" s="162">
        <f t="shared" si="36"/>
        <v>2</v>
      </c>
      <c r="Y187" s="162">
        <f>VLOOKUP(H187,[1]可使用道具表!$D:$F,3,FALSE)</f>
        <v>880020</v>
      </c>
      <c r="Z187" s="162">
        <f t="shared" si="37"/>
        <v>1</v>
      </c>
      <c r="AA187" s="162">
        <f>VLOOKUP(J187,[1]可使用道具表!$D:$F,3,FALSE)</f>
        <v>880019</v>
      </c>
      <c r="AB187" s="162">
        <f t="shared" si="38"/>
        <v>1</v>
      </c>
      <c r="AC187" s="162">
        <f>VLOOKUP(L187,[1]可使用道具表!$D:$F,3,FALSE)</f>
        <v>125013</v>
      </c>
      <c r="AD187" s="162">
        <f t="shared" si="39"/>
        <v>1</v>
      </c>
    </row>
    <row r="188" spans="1:41" ht="33" x14ac:dyDescent="0.35">
      <c r="A188" s="166"/>
      <c r="B188" s="35">
        <v>6</v>
      </c>
      <c r="C188" s="35">
        <v>3000</v>
      </c>
      <c r="D188" s="35" t="str">
        <f>R183</f>
        <v>天青图谱</v>
      </c>
      <c r="E188" s="35">
        <v>30</v>
      </c>
      <c r="F188" s="35" t="str">
        <f>Q183</f>
        <v>挂件技能书</v>
      </c>
      <c r="G188" s="35">
        <v>3</v>
      </c>
      <c r="H188" s="35" t="s">
        <v>159</v>
      </c>
      <c r="I188" s="35">
        <v>1</v>
      </c>
      <c r="J188" s="35" t="s">
        <v>2250</v>
      </c>
      <c r="K188" s="35">
        <v>1</v>
      </c>
      <c r="L188" s="35" t="str">
        <f>S183</f>
        <v>天青玉</v>
      </c>
      <c r="M188" s="35">
        <v>1</v>
      </c>
      <c r="N188" s="35">
        <f>VLOOKUP($D188,[1]可使用道具表!$D:$E,2,FALSE)*$E188+VLOOKUP($F188,[1]可使用道具表!$D:$E,2,FALSE)*$G188+VLOOKUP($H188,[1]可使用道具表!$D:$E,2,FALSE)*$I188+VLOOKUP($J188,[1]可使用道具表!$D:$E,2,FALSE)*$K188+VLOOKUP($L188,[1]可使用道具表!$D:$E,2,FALSE)*$M188</f>
        <v>1397</v>
      </c>
      <c r="O188" s="95">
        <f t="shared" si="40"/>
        <v>0.46566666666666667</v>
      </c>
      <c r="U188" s="162">
        <f>VLOOKUP(D188,[1]可使用道具表!$D:$F,3,FALSE)</f>
        <v>655010</v>
      </c>
      <c r="V188" s="162">
        <f t="shared" si="35"/>
        <v>30</v>
      </c>
      <c r="W188" s="162">
        <f>VLOOKUP(F188,[1]可使用道具表!$D:$F,3,FALSE)</f>
        <v>500117</v>
      </c>
      <c r="X188" s="162">
        <f t="shared" si="36"/>
        <v>3</v>
      </c>
      <c r="Y188" s="162">
        <f>VLOOKUP(H188,[1]可使用道具表!$D:$F,3,FALSE)</f>
        <v>880020</v>
      </c>
      <c r="Z188" s="162">
        <f t="shared" si="37"/>
        <v>1</v>
      </c>
      <c r="AA188" s="162">
        <f>VLOOKUP(J188,[1]可使用道具表!$D:$F,3,FALSE)</f>
        <v>880019</v>
      </c>
      <c r="AB188" s="162">
        <f t="shared" si="38"/>
        <v>1</v>
      </c>
      <c r="AC188" s="162">
        <f>VLOOKUP(L188,[1]可使用道具表!$D:$F,3,FALSE)</f>
        <v>655110</v>
      </c>
      <c r="AD188" s="162">
        <f t="shared" si="39"/>
        <v>1</v>
      </c>
      <c r="AE188" s="159" t="s">
        <v>2489</v>
      </c>
      <c r="AF188" s="159" t="s">
        <v>2490</v>
      </c>
      <c r="AG188" s="159" t="s">
        <v>2491</v>
      </c>
      <c r="AH188" s="159" t="s">
        <v>2492</v>
      </c>
      <c r="AI188" s="159" t="s">
        <v>2493</v>
      </c>
      <c r="AJ188" s="159"/>
      <c r="AK188" s="159" t="s">
        <v>2489</v>
      </c>
      <c r="AL188" s="159" t="s">
        <v>2490</v>
      </c>
      <c r="AM188" s="159" t="s">
        <v>2491</v>
      </c>
      <c r="AN188" s="159" t="s">
        <v>2492</v>
      </c>
      <c r="AO188" s="159" t="s">
        <v>2493</v>
      </c>
    </row>
    <row r="189" spans="1:41" x14ac:dyDescent="0.35">
      <c r="A189" s="166"/>
      <c r="B189" s="35">
        <v>7</v>
      </c>
      <c r="C189" s="35">
        <v>5000</v>
      </c>
      <c r="D189" s="35" t="str">
        <f>R183</f>
        <v>天青图谱</v>
      </c>
      <c r="E189" s="35">
        <v>50</v>
      </c>
      <c r="F189" s="35" t="str">
        <f>S183</f>
        <v>天青玉</v>
      </c>
      <c r="G189" s="35">
        <v>1</v>
      </c>
      <c r="H189" s="35" t="s">
        <v>159</v>
      </c>
      <c r="I189" s="35">
        <v>1</v>
      </c>
      <c r="J189" s="35" t="s">
        <v>2250</v>
      </c>
      <c r="K189" s="35">
        <v>1</v>
      </c>
      <c r="L189" s="35" t="s">
        <v>165</v>
      </c>
      <c r="M189" s="35">
        <v>1</v>
      </c>
      <c r="N189" s="35">
        <f>VLOOKUP($D189,[1]可使用道具表!$D:$E,2,FALSE)*$E189+VLOOKUP($F189,[1]可使用道具表!$D:$E,2,FALSE)*$G189+VLOOKUP($H189,[1]可使用道具表!$D:$E,2,FALSE)*$I189+VLOOKUP($J189,[1]可使用道具表!$D:$E,2,FALSE)*$K189+VLOOKUP($L189,[1]可使用道具表!$D:$E,2,FALSE)*$M189</f>
        <v>1827</v>
      </c>
      <c r="O189" s="95">
        <f t="shared" si="40"/>
        <v>0.3654</v>
      </c>
      <c r="U189" s="162">
        <f>VLOOKUP(D189,[1]可使用道具表!$D:$F,3,FALSE)</f>
        <v>655010</v>
      </c>
      <c r="V189" s="162">
        <f t="shared" si="35"/>
        <v>50</v>
      </c>
      <c r="W189" s="162">
        <f>VLOOKUP(F189,[1]可使用道具表!$D:$F,3,FALSE)</f>
        <v>655110</v>
      </c>
      <c r="X189" s="162">
        <f t="shared" si="36"/>
        <v>1</v>
      </c>
      <c r="Y189" s="162">
        <f>VLOOKUP(H189,[1]可使用道具表!$D:$F,3,FALSE)</f>
        <v>880020</v>
      </c>
      <c r="Z189" s="162">
        <f t="shared" si="37"/>
        <v>1</v>
      </c>
      <c r="AA189" s="162">
        <f>VLOOKUP(J189,[1]可使用道具表!$D:$F,3,FALSE)</f>
        <v>880019</v>
      </c>
      <c r="AB189" s="162">
        <f t="shared" si="38"/>
        <v>1</v>
      </c>
      <c r="AC189" s="162">
        <f>VLOOKUP(L189,[1]可使用道具表!$D:$F,3,FALSE)</f>
        <v>880021</v>
      </c>
      <c r="AD189" s="162">
        <f t="shared" si="39"/>
        <v>1</v>
      </c>
      <c r="AE189" s="160"/>
      <c r="AF189" s="160">
        <v>9</v>
      </c>
      <c r="AG189" s="160">
        <v>9</v>
      </c>
      <c r="AH189" s="160">
        <v>20000</v>
      </c>
      <c r="AI189" s="160">
        <v>1</v>
      </c>
      <c r="AJ189" s="160"/>
      <c r="AK189" s="160"/>
      <c r="AL189" s="160">
        <v>10</v>
      </c>
      <c r="AM189" s="160">
        <v>10</v>
      </c>
      <c r="AN189" s="160">
        <v>30000</v>
      </c>
      <c r="AO189" s="160">
        <v>1</v>
      </c>
    </row>
    <row r="190" spans="1:41" s="156" customFormat="1" ht="17.25" x14ac:dyDescent="0.35">
      <c r="A190" s="166"/>
      <c r="B190" s="35">
        <v>8</v>
      </c>
      <c r="C190" s="35">
        <v>10000</v>
      </c>
      <c r="D190" s="157" t="str">
        <f>T183</f>
        <v>天青灵玉</v>
      </c>
      <c r="E190" s="35">
        <v>1</v>
      </c>
      <c r="F190" s="35" t="str">
        <f>S183</f>
        <v>天青玉</v>
      </c>
      <c r="G190" s="35">
        <v>1</v>
      </c>
      <c r="H190" s="35" t="s">
        <v>1877</v>
      </c>
      <c r="I190" s="35">
        <v>2</v>
      </c>
      <c r="J190" s="35" t="s">
        <v>1875</v>
      </c>
      <c r="K190" s="35">
        <v>2</v>
      </c>
      <c r="L190" s="35" t="s">
        <v>1879</v>
      </c>
      <c r="M190" s="35">
        <v>2</v>
      </c>
      <c r="N190" s="35">
        <f>VLOOKUP($D190,[1]可使用道具表!$D:$E,2,FALSE)*$E190+VLOOKUP($F190,[1]可使用道具表!$D:$E,2,FALSE)*$G190+VLOOKUP($H190,[1]可使用道具表!$D:$E,2,FALSE)*$I190+VLOOKUP($J190,[1]可使用道具表!$D:$E,2,FALSE)*$K190+VLOOKUP($L190,[1]可使用道具表!$D:$E,2,FALSE)*$M190</f>
        <v>3749</v>
      </c>
      <c r="O190" s="95">
        <f t="shared" si="40"/>
        <v>0.37490000000000001</v>
      </c>
      <c r="U190" s="162">
        <f>VLOOKUP(D190,[1]可使用道具表!$D:$F,3,FALSE)</f>
        <v>655310</v>
      </c>
      <c r="V190" s="162">
        <f t="shared" si="35"/>
        <v>1</v>
      </c>
      <c r="W190" s="162">
        <f>VLOOKUP(F190,[1]可使用道具表!$D:$F,3,FALSE)</f>
        <v>655110</v>
      </c>
      <c r="X190" s="162">
        <f t="shared" si="36"/>
        <v>1</v>
      </c>
      <c r="Y190" s="162">
        <f>VLOOKUP(H190,[1]可使用道具表!$D:$F,3,FALSE)</f>
        <v>880020</v>
      </c>
      <c r="Z190" s="162">
        <f t="shared" si="37"/>
        <v>2</v>
      </c>
      <c r="AA190" s="162">
        <f>VLOOKUP(J190,[1]可使用道具表!$D:$F,3,FALSE)</f>
        <v>880019</v>
      </c>
      <c r="AB190" s="162">
        <f t="shared" si="38"/>
        <v>2</v>
      </c>
      <c r="AC190" s="162">
        <f>VLOOKUP(L190,[1]可使用道具表!$D:$F,3,FALSE)</f>
        <v>880021</v>
      </c>
      <c r="AD190" s="162">
        <f t="shared" si="39"/>
        <v>2</v>
      </c>
      <c r="AE190" s="161">
        <v>3</v>
      </c>
      <c r="AF190" s="161" t="s">
        <v>2494</v>
      </c>
      <c r="AG190" s="161" t="s">
        <v>522</v>
      </c>
      <c r="AH190" s="161" t="s">
        <v>2495</v>
      </c>
      <c r="AI190" s="160"/>
      <c r="AJ190" s="160"/>
      <c r="AK190" s="161">
        <v>3</v>
      </c>
      <c r="AL190" s="161" t="s">
        <v>2494</v>
      </c>
      <c r="AM190" s="161" t="s">
        <v>522</v>
      </c>
      <c r="AN190" s="161" t="s">
        <v>2495</v>
      </c>
      <c r="AO190" s="160"/>
    </row>
    <row r="191" spans="1:41" s="156" customFormat="1" x14ac:dyDescent="0.35">
      <c r="A191" s="166"/>
      <c r="B191" s="35">
        <v>9</v>
      </c>
      <c r="C191" s="35">
        <v>20000</v>
      </c>
      <c r="D191" s="33" t="s">
        <v>757</v>
      </c>
      <c r="E191" s="35">
        <v>3</v>
      </c>
      <c r="F191" s="35" t="str">
        <f>Q183</f>
        <v>挂件技能书</v>
      </c>
      <c r="G191" s="35">
        <v>5</v>
      </c>
      <c r="H191" s="35" t="str">
        <f>R183</f>
        <v>天青图谱</v>
      </c>
      <c r="I191" s="35">
        <v>100</v>
      </c>
      <c r="J191" s="35" t="s">
        <v>2429</v>
      </c>
      <c r="K191" s="35">
        <v>1</v>
      </c>
      <c r="L191" s="33" t="s">
        <v>2428</v>
      </c>
      <c r="M191" s="35">
        <v>1</v>
      </c>
      <c r="N191" s="35">
        <f>VLOOKUP($D191,[1]可使用道具表!$D:$E,2,FALSE)*$E191+VLOOKUP($F191,[1]可使用道具表!$D:$E,2,FALSE)*$G191+VLOOKUP($H191,[1]可使用道具表!$D:$E,2,FALSE)*$I191+VLOOKUP($J191,[1]可使用道具表!$D:$E,2,FALSE)*$K191+VLOOKUP($L191,[1]可使用道具表!$D:$E,2,FALSE)*$M191</f>
        <v>5061</v>
      </c>
      <c r="O191" s="95">
        <f t="shared" si="40"/>
        <v>0.25305</v>
      </c>
      <c r="U191" s="162">
        <f>VLOOKUP(D191,[1]可使用道具表!$D:$F,3,FALSE)</f>
        <v>130028</v>
      </c>
      <c r="V191" s="162">
        <f t="shared" si="35"/>
        <v>3</v>
      </c>
      <c r="W191" s="162">
        <f>VLOOKUP(F191,[1]可使用道具表!$D:$F,3,FALSE)</f>
        <v>500117</v>
      </c>
      <c r="X191" s="162">
        <f t="shared" si="36"/>
        <v>5</v>
      </c>
      <c r="Y191" s="162">
        <f>VLOOKUP(H191,[1]可使用道具表!$D:$F,3,FALSE)</f>
        <v>655010</v>
      </c>
      <c r="Z191" s="162">
        <f t="shared" si="37"/>
        <v>100</v>
      </c>
      <c r="AA191" s="162">
        <f>VLOOKUP(J191,[1]可使用道具表!$D:$F,3,FALSE)</f>
        <v>130305</v>
      </c>
      <c r="AB191" s="162">
        <f t="shared" si="38"/>
        <v>1</v>
      </c>
      <c r="AC191" s="162">
        <f>VLOOKUP(L191,[1]可使用道具表!$D:$F,3,FALSE)</f>
        <v>130032</v>
      </c>
      <c r="AD191" s="162">
        <f t="shared" si="39"/>
        <v>1</v>
      </c>
      <c r="AE191" s="158"/>
      <c r="AF191" s="158">
        <v>130028</v>
      </c>
      <c r="AG191" s="158">
        <v>3</v>
      </c>
      <c r="AH191" s="158">
        <v>55</v>
      </c>
      <c r="AI191" s="158"/>
      <c r="AJ191" s="158"/>
      <c r="AK191" s="158"/>
      <c r="AL191" s="158">
        <v>130044</v>
      </c>
      <c r="AM191" s="158">
        <v>1</v>
      </c>
      <c r="AN191" s="158">
        <v>55</v>
      </c>
      <c r="AO191" s="158"/>
    </row>
    <row r="192" spans="1:41" x14ac:dyDescent="0.35">
      <c r="A192" s="166"/>
      <c r="B192" s="35">
        <v>10</v>
      </c>
      <c r="C192" s="35">
        <v>30000</v>
      </c>
      <c r="D192" s="33" t="s">
        <v>763</v>
      </c>
      <c r="E192" s="35">
        <v>1</v>
      </c>
      <c r="F192" s="35" t="str">
        <f>Q183</f>
        <v>挂件技能书</v>
      </c>
      <c r="G192" s="35">
        <v>8</v>
      </c>
      <c r="H192" s="35" t="str">
        <f>R183</f>
        <v>天青图谱</v>
      </c>
      <c r="I192" s="35">
        <v>120</v>
      </c>
      <c r="J192" s="35" t="s">
        <v>2430</v>
      </c>
      <c r="K192" s="35">
        <v>1</v>
      </c>
      <c r="L192" s="33" t="s">
        <v>898</v>
      </c>
      <c r="M192" s="35">
        <v>1</v>
      </c>
      <c r="N192" s="35">
        <f>VLOOKUP($D192,[1]可使用道具表!$D:$E,2,FALSE)*$E192+VLOOKUP($F192,[1]可使用道具表!$D:$E,2,FALSE)*$G192+VLOOKUP($H192,[1]可使用道具表!$D:$E,2,FALSE)*$I192+VLOOKUP($J192,[1]可使用道具表!$D:$E,2,FALSE)*$K192+VLOOKUP($L192,[1]可使用道具表!$D:$E,2,FALSE)*$M192</f>
        <v>8612</v>
      </c>
      <c r="O192" s="95">
        <f t="shared" si="40"/>
        <v>0.28706666666666669</v>
      </c>
      <c r="U192" s="162">
        <f>VLOOKUP(D192,[1]可使用道具表!$D:$F,3,FALSE)</f>
        <v>130044</v>
      </c>
      <c r="V192" s="162">
        <f t="shared" si="35"/>
        <v>1</v>
      </c>
      <c r="W192" s="162">
        <f>VLOOKUP(F192,[1]可使用道具表!$D:$F,3,FALSE)</f>
        <v>500117</v>
      </c>
      <c r="X192" s="162">
        <f t="shared" si="36"/>
        <v>8</v>
      </c>
      <c r="Y192" s="162">
        <f>VLOOKUP(H192,[1]可使用道具表!$D:$F,3,FALSE)</f>
        <v>655010</v>
      </c>
      <c r="Z192" s="162">
        <f t="shared" si="37"/>
        <v>120</v>
      </c>
      <c r="AA192" s="162">
        <f>VLOOKUP(J192,[1]可使用道具表!$D:$F,3,FALSE)</f>
        <v>130306</v>
      </c>
      <c r="AB192" s="162">
        <f t="shared" si="38"/>
        <v>1</v>
      </c>
      <c r="AC192" s="162">
        <f>VLOOKUP(L192,[1]可使用道具表!$D:$F,3,FALSE)</f>
        <v>146006</v>
      </c>
      <c r="AD192" s="162">
        <f t="shared" si="39"/>
        <v>1</v>
      </c>
      <c r="AF192" s="158">
        <v>500117</v>
      </c>
      <c r="AG192" s="158">
        <v>5</v>
      </c>
      <c r="AH192" s="158">
        <v>44</v>
      </c>
      <c r="AL192" s="158">
        <v>500117</v>
      </c>
      <c r="AM192" s="158">
        <v>8</v>
      </c>
      <c r="AN192" s="158">
        <v>44</v>
      </c>
      <c r="AO192" s="158"/>
    </row>
    <row r="193" spans="1:41" ht="17.25" x14ac:dyDescent="0.35">
      <c r="A193" s="166" t="s">
        <v>62</v>
      </c>
      <c r="B193" s="35">
        <v>1</v>
      </c>
      <c r="C193" s="35">
        <v>100</v>
      </c>
      <c r="D193" s="35" t="str">
        <f>R193</f>
        <v>遁甲阵法</v>
      </c>
      <c r="E193" s="35">
        <v>6</v>
      </c>
      <c r="F193" s="35" t="s">
        <v>2247</v>
      </c>
      <c r="G193" s="35">
        <v>1</v>
      </c>
      <c r="H193" s="98" t="s">
        <v>532</v>
      </c>
      <c r="I193" s="35">
        <v>1</v>
      </c>
      <c r="J193" s="98" t="s">
        <v>807</v>
      </c>
      <c r="K193" s="35">
        <v>1</v>
      </c>
      <c r="L193" s="35" t="s">
        <v>518</v>
      </c>
      <c r="M193" s="35"/>
      <c r="N193" s="35">
        <f>VLOOKUP($D193,[1]可使用道具表!$D:$E,2,FALSE)*$E193+VLOOKUP($F193,[1]可使用道具表!$D:$E,2,FALSE)*$G193+VLOOKUP($H193,[1]可使用道具表!$D:$E,2,FALSE)*$I193+VLOOKUP($J193,[1]可使用道具表!$D:$E,2,FALSE)*$K193+VLOOKUP($L193,[1]可使用道具表!$D:$E,2,FALSE)*$M193</f>
        <v>527</v>
      </c>
      <c r="O193" s="95">
        <f t="shared" si="40"/>
        <v>5.27</v>
      </c>
      <c r="P193" s="39" t="s">
        <v>368</v>
      </c>
      <c r="Q193" s="39" t="s">
        <v>590</v>
      </c>
      <c r="R193" s="39" t="s">
        <v>547</v>
      </c>
      <c r="S193" s="39" t="s">
        <v>589</v>
      </c>
      <c r="T193" s="40" t="s">
        <v>226</v>
      </c>
      <c r="U193" s="162">
        <f>VLOOKUP(D193,[1]可使用道具表!$D:$F,3,FALSE)</f>
        <v>655003</v>
      </c>
      <c r="V193" s="162">
        <f t="shared" si="35"/>
        <v>6</v>
      </c>
      <c r="W193" s="162">
        <f>VLOOKUP(F193,[1]可使用道具表!$D:$F,3,FALSE)</f>
        <v>160000</v>
      </c>
      <c r="X193" s="162">
        <f t="shared" si="36"/>
        <v>1</v>
      </c>
      <c r="Y193" s="162">
        <f>VLOOKUP(H193,[1]可使用道具表!$D:$F,3,FALSE)</f>
        <v>125005</v>
      </c>
      <c r="Z193" s="162">
        <f t="shared" si="37"/>
        <v>1</v>
      </c>
      <c r="AA193" s="162">
        <f>VLOOKUP(J193,[1]可使用道具表!$D:$F,3,FALSE)</f>
        <v>130303</v>
      </c>
      <c r="AB193" s="162">
        <f t="shared" si="38"/>
        <v>1</v>
      </c>
      <c r="AC193" s="162">
        <f>VLOOKUP(L193,[1]可使用道具表!$D:$F,3,FALSE)</f>
        <v>0</v>
      </c>
      <c r="AD193" s="162">
        <f t="shared" si="39"/>
        <v>0</v>
      </c>
      <c r="AF193" s="158">
        <v>655010</v>
      </c>
      <c r="AG193" s="158">
        <v>100</v>
      </c>
      <c r="AH193" s="158">
        <v>33</v>
      </c>
      <c r="AL193" s="158">
        <v>655010</v>
      </c>
      <c r="AM193" s="158">
        <v>120</v>
      </c>
      <c r="AN193" s="158">
        <v>33</v>
      </c>
      <c r="AO193" s="158"/>
    </row>
    <row r="194" spans="1:41" x14ac:dyDescent="0.35">
      <c r="A194" s="166"/>
      <c r="B194" s="35">
        <v>2</v>
      </c>
      <c r="C194" s="35">
        <v>200</v>
      </c>
      <c r="D194" s="35" t="str">
        <f>R193</f>
        <v>遁甲阵法</v>
      </c>
      <c r="E194" s="35">
        <v>8</v>
      </c>
      <c r="F194" s="35" t="str">
        <f>Q193</f>
        <v>奇门技能书</v>
      </c>
      <c r="G194" s="35">
        <v>1</v>
      </c>
      <c r="H194" s="98" t="s">
        <v>531</v>
      </c>
      <c r="I194" s="35">
        <v>3</v>
      </c>
      <c r="J194" s="98" t="s">
        <v>808</v>
      </c>
      <c r="K194" s="35">
        <v>1</v>
      </c>
      <c r="L194" s="35" t="s">
        <v>518</v>
      </c>
      <c r="M194" s="35"/>
      <c r="N194" s="35">
        <f>VLOOKUP($D194,[1]可使用道具表!$D:$E,2,FALSE)*$E194+VLOOKUP($F194,[1]可使用道具表!$D:$E,2,FALSE)*$G194+VLOOKUP($H194,[1]可使用道具表!$D:$E,2,FALSE)*$I194+VLOOKUP($J194,[1]可使用道具表!$D:$E,2,FALSE)*$K194+VLOOKUP($L194,[1]可使用道具表!$D:$E,2,FALSE)*$M194</f>
        <v>810</v>
      </c>
      <c r="O194" s="95">
        <f t="shared" si="40"/>
        <v>4.05</v>
      </c>
      <c r="U194" s="162">
        <f>VLOOKUP(D194,[1]可使用道具表!$D:$F,3,FALSE)</f>
        <v>655003</v>
      </c>
      <c r="V194" s="162">
        <f t="shared" si="35"/>
        <v>8</v>
      </c>
      <c r="W194" s="162">
        <f>VLOOKUP(F194,[1]可使用道具表!$D:$F,3,FALSE)</f>
        <v>500119</v>
      </c>
      <c r="X194" s="162">
        <f t="shared" si="36"/>
        <v>1</v>
      </c>
      <c r="Y194" s="162">
        <f>VLOOKUP(H194,[1]可使用道具表!$D:$F,3,FALSE)</f>
        <v>125013</v>
      </c>
      <c r="Z194" s="162">
        <f t="shared" si="37"/>
        <v>3</v>
      </c>
      <c r="AA194" s="162">
        <f>VLOOKUP(J194,[1]可使用道具表!$D:$F,3,FALSE)</f>
        <v>130304</v>
      </c>
      <c r="AB194" s="162">
        <f t="shared" si="38"/>
        <v>1</v>
      </c>
      <c r="AC194" s="162">
        <f>VLOOKUP(L194,[1]可使用道具表!$D:$F,3,FALSE)</f>
        <v>0</v>
      </c>
      <c r="AD194" s="162">
        <f t="shared" si="39"/>
        <v>0</v>
      </c>
      <c r="AF194" s="158">
        <v>130305</v>
      </c>
      <c r="AG194" s="158">
        <v>1</v>
      </c>
      <c r="AH194" s="158">
        <v>22</v>
      </c>
      <c r="AL194" s="158">
        <v>130306</v>
      </c>
      <c r="AM194" s="158">
        <v>1</v>
      </c>
      <c r="AN194" s="158">
        <v>22</v>
      </c>
      <c r="AO194" s="158"/>
    </row>
    <row r="195" spans="1:41" x14ac:dyDescent="0.35">
      <c r="A195" s="166"/>
      <c r="B195" s="35">
        <v>3</v>
      </c>
      <c r="C195" s="35">
        <v>500</v>
      </c>
      <c r="D195" s="35" t="str">
        <f>R193</f>
        <v>遁甲阵法</v>
      </c>
      <c r="E195" s="35">
        <v>8</v>
      </c>
      <c r="F195" s="35" t="str">
        <f>Q193</f>
        <v>奇门技能书</v>
      </c>
      <c r="G195" s="35">
        <v>1</v>
      </c>
      <c r="H195" s="35" t="s">
        <v>2248</v>
      </c>
      <c r="I195" s="35">
        <v>3</v>
      </c>
      <c r="J195" s="114" t="s">
        <v>153</v>
      </c>
      <c r="K195" s="114">
        <v>1</v>
      </c>
      <c r="L195" s="114" t="s">
        <v>518</v>
      </c>
      <c r="M195" s="35"/>
      <c r="N195" s="35">
        <f>VLOOKUP($D195,[1]可使用道具表!$D:$E,2,FALSE)*$E195+VLOOKUP($F195,[1]可使用道具表!$D:$E,2,FALSE)*$G195+VLOOKUP($H195,[1]可使用道具表!$D:$E,2,FALSE)*$I195+VLOOKUP($J195,[1]可使用道具表!$D:$E,2,FALSE)*$K195+VLOOKUP($L195,[1]可使用道具表!$D:$E,2,FALSE)*$M195</f>
        <v>490</v>
      </c>
      <c r="O195" s="95">
        <f t="shared" si="40"/>
        <v>0.98</v>
      </c>
      <c r="U195" s="162">
        <f>VLOOKUP(D195,[1]可使用道具表!$D:$F,3,FALSE)</f>
        <v>655003</v>
      </c>
      <c r="V195" s="162">
        <f t="shared" si="35"/>
        <v>8</v>
      </c>
      <c r="W195" s="162">
        <f>VLOOKUP(F195,[1]可使用道具表!$D:$F,3,FALSE)</f>
        <v>500119</v>
      </c>
      <c r="X195" s="162">
        <f t="shared" si="36"/>
        <v>1</v>
      </c>
      <c r="Y195" s="162">
        <f>VLOOKUP(H195,[1]可使用道具表!$D:$F,3,FALSE)</f>
        <v>160000</v>
      </c>
      <c r="Z195" s="162">
        <f t="shared" si="37"/>
        <v>3</v>
      </c>
      <c r="AA195" s="162">
        <f>VLOOKUP(J195,[1]可使用道具表!$D:$F,3,FALSE)</f>
        <v>141004</v>
      </c>
      <c r="AB195" s="162">
        <f t="shared" si="38"/>
        <v>1</v>
      </c>
      <c r="AC195" s="162">
        <f>VLOOKUP(L195,[1]可使用道具表!$D:$F,3,FALSE)</f>
        <v>0</v>
      </c>
      <c r="AD195" s="162">
        <f t="shared" si="39"/>
        <v>0</v>
      </c>
      <c r="AF195" s="158">
        <v>130032</v>
      </c>
      <c r="AG195" s="158">
        <v>1</v>
      </c>
      <c r="AH195" s="158">
        <v>11</v>
      </c>
      <c r="AL195" s="158">
        <v>130316</v>
      </c>
      <c r="AM195" s="158">
        <v>1</v>
      </c>
      <c r="AN195" s="158">
        <v>11</v>
      </c>
      <c r="AO195" s="158"/>
    </row>
    <row r="196" spans="1:41" x14ac:dyDescent="0.35">
      <c r="A196" s="166"/>
      <c r="B196" s="35">
        <v>4</v>
      </c>
      <c r="C196" s="35">
        <v>1000</v>
      </c>
      <c r="D196" s="35" t="str">
        <f>R193</f>
        <v>遁甲阵法</v>
      </c>
      <c r="E196" s="35">
        <v>10</v>
      </c>
      <c r="F196" s="35" t="str">
        <f>Q193</f>
        <v>奇门技能书</v>
      </c>
      <c r="G196" s="35">
        <v>1</v>
      </c>
      <c r="H196" s="35" t="s">
        <v>2249</v>
      </c>
      <c r="I196" s="35">
        <v>1</v>
      </c>
      <c r="J196" s="114" t="s">
        <v>288</v>
      </c>
      <c r="K196" s="114">
        <v>1</v>
      </c>
      <c r="L196" s="114" t="s">
        <v>2138</v>
      </c>
      <c r="M196" s="35">
        <v>1</v>
      </c>
      <c r="N196" s="35">
        <f>VLOOKUP($D196,[1]可使用道具表!$D:$E,2,FALSE)*$E196+VLOOKUP($F196,[1]可使用道具表!$D:$E,2,FALSE)*$G196+VLOOKUP($H196,[1]可使用道具表!$D:$E,2,FALSE)*$I196+VLOOKUP($J196,[1]可使用道具表!$D:$E,2,FALSE)*$K196+VLOOKUP($L196,[1]可使用道具表!$D:$E,2,FALSE)*$M196</f>
        <v>720</v>
      </c>
      <c r="O196" s="95">
        <f t="shared" si="40"/>
        <v>0.72</v>
      </c>
      <c r="U196" s="162">
        <f>VLOOKUP(D196,[1]可使用道具表!$D:$F,3,FALSE)</f>
        <v>655003</v>
      </c>
      <c r="V196" s="162">
        <f t="shared" si="35"/>
        <v>10</v>
      </c>
      <c r="W196" s="162">
        <f>VLOOKUP(F196,[1]可使用道具表!$D:$F,3,FALSE)</f>
        <v>500119</v>
      </c>
      <c r="X196" s="162">
        <f t="shared" si="36"/>
        <v>1</v>
      </c>
      <c r="Y196" s="162">
        <f>VLOOKUP(H196,[1]可使用道具表!$D:$F,3,FALSE)</f>
        <v>880019</v>
      </c>
      <c r="Z196" s="162">
        <f t="shared" si="37"/>
        <v>1</v>
      </c>
      <c r="AA196" s="162">
        <f>VLOOKUP(J196,[1]可使用道具表!$D:$F,3,FALSE)</f>
        <v>146004</v>
      </c>
      <c r="AB196" s="162">
        <f t="shared" si="38"/>
        <v>1</v>
      </c>
      <c r="AC196" s="162">
        <f>VLOOKUP(L196,[1]可使用道具表!$D:$F,3,FALSE)</f>
        <v>125025</v>
      </c>
      <c r="AD196" s="162">
        <f t="shared" si="39"/>
        <v>1</v>
      </c>
    </row>
    <row r="197" spans="1:41" x14ac:dyDescent="0.35">
      <c r="A197" s="166"/>
      <c r="B197" s="35">
        <v>5</v>
      </c>
      <c r="C197" s="35">
        <v>2000</v>
      </c>
      <c r="D197" s="35" t="str">
        <f>R193</f>
        <v>遁甲阵法</v>
      </c>
      <c r="E197" s="35">
        <v>20</v>
      </c>
      <c r="F197" s="35" t="str">
        <f>Q193</f>
        <v>奇门技能书</v>
      </c>
      <c r="G197" s="35">
        <v>2</v>
      </c>
      <c r="H197" s="35" t="s">
        <v>159</v>
      </c>
      <c r="I197" s="35">
        <v>1</v>
      </c>
      <c r="J197" s="35" t="s">
        <v>2250</v>
      </c>
      <c r="K197" s="35">
        <v>1</v>
      </c>
      <c r="L197" s="114" t="s">
        <v>531</v>
      </c>
      <c r="M197" s="35">
        <v>1</v>
      </c>
      <c r="N197" s="35">
        <f>VLOOKUP($D197,[1]可使用道具表!$D:$E,2,FALSE)*$E197+VLOOKUP($F197,[1]可使用道具表!$D:$E,2,FALSE)*$G197+VLOOKUP($H197,[1]可使用道具表!$D:$E,2,FALSE)*$I197+VLOOKUP($J197,[1]可使用道具表!$D:$E,2,FALSE)*$K197+VLOOKUP($L197,[1]可使用道具表!$D:$E,2,FALSE)*$M197</f>
        <v>740</v>
      </c>
      <c r="O197" s="95">
        <f t="shared" si="40"/>
        <v>0.37</v>
      </c>
      <c r="U197" s="162">
        <f>VLOOKUP(D197,[1]可使用道具表!$D:$F,3,FALSE)</f>
        <v>655003</v>
      </c>
      <c r="V197" s="162">
        <f t="shared" si="35"/>
        <v>20</v>
      </c>
      <c r="W197" s="162">
        <f>VLOOKUP(F197,[1]可使用道具表!$D:$F,3,FALSE)</f>
        <v>500119</v>
      </c>
      <c r="X197" s="162">
        <f t="shared" si="36"/>
        <v>2</v>
      </c>
      <c r="Y197" s="162">
        <f>VLOOKUP(H197,[1]可使用道具表!$D:$F,3,FALSE)</f>
        <v>880020</v>
      </c>
      <c r="Z197" s="162">
        <f t="shared" si="37"/>
        <v>1</v>
      </c>
      <c r="AA197" s="162">
        <f>VLOOKUP(J197,[1]可使用道具表!$D:$F,3,FALSE)</f>
        <v>880019</v>
      </c>
      <c r="AB197" s="162">
        <f t="shared" si="38"/>
        <v>1</v>
      </c>
      <c r="AC197" s="162">
        <f>VLOOKUP(L197,[1]可使用道具表!$D:$F,3,FALSE)</f>
        <v>125013</v>
      </c>
      <c r="AD197" s="162">
        <f t="shared" si="39"/>
        <v>1</v>
      </c>
    </row>
    <row r="198" spans="1:41" ht="33" x14ac:dyDescent="0.35">
      <c r="A198" s="166"/>
      <c r="B198" s="35">
        <v>6</v>
      </c>
      <c r="C198" s="35">
        <v>3000</v>
      </c>
      <c r="D198" s="35" t="str">
        <f>R193</f>
        <v>遁甲阵法</v>
      </c>
      <c r="E198" s="35">
        <v>30</v>
      </c>
      <c r="F198" s="35" t="str">
        <f>Q193</f>
        <v>奇门技能书</v>
      </c>
      <c r="G198" s="35">
        <v>3</v>
      </c>
      <c r="H198" s="35" t="s">
        <v>159</v>
      </c>
      <c r="I198" s="35">
        <v>1</v>
      </c>
      <c r="J198" s="35" t="s">
        <v>2250</v>
      </c>
      <c r="K198" s="35">
        <v>1</v>
      </c>
      <c r="L198" s="35" t="str">
        <f>S193</f>
        <v>遁甲丹</v>
      </c>
      <c r="M198" s="35">
        <v>1</v>
      </c>
      <c r="N198" s="35">
        <f>VLOOKUP($D198,[1]可使用道具表!$D:$E,2,FALSE)*$E198+VLOOKUP($F198,[1]可使用道具表!$D:$E,2,FALSE)*$G198+VLOOKUP($H198,[1]可使用道具表!$D:$E,2,FALSE)*$I198+VLOOKUP($J198,[1]可使用道具表!$D:$E,2,FALSE)*$K198+VLOOKUP($L198,[1]可使用道具表!$D:$E,2,FALSE)*$M198</f>
        <v>1397</v>
      </c>
      <c r="O198" s="95">
        <f t="shared" si="40"/>
        <v>0.46566666666666667</v>
      </c>
      <c r="U198" s="162">
        <f>VLOOKUP(D198,[1]可使用道具表!$D:$F,3,FALSE)</f>
        <v>655003</v>
      </c>
      <c r="V198" s="162">
        <f t="shared" si="35"/>
        <v>30</v>
      </c>
      <c r="W198" s="162">
        <f>VLOOKUP(F198,[1]可使用道具表!$D:$F,3,FALSE)</f>
        <v>500119</v>
      </c>
      <c r="X198" s="162">
        <f t="shared" si="36"/>
        <v>3</v>
      </c>
      <c r="Y198" s="162">
        <f>VLOOKUP(H198,[1]可使用道具表!$D:$F,3,FALSE)</f>
        <v>880020</v>
      </c>
      <c r="Z198" s="162">
        <f t="shared" si="37"/>
        <v>1</v>
      </c>
      <c r="AA198" s="162">
        <f>VLOOKUP(J198,[1]可使用道具表!$D:$F,3,FALSE)</f>
        <v>880019</v>
      </c>
      <c r="AB198" s="162">
        <f t="shared" si="38"/>
        <v>1</v>
      </c>
      <c r="AC198" s="162">
        <f>VLOOKUP(L198,[1]可使用道具表!$D:$F,3,FALSE)</f>
        <v>655103</v>
      </c>
      <c r="AD198" s="162">
        <f t="shared" si="39"/>
        <v>1</v>
      </c>
      <c r="AE198" s="159" t="s">
        <v>2489</v>
      </c>
      <c r="AF198" s="159" t="s">
        <v>2490</v>
      </c>
      <c r="AG198" s="159" t="s">
        <v>2491</v>
      </c>
      <c r="AH198" s="159" t="s">
        <v>2492</v>
      </c>
      <c r="AI198" s="159" t="s">
        <v>2493</v>
      </c>
      <c r="AJ198" s="159"/>
      <c r="AK198" s="159" t="s">
        <v>2489</v>
      </c>
      <c r="AL198" s="159" t="s">
        <v>2490</v>
      </c>
      <c r="AM198" s="159" t="s">
        <v>2491</v>
      </c>
      <c r="AN198" s="159" t="s">
        <v>2492</v>
      </c>
      <c r="AO198" s="159" t="s">
        <v>2493</v>
      </c>
    </row>
    <row r="199" spans="1:41" x14ac:dyDescent="0.35">
      <c r="A199" s="166"/>
      <c r="B199" s="35">
        <v>7</v>
      </c>
      <c r="C199" s="35">
        <v>5000</v>
      </c>
      <c r="D199" s="35" t="str">
        <f>R193</f>
        <v>遁甲阵法</v>
      </c>
      <c r="E199" s="35">
        <v>50</v>
      </c>
      <c r="F199" s="35" t="str">
        <f>S193</f>
        <v>遁甲丹</v>
      </c>
      <c r="G199" s="35">
        <v>1</v>
      </c>
      <c r="H199" s="35" t="s">
        <v>159</v>
      </c>
      <c r="I199" s="35">
        <v>1</v>
      </c>
      <c r="J199" s="35" t="s">
        <v>2250</v>
      </c>
      <c r="K199" s="35">
        <v>1</v>
      </c>
      <c r="L199" s="35" t="s">
        <v>165</v>
      </c>
      <c r="M199" s="35">
        <v>1</v>
      </c>
      <c r="N199" s="35">
        <f>VLOOKUP($D199,[1]可使用道具表!$D:$E,2,FALSE)*$E199+VLOOKUP($F199,[1]可使用道具表!$D:$E,2,FALSE)*$G199+VLOOKUP($H199,[1]可使用道具表!$D:$E,2,FALSE)*$I199+VLOOKUP($J199,[1]可使用道具表!$D:$E,2,FALSE)*$K199+VLOOKUP($L199,[1]可使用道具表!$D:$E,2,FALSE)*$M199</f>
        <v>1827</v>
      </c>
      <c r="O199" s="95">
        <f t="shared" si="40"/>
        <v>0.3654</v>
      </c>
      <c r="U199" s="162">
        <f>VLOOKUP(D199,[1]可使用道具表!$D:$F,3,FALSE)</f>
        <v>655003</v>
      </c>
      <c r="V199" s="162">
        <f t="shared" si="35"/>
        <v>50</v>
      </c>
      <c r="W199" s="162">
        <f>VLOOKUP(F199,[1]可使用道具表!$D:$F,3,FALSE)</f>
        <v>655103</v>
      </c>
      <c r="X199" s="162">
        <f t="shared" si="36"/>
        <v>1</v>
      </c>
      <c r="Y199" s="162">
        <f>VLOOKUP(H199,[1]可使用道具表!$D:$F,3,FALSE)</f>
        <v>880020</v>
      </c>
      <c r="Z199" s="162">
        <f t="shared" si="37"/>
        <v>1</v>
      </c>
      <c r="AA199" s="162">
        <f>VLOOKUP(J199,[1]可使用道具表!$D:$F,3,FALSE)</f>
        <v>880019</v>
      </c>
      <c r="AB199" s="162">
        <f t="shared" si="38"/>
        <v>1</v>
      </c>
      <c r="AC199" s="162">
        <f>VLOOKUP(L199,[1]可使用道具表!$D:$F,3,FALSE)</f>
        <v>880021</v>
      </c>
      <c r="AD199" s="162">
        <f t="shared" si="39"/>
        <v>1</v>
      </c>
      <c r="AE199" s="160"/>
      <c r="AF199" s="160">
        <v>9</v>
      </c>
      <c r="AG199" s="160">
        <v>9</v>
      </c>
      <c r="AH199" s="160">
        <v>20000</v>
      </c>
      <c r="AI199" s="160">
        <v>1</v>
      </c>
      <c r="AJ199" s="160"/>
      <c r="AK199" s="160"/>
      <c r="AL199" s="160">
        <v>10</v>
      </c>
      <c r="AM199" s="160">
        <v>10</v>
      </c>
      <c r="AN199" s="160">
        <v>30000</v>
      </c>
      <c r="AO199" s="160">
        <v>1</v>
      </c>
    </row>
    <row r="200" spans="1:41" s="156" customFormat="1" ht="17.25" x14ac:dyDescent="0.35">
      <c r="A200" s="166"/>
      <c r="B200" s="35">
        <v>8</v>
      </c>
      <c r="C200" s="35">
        <v>10000</v>
      </c>
      <c r="D200" s="157" t="str">
        <f>T193</f>
        <v>遁甲仙丹</v>
      </c>
      <c r="E200" s="35">
        <v>1</v>
      </c>
      <c r="F200" s="35" t="str">
        <f>S193</f>
        <v>遁甲丹</v>
      </c>
      <c r="G200" s="35">
        <v>1</v>
      </c>
      <c r="H200" s="35" t="s">
        <v>1877</v>
      </c>
      <c r="I200" s="35">
        <v>2</v>
      </c>
      <c r="J200" s="35" t="s">
        <v>1875</v>
      </c>
      <c r="K200" s="35">
        <v>2</v>
      </c>
      <c r="L200" s="35" t="s">
        <v>1879</v>
      </c>
      <c r="M200" s="35">
        <v>2</v>
      </c>
      <c r="N200" s="35">
        <f>VLOOKUP($D200,[1]可使用道具表!$D:$E,2,FALSE)*$E200+VLOOKUP($F200,[1]可使用道具表!$D:$E,2,FALSE)*$G200+VLOOKUP($H200,[1]可使用道具表!$D:$E,2,FALSE)*$I200+VLOOKUP($J200,[1]可使用道具表!$D:$E,2,FALSE)*$K200+VLOOKUP($L200,[1]可使用道具表!$D:$E,2,FALSE)*$M200</f>
        <v>3749</v>
      </c>
      <c r="O200" s="95">
        <f t="shared" si="40"/>
        <v>0.37490000000000001</v>
      </c>
      <c r="U200" s="162">
        <f>VLOOKUP(D200,[1]可使用道具表!$D:$F,3,FALSE)</f>
        <v>655303</v>
      </c>
      <c r="V200" s="162">
        <f t="shared" si="35"/>
        <v>1</v>
      </c>
      <c r="W200" s="162">
        <f>VLOOKUP(F200,[1]可使用道具表!$D:$F,3,FALSE)</f>
        <v>655103</v>
      </c>
      <c r="X200" s="162">
        <f t="shared" si="36"/>
        <v>1</v>
      </c>
      <c r="Y200" s="162">
        <f>VLOOKUP(H200,[1]可使用道具表!$D:$F,3,FALSE)</f>
        <v>880020</v>
      </c>
      <c r="Z200" s="162">
        <f t="shared" si="37"/>
        <v>2</v>
      </c>
      <c r="AA200" s="162">
        <f>VLOOKUP(J200,[1]可使用道具表!$D:$F,3,FALSE)</f>
        <v>880019</v>
      </c>
      <c r="AB200" s="162">
        <f t="shared" si="38"/>
        <v>2</v>
      </c>
      <c r="AC200" s="162">
        <f>VLOOKUP(L200,[1]可使用道具表!$D:$F,3,FALSE)</f>
        <v>880021</v>
      </c>
      <c r="AD200" s="162">
        <f t="shared" si="39"/>
        <v>2</v>
      </c>
      <c r="AE200" s="161">
        <v>3</v>
      </c>
      <c r="AF200" s="161" t="s">
        <v>2494</v>
      </c>
      <c r="AG200" s="161" t="s">
        <v>522</v>
      </c>
      <c r="AH200" s="161" t="s">
        <v>2495</v>
      </c>
      <c r="AI200" s="160"/>
      <c r="AJ200" s="160"/>
      <c r="AK200" s="161">
        <v>3</v>
      </c>
      <c r="AL200" s="161" t="s">
        <v>2494</v>
      </c>
      <c r="AM200" s="161" t="s">
        <v>522</v>
      </c>
      <c r="AN200" s="161" t="s">
        <v>2495</v>
      </c>
      <c r="AO200" s="160"/>
    </row>
    <row r="201" spans="1:41" s="156" customFormat="1" x14ac:dyDescent="0.35">
      <c r="A201" s="166"/>
      <c r="B201" s="35">
        <v>9</v>
      </c>
      <c r="C201" s="35">
        <v>20000</v>
      </c>
      <c r="D201" s="33" t="s">
        <v>757</v>
      </c>
      <c r="E201" s="35">
        <v>3</v>
      </c>
      <c r="F201" s="35" t="str">
        <f>Q193</f>
        <v>奇门技能书</v>
      </c>
      <c r="G201" s="35">
        <v>5</v>
      </c>
      <c r="H201" s="35" t="str">
        <f>R193</f>
        <v>遁甲阵法</v>
      </c>
      <c r="I201" s="35">
        <v>100</v>
      </c>
      <c r="J201" s="35" t="s">
        <v>2429</v>
      </c>
      <c r="K201" s="35">
        <v>1</v>
      </c>
      <c r="L201" s="33" t="s">
        <v>2428</v>
      </c>
      <c r="M201" s="35">
        <v>1</v>
      </c>
      <c r="N201" s="35">
        <f>VLOOKUP($D201,[1]可使用道具表!$D:$E,2,FALSE)*$E201+VLOOKUP($F201,[1]可使用道具表!$D:$E,2,FALSE)*$G201+VLOOKUP($H201,[1]可使用道具表!$D:$E,2,FALSE)*$I201+VLOOKUP($J201,[1]可使用道具表!$D:$E,2,FALSE)*$K201+VLOOKUP($L201,[1]可使用道具表!$D:$E,2,FALSE)*$M201</f>
        <v>5061</v>
      </c>
      <c r="O201" s="95">
        <f t="shared" si="40"/>
        <v>0.25305</v>
      </c>
      <c r="U201" s="162">
        <f>VLOOKUP(D201,[1]可使用道具表!$D:$F,3,FALSE)</f>
        <v>130028</v>
      </c>
      <c r="V201" s="162">
        <f t="shared" si="35"/>
        <v>3</v>
      </c>
      <c r="W201" s="162">
        <f>VLOOKUP(F201,[1]可使用道具表!$D:$F,3,FALSE)</f>
        <v>500119</v>
      </c>
      <c r="X201" s="162">
        <f t="shared" si="36"/>
        <v>5</v>
      </c>
      <c r="Y201" s="162">
        <f>VLOOKUP(H201,[1]可使用道具表!$D:$F,3,FALSE)</f>
        <v>655003</v>
      </c>
      <c r="Z201" s="162">
        <f t="shared" si="37"/>
        <v>100</v>
      </c>
      <c r="AA201" s="162">
        <f>VLOOKUP(J201,[1]可使用道具表!$D:$F,3,FALSE)</f>
        <v>130305</v>
      </c>
      <c r="AB201" s="162">
        <f t="shared" si="38"/>
        <v>1</v>
      </c>
      <c r="AC201" s="162">
        <f>VLOOKUP(L201,[1]可使用道具表!$D:$F,3,FALSE)</f>
        <v>130032</v>
      </c>
      <c r="AD201" s="162">
        <f t="shared" si="39"/>
        <v>1</v>
      </c>
      <c r="AE201" s="158"/>
      <c r="AF201" s="158">
        <v>130028</v>
      </c>
      <c r="AG201" s="158">
        <v>3</v>
      </c>
      <c r="AH201" s="158">
        <v>55</v>
      </c>
      <c r="AI201" s="158"/>
      <c r="AJ201" s="158"/>
      <c r="AK201" s="158"/>
      <c r="AL201" s="158">
        <v>130044</v>
      </c>
      <c r="AM201" s="158">
        <v>1</v>
      </c>
      <c r="AN201" s="158">
        <v>55</v>
      </c>
      <c r="AO201" s="158"/>
    </row>
    <row r="202" spans="1:41" x14ac:dyDescent="0.35">
      <c r="A202" s="166"/>
      <c r="B202" s="35">
        <v>10</v>
      </c>
      <c r="C202" s="35">
        <v>30000</v>
      </c>
      <c r="D202" s="33" t="s">
        <v>763</v>
      </c>
      <c r="E202" s="35">
        <v>1</v>
      </c>
      <c r="F202" s="35" t="str">
        <f>Q193</f>
        <v>奇门技能书</v>
      </c>
      <c r="G202" s="35">
        <v>8</v>
      </c>
      <c r="H202" s="35" t="str">
        <f>R193</f>
        <v>遁甲阵法</v>
      </c>
      <c r="I202" s="35">
        <v>120</v>
      </c>
      <c r="J202" s="35" t="s">
        <v>2430</v>
      </c>
      <c r="K202" s="35">
        <v>1</v>
      </c>
      <c r="L202" s="33" t="s">
        <v>898</v>
      </c>
      <c r="M202" s="35">
        <v>1</v>
      </c>
      <c r="N202" s="35">
        <f>VLOOKUP($D202,[1]可使用道具表!$D:$E,2,FALSE)*$E202+VLOOKUP($F202,[1]可使用道具表!$D:$E,2,FALSE)*$G202+VLOOKUP($H202,[1]可使用道具表!$D:$E,2,FALSE)*$I202+VLOOKUP($J202,[1]可使用道具表!$D:$E,2,FALSE)*$K202+VLOOKUP($L202,[1]可使用道具表!$D:$E,2,FALSE)*$M202</f>
        <v>8612</v>
      </c>
      <c r="O202" s="95">
        <f t="shared" si="40"/>
        <v>0.28706666666666669</v>
      </c>
      <c r="U202" s="162">
        <f>VLOOKUP(D202,[1]可使用道具表!$D:$F,3,FALSE)</f>
        <v>130044</v>
      </c>
      <c r="V202" s="162">
        <f t="shared" si="35"/>
        <v>1</v>
      </c>
      <c r="W202" s="162">
        <f>VLOOKUP(F202,[1]可使用道具表!$D:$F,3,FALSE)</f>
        <v>500119</v>
      </c>
      <c r="X202" s="162">
        <f t="shared" si="36"/>
        <v>8</v>
      </c>
      <c r="Y202" s="162">
        <f>VLOOKUP(H202,[1]可使用道具表!$D:$F,3,FALSE)</f>
        <v>655003</v>
      </c>
      <c r="Z202" s="162">
        <f t="shared" si="37"/>
        <v>120</v>
      </c>
      <c r="AA202" s="162">
        <f>VLOOKUP(J202,[1]可使用道具表!$D:$F,3,FALSE)</f>
        <v>130306</v>
      </c>
      <c r="AB202" s="162">
        <f t="shared" si="38"/>
        <v>1</v>
      </c>
      <c r="AC202" s="162">
        <f>VLOOKUP(L202,[1]可使用道具表!$D:$F,3,FALSE)</f>
        <v>146006</v>
      </c>
      <c r="AD202" s="162">
        <f t="shared" si="39"/>
        <v>1</v>
      </c>
      <c r="AF202" s="158">
        <v>500119</v>
      </c>
      <c r="AG202" s="158">
        <v>5</v>
      </c>
      <c r="AH202" s="158">
        <v>44</v>
      </c>
      <c r="AL202" s="158">
        <v>500119</v>
      </c>
      <c r="AM202" s="158">
        <v>8</v>
      </c>
      <c r="AN202" s="158">
        <v>44</v>
      </c>
      <c r="AO202" s="158"/>
    </row>
    <row r="203" spans="1:41" ht="17.25" x14ac:dyDescent="0.35">
      <c r="A203" s="166" t="s">
        <v>63</v>
      </c>
      <c r="B203" s="35">
        <v>1</v>
      </c>
      <c r="C203" s="35">
        <v>100</v>
      </c>
      <c r="D203" s="35" t="str">
        <f>R203</f>
        <v>静气宝典</v>
      </c>
      <c r="E203" s="35">
        <v>6</v>
      </c>
      <c r="F203" s="35" t="s">
        <v>2247</v>
      </c>
      <c r="G203" s="35">
        <v>1</v>
      </c>
      <c r="H203" s="98" t="s">
        <v>532</v>
      </c>
      <c r="I203" s="35">
        <v>1</v>
      </c>
      <c r="J203" s="98" t="s">
        <v>807</v>
      </c>
      <c r="K203" s="35">
        <v>1</v>
      </c>
      <c r="L203" s="35" t="s">
        <v>518</v>
      </c>
      <c r="M203" s="35"/>
      <c r="N203" s="35">
        <f>VLOOKUP($D203,[1]可使用道具表!$D:$E,2,FALSE)*$E203+VLOOKUP($F203,[1]可使用道具表!$D:$E,2,FALSE)*$G203+VLOOKUP($H203,[1]可使用道具表!$D:$E,2,FALSE)*$I203+VLOOKUP($J203,[1]可使用道具表!$D:$E,2,FALSE)*$K203+VLOOKUP($L203,[1]可使用道具表!$D:$E,2,FALSE)*$M203</f>
        <v>527</v>
      </c>
      <c r="O203" s="95">
        <f t="shared" si="40"/>
        <v>5.27</v>
      </c>
      <c r="P203" s="37" t="s">
        <v>375</v>
      </c>
      <c r="Q203" s="37" t="s">
        <v>592</v>
      </c>
      <c r="R203" s="37" t="s">
        <v>229</v>
      </c>
      <c r="S203" s="37" t="s">
        <v>591</v>
      </c>
      <c r="T203" s="38" t="s">
        <v>236</v>
      </c>
      <c r="U203" s="162">
        <f>VLOOKUP(D203,[1]可使用道具表!$D:$F,3,FALSE)</f>
        <v>655007</v>
      </c>
      <c r="V203" s="162">
        <f t="shared" si="35"/>
        <v>6</v>
      </c>
      <c r="W203" s="162">
        <f>VLOOKUP(F203,[1]可使用道具表!$D:$F,3,FALSE)</f>
        <v>160000</v>
      </c>
      <c r="X203" s="162">
        <f t="shared" si="36"/>
        <v>1</v>
      </c>
      <c r="Y203" s="162">
        <f>VLOOKUP(H203,[1]可使用道具表!$D:$F,3,FALSE)</f>
        <v>125005</v>
      </c>
      <c r="Z203" s="162">
        <f t="shared" si="37"/>
        <v>1</v>
      </c>
      <c r="AA203" s="162">
        <f>VLOOKUP(J203,[1]可使用道具表!$D:$F,3,FALSE)</f>
        <v>130303</v>
      </c>
      <c r="AB203" s="162">
        <f t="shared" si="38"/>
        <v>1</v>
      </c>
      <c r="AC203" s="162">
        <f>VLOOKUP(L203,[1]可使用道具表!$D:$F,3,FALSE)</f>
        <v>0</v>
      </c>
      <c r="AD203" s="162">
        <f t="shared" si="39"/>
        <v>0</v>
      </c>
      <c r="AF203" s="158">
        <v>655003</v>
      </c>
      <c r="AG203" s="158">
        <v>100</v>
      </c>
      <c r="AH203" s="158">
        <v>33</v>
      </c>
      <c r="AL203" s="158">
        <v>655003</v>
      </c>
      <c r="AM203" s="158">
        <v>120</v>
      </c>
      <c r="AN203" s="158">
        <v>33</v>
      </c>
      <c r="AO203" s="158"/>
    </row>
    <row r="204" spans="1:41" x14ac:dyDescent="0.35">
      <c r="A204" s="166"/>
      <c r="B204" s="35">
        <v>2</v>
      </c>
      <c r="C204" s="35">
        <v>200</v>
      </c>
      <c r="D204" s="35" t="str">
        <f>R203</f>
        <v>静气宝典</v>
      </c>
      <c r="E204" s="35">
        <v>8</v>
      </c>
      <c r="F204" s="35" t="str">
        <f>Q203</f>
        <v>凝神技能书</v>
      </c>
      <c r="G204" s="35">
        <v>1</v>
      </c>
      <c r="H204" s="98" t="s">
        <v>531</v>
      </c>
      <c r="I204" s="35">
        <v>3</v>
      </c>
      <c r="J204" s="98" t="s">
        <v>808</v>
      </c>
      <c r="K204" s="35">
        <v>1</v>
      </c>
      <c r="L204" s="35" t="s">
        <v>518</v>
      </c>
      <c r="M204" s="35"/>
      <c r="N204" s="35">
        <f>VLOOKUP($D204,[1]可使用道具表!$D:$E,2,FALSE)*$E204+VLOOKUP($F204,[1]可使用道具表!$D:$E,2,FALSE)*$G204+VLOOKUP($H204,[1]可使用道具表!$D:$E,2,FALSE)*$I204+VLOOKUP($J204,[1]可使用道具表!$D:$E,2,FALSE)*$K204+VLOOKUP($L204,[1]可使用道具表!$D:$E,2,FALSE)*$M204</f>
        <v>810</v>
      </c>
      <c r="O204" s="95">
        <f t="shared" si="40"/>
        <v>4.05</v>
      </c>
      <c r="U204" s="162">
        <f>VLOOKUP(D204,[1]可使用道具表!$D:$F,3,FALSE)</f>
        <v>655007</v>
      </c>
      <c r="V204" s="162">
        <f t="shared" si="35"/>
        <v>8</v>
      </c>
      <c r="W204" s="162">
        <f>VLOOKUP(F204,[1]可使用道具表!$D:$F,3,FALSE)</f>
        <v>500120</v>
      </c>
      <c r="X204" s="162">
        <f t="shared" si="36"/>
        <v>1</v>
      </c>
      <c r="Y204" s="162">
        <f>VLOOKUP(H204,[1]可使用道具表!$D:$F,3,FALSE)</f>
        <v>125013</v>
      </c>
      <c r="Z204" s="162">
        <f t="shared" si="37"/>
        <v>3</v>
      </c>
      <c r="AA204" s="162">
        <f>VLOOKUP(J204,[1]可使用道具表!$D:$F,3,FALSE)</f>
        <v>130304</v>
      </c>
      <c r="AB204" s="162">
        <f t="shared" si="38"/>
        <v>1</v>
      </c>
      <c r="AC204" s="162">
        <f>VLOOKUP(L204,[1]可使用道具表!$D:$F,3,FALSE)</f>
        <v>0</v>
      </c>
      <c r="AD204" s="162">
        <f t="shared" si="39"/>
        <v>0</v>
      </c>
      <c r="AF204" s="158">
        <v>130305</v>
      </c>
      <c r="AG204" s="158">
        <v>1</v>
      </c>
      <c r="AH204" s="158">
        <v>22</v>
      </c>
      <c r="AL204" s="158">
        <v>130306</v>
      </c>
      <c r="AM204" s="158">
        <v>1</v>
      </c>
      <c r="AN204" s="158">
        <v>22</v>
      </c>
      <c r="AO204" s="158"/>
    </row>
    <row r="205" spans="1:41" x14ac:dyDescent="0.35">
      <c r="A205" s="166"/>
      <c r="B205" s="35">
        <v>3</v>
      </c>
      <c r="C205" s="35">
        <v>500</v>
      </c>
      <c r="D205" s="35" t="str">
        <f>R203</f>
        <v>静气宝典</v>
      </c>
      <c r="E205" s="35">
        <v>8</v>
      </c>
      <c r="F205" s="35" t="str">
        <f>Q203</f>
        <v>凝神技能书</v>
      </c>
      <c r="G205" s="35">
        <v>1</v>
      </c>
      <c r="H205" s="35" t="s">
        <v>2248</v>
      </c>
      <c r="I205" s="35">
        <v>3</v>
      </c>
      <c r="J205" s="114" t="s">
        <v>153</v>
      </c>
      <c r="K205" s="114">
        <v>1</v>
      </c>
      <c r="L205" s="114" t="s">
        <v>518</v>
      </c>
      <c r="M205" s="35"/>
      <c r="N205" s="35">
        <f>VLOOKUP($D205,[1]可使用道具表!$D:$E,2,FALSE)*$E205+VLOOKUP($F205,[1]可使用道具表!$D:$E,2,FALSE)*$G205+VLOOKUP($H205,[1]可使用道具表!$D:$E,2,FALSE)*$I205+VLOOKUP($J205,[1]可使用道具表!$D:$E,2,FALSE)*$K205+VLOOKUP($L205,[1]可使用道具表!$D:$E,2,FALSE)*$M205</f>
        <v>490</v>
      </c>
      <c r="O205" s="95">
        <f t="shared" si="40"/>
        <v>0.98</v>
      </c>
      <c r="U205" s="162">
        <f>VLOOKUP(D205,[1]可使用道具表!$D:$F,3,FALSE)</f>
        <v>655007</v>
      </c>
      <c r="V205" s="162">
        <f t="shared" si="35"/>
        <v>8</v>
      </c>
      <c r="W205" s="162">
        <f>VLOOKUP(F205,[1]可使用道具表!$D:$F,3,FALSE)</f>
        <v>500120</v>
      </c>
      <c r="X205" s="162">
        <f t="shared" si="36"/>
        <v>1</v>
      </c>
      <c r="Y205" s="162">
        <f>VLOOKUP(H205,[1]可使用道具表!$D:$F,3,FALSE)</f>
        <v>160000</v>
      </c>
      <c r="Z205" s="162">
        <f t="shared" si="37"/>
        <v>3</v>
      </c>
      <c r="AA205" s="162">
        <f>VLOOKUP(J205,[1]可使用道具表!$D:$F,3,FALSE)</f>
        <v>141004</v>
      </c>
      <c r="AB205" s="162">
        <f t="shared" si="38"/>
        <v>1</v>
      </c>
      <c r="AC205" s="162">
        <f>VLOOKUP(L205,[1]可使用道具表!$D:$F,3,FALSE)</f>
        <v>0</v>
      </c>
      <c r="AD205" s="162">
        <f t="shared" si="39"/>
        <v>0</v>
      </c>
      <c r="AF205" s="158">
        <v>130032</v>
      </c>
      <c r="AG205" s="158">
        <v>1</v>
      </c>
      <c r="AH205" s="158">
        <v>11</v>
      </c>
      <c r="AL205" s="158">
        <v>130316</v>
      </c>
      <c r="AM205" s="158">
        <v>1</v>
      </c>
      <c r="AN205" s="158">
        <v>11</v>
      </c>
      <c r="AO205" s="158"/>
    </row>
    <row r="206" spans="1:41" x14ac:dyDescent="0.35">
      <c r="A206" s="166"/>
      <c r="B206" s="35">
        <v>4</v>
      </c>
      <c r="C206" s="35">
        <v>1000</v>
      </c>
      <c r="D206" s="35" t="str">
        <f>R203</f>
        <v>静气宝典</v>
      </c>
      <c r="E206" s="35">
        <v>10</v>
      </c>
      <c r="F206" s="35" t="str">
        <f>Q203</f>
        <v>凝神技能书</v>
      </c>
      <c r="G206" s="35">
        <v>1</v>
      </c>
      <c r="H206" s="35" t="s">
        <v>2249</v>
      </c>
      <c r="I206" s="35">
        <v>1</v>
      </c>
      <c r="J206" s="114" t="s">
        <v>288</v>
      </c>
      <c r="K206" s="114">
        <v>1</v>
      </c>
      <c r="L206" s="114" t="s">
        <v>2138</v>
      </c>
      <c r="M206" s="35">
        <v>1</v>
      </c>
      <c r="N206" s="35">
        <f>VLOOKUP($D206,[1]可使用道具表!$D:$E,2,FALSE)*$E206+VLOOKUP($F206,[1]可使用道具表!$D:$E,2,FALSE)*$G206+VLOOKUP($H206,[1]可使用道具表!$D:$E,2,FALSE)*$I206+VLOOKUP($J206,[1]可使用道具表!$D:$E,2,FALSE)*$K206+VLOOKUP($L206,[1]可使用道具表!$D:$E,2,FALSE)*$M206</f>
        <v>720</v>
      </c>
      <c r="O206" s="95">
        <f t="shared" si="40"/>
        <v>0.72</v>
      </c>
      <c r="U206" s="162">
        <f>VLOOKUP(D206,[1]可使用道具表!$D:$F,3,FALSE)</f>
        <v>655007</v>
      </c>
      <c r="V206" s="162">
        <f t="shared" si="35"/>
        <v>10</v>
      </c>
      <c r="W206" s="162">
        <f>VLOOKUP(F206,[1]可使用道具表!$D:$F,3,FALSE)</f>
        <v>500120</v>
      </c>
      <c r="X206" s="162">
        <f t="shared" si="36"/>
        <v>1</v>
      </c>
      <c r="Y206" s="162">
        <f>VLOOKUP(H206,[1]可使用道具表!$D:$F,3,FALSE)</f>
        <v>880019</v>
      </c>
      <c r="Z206" s="162">
        <f t="shared" si="37"/>
        <v>1</v>
      </c>
      <c r="AA206" s="162">
        <f>VLOOKUP(J206,[1]可使用道具表!$D:$F,3,FALSE)</f>
        <v>146004</v>
      </c>
      <c r="AB206" s="162">
        <f t="shared" si="38"/>
        <v>1</v>
      </c>
      <c r="AC206" s="162">
        <f>VLOOKUP(L206,[1]可使用道具表!$D:$F,3,FALSE)</f>
        <v>125025</v>
      </c>
      <c r="AD206" s="162">
        <f t="shared" si="39"/>
        <v>1</v>
      </c>
    </row>
    <row r="207" spans="1:41" x14ac:dyDescent="0.35">
      <c r="A207" s="166"/>
      <c r="B207" s="35">
        <v>5</v>
      </c>
      <c r="C207" s="35">
        <v>2000</v>
      </c>
      <c r="D207" s="35" t="str">
        <f>R203</f>
        <v>静气宝典</v>
      </c>
      <c r="E207" s="35">
        <v>20</v>
      </c>
      <c r="F207" s="35" t="str">
        <f>Q203</f>
        <v>凝神技能书</v>
      </c>
      <c r="G207" s="35">
        <v>2</v>
      </c>
      <c r="H207" s="35" t="s">
        <v>159</v>
      </c>
      <c r="I207" s="35">
        <v>1</v>
      </c>
      <c r="J207" s="35" t="s">
        <v>2250</v>
      </c>
      <c r="K207" s="35">
        <v>1</v>
      </c>
      <c r="L207" s="114" t="s">
        <v>531</v>
      </c>
      <c r="M207" s="35">
        <v>1</v>
      </c>
      <c r="N207" s="35">
        <f>VLOOKUP($D207,[1]可使用道具表!$D:$E,2,FALSE)*$E207+VLOOKUP($F207,[1]可使用道具表!$D:$E,2,FALSE)*$G207+VLOOKUP($H207,[1]可使用道具表!$D:$E,2,FALSE)*$I207+VLOOKUP($J207,[1]可使用道具表!$D:$E,2,FALSE)*$K207+VLOOKUP($L207,[1]可使用道具表!$D:$E,2,FALSE)*$M207</f>
        <v>740</v>
      </c>
      <c r="O207" s="95">
        <f t="shared" si="40"/>
        <v>0.37</v>
      </c>
      <c r="U207" s="162">
        <f>VLOOKUP(D207,[1]可使用道具表!$D:$F,3,FALSE)</f>
        <v>655007</v>
      </c>
      <c r="V207" s="162">
        <f t="shared" ref="V207:V270" si="41">E207</f>
        <v>20</v>
      </c>
      <c r="W207" s="162">
        <f>VLOOKUP(F207,[1]可使用道具表!$D:$F,3,FALSE)</f>
        <v>500120</v>
      </c>
      <c r="X207" s="162">
        <f t="shared" ref="X207:X270" si="42">G207</f>
        <v>2</v>
      </c>
      <c r="Y207" s="162">
        <f>VLOOKUP(H207,[1]可使用道具表!$D:$F,3,FALSE)</f>
        <v>880020</v>
      </c>
      <c r="Z207" s="162">
        <f t="shared" ref="Z207:Z270" si="43">I207</f>
        <v>1</v>
      </c>
      <c r="AA207" s="162">
        <f>VLOOKUP(J207,[1]可使用道具表!$D:$F,3,FALSE)</f>
        <v>880019</v>
      </c>
      <c r="AB207" s="162">
        <f t="shared" ref="AB207:AB270" si="44">K207</f>
        <v>1</v>
      </c>
      <c r="AC207" s="162">
        <f>VLOOKUP(L207,[1]可使用道具表!$D:$F,3,FALSE)</f>
        <v>125013</v>
      </c>
      <c r="AD207" s="162">
        <f t="shared" ref="AD207:AD270" si="45">M207</f>
        <v>1</v>
      </c>
    </row>
    <row r="208" spans="1:41" ht="33" x14ac:dyDescent="0.35">
      <c r="A208" s="166"/>
      <c r="B208" s="35">
        <v>6</v>
      </c>
      <c r="C208" s="35">
        <v>3000</v>
      </c>
      <c r="D208" s="35" t="str">
        <f>R203</f>
        <v>静气宝典</v>
      </c>
      <c r="E208" s="35">
        <v>30</v>
      </c>
      <c r="F208" s="35" t="str">
        <f>Q203</f>
        <v>凝神技能书</v>
      </c>
      <c r="G208" s="35">
        <v>3</v>
      </c>
      <c r="H208" s="35" t="s">
        <v>159</v>
      </c>
      <c r="I208" s="35">
        <v>1</v>
      </c>
      <c r="J208" s="35" t="s">
        <v>2250</v>
      </c>
      <c r="K208" s="35">
        <v>1</v>
      </c>
      <c r="L208" s="35" t="str">
        <f>S203</f>
        <v>静气丹</v>
      </c>
      <c r="M208" s="35">
        <v>1</v>
      </c>
      <c r="N208" s="35">
        <f>VLOOKUP($D208,[1]可使用道具表!$D:$E,2,FALSE)*$E208+VLOOKUP($F208,[1]可使用道具表!$D:$E,2,FALSE)*$G208+VLOOKUP($H208,[1]可使用道具表!$D:$E,2,FALSE)*$I208+VLOOKUP($J208,[1]可使用道具表!$D:$E,2,FALSE)*$K208+VLOOKUP($L208,[1]可使用道具表!$D:$E,2,FALSE)*$M208</f>
        <v>1397</v>
      </c>
      <c r="O208" s="95">
        <f t="shared" si="40"/>
        <v>0.46566666666666667</v>
      </c>
      <c r="U208" s="162">
        <f>VLOOKUP(D208,[1]可使用道具表!$D:$F,3,FALSE)</f>
        <v>655007</v>
      </c>
      <c r="V208" s="162">
        <f t="shared" si="41"/>
        <v>30</v>
      </c>
      <c r="W208" s="162">
        <f>VLOOKUP(F208,[1]可使用道具表!$D:$F,3,FALSE)</f>
        <v>500120</v>
      </c>
      <c r="X208" s="162">
        <f t="shared" si="42"/>
        <v>3</v>
      </c>
      <c r="Y208" s="162">
        <f>VLOOKUP(H208,[1]可使用道具表!$D:$F,3,FALSE)</f>
        <v>880020</v>
      </c>
      <c r="Z208" s="162">
        <f t="shared" si="43"/>
        <v>1</v>
      </c>
      <c r="AA208" s="162">
        <f>VLOOKUP(J208,[1]可使用道具表!$D:$F,3,FALSE)</f>
        <v>880019</v>
      </c>
      <c r="AB208" s="162">
        <f t="shared" si="44"/>
        <v>1</v>
      </c>
      <c r="AC208" s="162">
        <f>VLOOKUP(L208,[1]可使用道具表!$D:$F,3,FALSE)</f>
        <v>655107</v>
      </c>
      <c r="AD208" s="162">
        <f t="shared" si="45"/>
        <v>1</v>
      </c>
      <c r="AE208" s="159" t="s">
        <v>2489</v>
      </c>
      <c r="AF208" s="159" t="s">
        <v>2490</v>
      </c>
      <c r="AG208" s="159" t="s">
        <v>2491</v>
      </c>
      <c r="AH208" s="159" t="s">
        <v>2492</v>
      </c>
      <c r="AI208" s="159" t="s">
        <v>2493</v>
      </c>
      <c r="AJ208" s="159"/>
      <c r="AK208" s="159" t="s">
        <v>2489</v>
      </c>
      <c r="AL208" s="159" t="s">
        <v>2490</v>
      </c>
      <c r="AM208" s="159" t="s">
        <v>2491</v>
      </c>
      <c r="AN208" s="159" t="s">
        <v>2492</v>
      </c>
      <c r="AO208" s="159" t="s">
        <v>2493</v>
      </c>
    </row>
    <row r="209" spans="1:41" x14ac:dyDescent="0.35">
      <c r="A209" s="166"/>
      <c r="B209" s="35">
        <v>7</v>
      </c>
      <c r="C209" s="35">
        <v>5000</v>
      </c>
      <c r="D209" s="35" t="str">
        <f>R203</f>
        <v>静气宝典</v>
      </c>
      <c r="E209" s="35">
        <v>50</v>
      </c>
      <c r="F209" s="35" t="str">
        <f>S203</f>
        <v>静气丹</v>
      </c>
      <c r="G209" s="35">
        <v>1</v>
      </c>
      <c r="H209" s="35" t="s">
        <v>159</v>
      </c>
      <c r="I209" s="35">
        <v>1</v>
      </c>
      <c r="J209" s="35" t="s">
        <v>2250</v>
      </c>
      <c r="K209" s="35">
        <v>1</v>
      </c>
      <c r="L209" s="35" t="s">
        <v>165</v>
      </c>
      <c r="M209" s="35">
        <v>1</v>
      </c>
      <c r="N209" s="35">
        <f>VLOOKUP($D209,[1]可使用道具表!$D:$E,2,FALSE)*$E209+VLOOKUP($F209,[1]可使用道具表!$D:$E,2,FALSE)*$G209+VLOOKUP($H209,[1]可使用道具表!$D:$E,2,FALSE)*$I209+VLOOKUP($J209,[1]可使用道具表!$D:$E,2,FALSE)*$K209+VLOOKUP($L209,[1]可使用道具表!$D:$E,2,FALSE)*$M209</f>
        <v>1827</v>
      </c>
      <c r="O209" s="95">
        <f t="shared" si="40"/>
        <v>0.3654</v>
      </c>
      <c r="U209" s="162">
        <f>VLOOKUP(D209,[1]可使用道具表!$D:$F,3,FALSE)</f>
        <v>655007</v>
      </c>
      <c r="V209" s="162">
        <f t="shared" si="41"/>
        <v>50</v>
      </c>
      <c r="W209" s="162">
        <f>VLOOKUP(F209,[1]可使用道具表!$D:$F,3,FALSE)</f>
        <v>655107</v>
      </c>
      <c r="X209" s="162">
        <f t="shared" si="42"/>
        <v>1</v>
      </c>
      <c r="Y209" s="162">
        <f>VLOOKUP(H209,[1]可使用道具表!$D:$F,3,FALSE)</f>
        <v>880020</v>
      </c>
      <c r="Z209" s="162">
        <f t="shared" si="43"/>
        <v>1</v>
      </c>
      <c r="AA209" s="162">
        <f>VLOOKUP(J209,[1]可使用道具表!$D:$F,3,FALSE)</f>
        <v>880019</v>
      </c>
      <c r="AB209" s="162">
        <f t="shared" si="44"/>
        <v>1</v>
      </c>
      <c r="AC209" s="162">
        <f>VLOOKUP(L209,[1]可使用道具表!$D:$F,3,FALSE)</f>
        <v>880021</v>
      </c>
      <c r="AD209" s="162">
        <f t="shared" si="45"/>
        <v>1</v>
      </c>
      <c r="AE209" s="160"/>
      <c r="AF209" s="160">
        <v>9</v>
      </c>
      <c r="AG209" s="160">
        <v>9</v>
      </c>
      <c r="AH209" s="160">
        <v>20000</v>
      </c>
      <c r="AI209" s="160">
        <v>1</v>
      </c>
      <c r="AJ209" s="160"/>
      <c r="AK209" s="160"/>
      <c r="AL209" s="160">
        <v>10</v>
      </c>
      <c r="AM209" s="160">
        <v>10</v>
      </c>
      <c r="AN209" s="160">
        <v>30000</v>
      </c>
      <c r="AO209" s="160">
        <v>1</v>
      </c>
    </row>
    <row r="210" spans="1:41" s="156" customFormat="1" ht="17.25" x14ac:dyDescent="0.35">
      <c r="A210" s="166"/>
      <c r="B210" s="35">
        <v>8</v>
      </c>
      <c r="C210" s="35">
        <v>10000</v>
      </c>
      <c r="D210" s="157" t="str">
        <f>T203</f>
        <v>静气仙丹</v>
      </c>
      <c r="E210" s="35">
        <v>1</v>
      </c>
      <c r="F210" s="35" t="str">
        <f>S203</f>
        <v>静气丹</v>
      </c>
      <c r="G210" s="35">
        <v>1</v>
      </c>
      <c r="H210" s="35" t="s">
        <v>1877</v>
      </c>
      <c r="I210" s="35">
        <v>2</v>
      </c>
      <c r="J210" s="35" t="s">
        <v>1875</v>
      </c>
      <c r="K210" s="35">
        <v>2</v>
      </c>
      <c r="L210" s="35" t="s">
        <v>1879</v>
      </c>
      <c r="M210" s="35">
        <v>2</v>
      </c>
      <c r="N210" s="35">
        <f>VLOOKUP($D210,[1]可使用道具表!$D:$E,2,FALSE)*$E210+VLOOKUP($F210,[1]可使用道具表!$D:$E,2,FALSE)*$G210+VLOOKUP($H210,[1]可使用道具表!$D:$E,2,FALSE)*$I210+VLOOKUP($J210,[1]可使用道具表!$D:$E,2,FALSE)*$K210+VLOOKUP($L210,[1]可使用道具表!$D:$E,2,FALSE)*$M210</f>
        <v>3749</v>
      </c>
      <c r="O210" s="95">
        <f t="shared" si="40"/>
        <v>0.37490000000000001</v>
      </c>
      <c r="U210" s="162">
        <f>VLOOKUP(D210,[1]可使用道具表!$D:$F,3,FALSE)</f>
        <v>655307</v>
      </c>
      <c r="V210" s="162">
        <f t="shared" si="41"/>
        <v>1</v>
      </c>
      <c r="W210" s="162">
        <f>VLOOKUP(F210,[1]可使用道具表!$D:$F,3,FALSE)</f>
        <v>655107</v>
      </c>
      <c r="X210" s="162">
        <f t="shared" si="42"/>
        <v>1</v>
      </c>
      <c r="Y210" s="162">
        <f>VLOOKUP(H210,[1]可使用道具表!$D:$F,3,FALSE)</f>
        <v>880020</v>
      </c>
      <c r="Z210" s="162">
        <f t="shared" si="43"/>
        <v>2</v>
      </c>
      <c r="AA210" s="162">
        <f>VLOOKUP(J210,[1]可使用道具表!$D:$F,3,FALSE)</f>
        <v>880019</v>
      </c>
      <c r="AB210" s="162">
        <f t="shared" si="44"/>
        <v>2</v>
      </c>
      <c r="AC210" s="162">
        <f>VLOOKUP(L210,[1]可使用道具表!$D:$F,3,FALSE)</f>
        <v>880021</v>
      </c>
      <c r="AD210" s="162">
        <f t="shared" si="45"/>
        <v>2</v>
      </c>
      <c r="AE210" s="161">
        <v>3</v>
      </c>
      <c r="AF210" s="161" t="s">
        <v>2494</v>
      </c>
      <c r="AG210" s="161" t="s">
        <v>522</v>
      </c>
      <c r="AH210" s="161" t="s">
        <v>2495</v>
      </c>
      <c r="AI210" s="160"/>
      <c r="AJ210" s="160"/>
      <c r="AK210" s="161">
        <v>3</v>
      </c>
      <c r="AL210" s="161" t="s">
        <v>2494</v>
      </c>
      <c r="AM210" s="161" t="s">
        <v>522</v>
      </c>
      <c r="AN210" s="161" t="s">
        <v>2495</v>
      </c>
      <c r="AO210" s="160"/>
    </row>
    <row r="211" spans="1:41" s="156" customFormat="1" x14ac:dyDescent="0.35">
      <c r="A211" s="166"/>
      <c r="B211" s="35">
        <v>9</v>
      </c>
      <c r="C211" s="35">
        <v>20000</v>
      </c>
      <c r="D211" s="33" t="s">
        <v>757</v>
      </c>
      <c r="E211" s="35">
        <v>3</v>
      </c>
      <c r="F211" s="35" t="str">
        <f>Q203</f>
        <v>凝神技能书</v>
      </c>
      <c r="G211" s="35">
        <v>5</v>
      </c>
      <c r="H211" s="35" t="str">
        <f>R203</f>
        <v>静气宝典</v>
      </c>
      <c r="I211" s="35">
        <v>100</v>
      </c>
      <c r="J211" s="35" t="s">
        <v>2429</v>
      </c>
      <c r="K211" s="35">
        <v>1</v>
      </c>
      <c r="L211" s="33" t="s">
        <v>2428</v>
      </c>
      <c r="M211" s="35">
        <v>1</v>
      </c>
      <c r="N211" s="35">
        <f>VLOOKUP($D211,[1]可使用道具表!$D:$E,2,FALSE)*$E211+VLOOKUP($F211,[1]可使用道具表!$D:$E,2,FALSE)*$G211+VLOOKUP($H211,[1]可使用道具表!$D:$E,2,FALSE)*$I211+VLOOKUP($J211,[1]可使用道具表!$D:$E,2,FALSE)*$K211+VLOOKUP($L211,[1]可使用道具表!$D:$E,2,FALSE)*$M211</f>
        <v>5061</v>
      </c>
      <c r="O211" s="95">
        <f t="shared" si="40"/>
        <v>0.25305</v>
      </c>
      <c r="U211" s="162">
        <f>VLOOKUP(D211,[1]可使用道具表!$D:$F,3,FALSE)</f>
        <v>130028</v>
      </c>
      <c r="V211" s="162">
        <f t="shared" si="41"/>
        <v>3</v>
      </c>
      <c r="W211" s="162">
        <f>VLOOKUP(F211,[1]可使用道具表!$D:$F,3,FALSE)</f>
        <v>500120</v>
      </c>
      <c r="X211" s="162">
        <f t="shared" si="42"/>
        <v>5</v>
      </c>
      <c r="Y211" s="162">
        <f>VLOOKUP(H211,[1]可使用道具表!$D:$F,3,FALSE)</f>
        <v>655007</v>
      </c>
      <c r="Z211" s="162">
        <f t="shared" si="43"/>
        <v>100</v>
      </c>
      <c r="AA211" s="162">
        <f>VLOOKUP(J211,[1]可使用道具表!$D:$F,3,FALSE)</f>
        <v>130305</v>
      </c>
      <c r="AB211" s="162">
        <f t="shared" si="44"/>
        <v>1</v>
      </c>
      <c r="AC211" s="162">
        <f>VLOOKUP(L211,[1]可使用道具表!$D:$F,3,FALSE)</f>
        <v>130032</v>
      </c>
      <c r="AD211" s="162">
        <f t="shared" si="45"/>
        <v>1</v>
      </c>
      <c r="AE211" s="158"/>
      <c r="AF211" s="158">
        <v>130028</v>
      </c>
      <c r="AG211" s="158">
        <v>3</v>
      </c>
      <c r="AH211" s="158">
        <v>55</v>
      </c>
      <c r="AI211" s="158"/>
      <c r="AJ211" s="158"/>
      <c r="AK211" s="158"/>
      <c r="AL211" s="158">
        <v>130044</v>
      </c>
      <c r="AM211" s="158">
        <v>1</v>
      </c>
      <c r="AN211" s="158">
        <v>55</v>
      </c>
      <c r="AO211" s="158"/>
    </row>
    <row r="212" spans="1:41" x14ac:dyDescent="0.35">
      <c r="A212" s="166"/>
      <c r="B212" s="35">
        <v>10</v>
      </c>
      <c r="C212" s="35">
        <v>30000</v>
      </c>
      <c r="D212" s="33" t="s">
        <v>763</v>
      </c>
      <c r="E212" s="35">
        <v>1</v>
      </c>
      <c r="F212" s="35" t="str">
        <f>Q203</f>
        <v>凝神技能书</v>
      </c>
      <c r="G212" s="35">
        <v>8</v>
      </c>
      <c r="H212" s="35" t="str">
        <f>R203</f>
        <v>静气宝典</v>
      </c>
      <c r="I212" s="35">
        <v>120</v>
      </c>
      <c r="J212" s="35" t="s">
        <v>2430</v>
      </c>
      <c r="K212" s="35">
        <v>1</v>
      </c>
      <c r="L212" s="33" t="s">
        <v>898</v>
      </c>
      <c r="M212" s="35">
        <v>1</v>
      </c>
      <c r="N212" s="35">
        <f>VLOOKUP($D212,[1]可使用道具表!$D:$E,2,FALSE)*$E212+VLOOKUP($F212,[1]可使用道具表!$D:$E,2,FALSE)*$G212+VLOOKUP($H212,[1]可使用道具表!$D:$E,2,FALSE)*$I212+VLOOKUP($J212,[1]可使用道具表!$D:$E,2,FALSE)*$K212+VLOOKUP($L212,[1]可使用道具表!$D:$E,2,FALSE)*$M212</f>
        <v>8612</v>
      </c>
      <c r="O212" s="95">
        <f t="shared" si="40"/>
        <v>0.28706666666666669</v>
      </c>
      <c r="U212" s="162">
        <f>VLOOKUP(D212,[1]可使用道具表!$D:$F,3,FALSE)</f>
        <v>130044</v>
      </c>
      <c r="V212" s="162">
        <f t="shared" si="41"/>
        <v>1</v>
      </c>
      <c r="W212" s="162">
        <f>VLOOKUP(F212,[1]可使用道具表!$D:$F,3,FALSE)</f>
        <v>500120</v>
      </c>
      <c r="X212" s="162">
        <f t="shared" si="42"/>
        <v>8</v>
      </c>
      <c r="Y212" s="162">
        <f>VLOOKUP(H212,[1]可使用道具表!$D:$F,3,FALSE)</f>
        <v>655007</v>
      </c>
      <c r="Z212" s="162">
        <f t="shared" si="43"/>
        <v>120</v>
      </c>
      <c r="AA212" s="162">
        <f>VLOOKUP(J212,[1]可使用道具表!$D:$F,3,FALSE)</f>
        <v>130306</v>
      </c>
      <c r="AB212" s="162">
        <f t="shared" si="44"/>
        <v>1</v>
      </c>
      <c r="AC212" s="162">
        <f>VLOOKUP(L212,[1]可使用道具表!$D:$F,3,FALSE)</f>
        <v>146006</v>
      </c>
      <c r="AD212" s="162">
        <f t="shared" si="45"/>
        <v>1</v>
      </c>
      <c r="AF212" s="158">
        <v>500120</v>
      </c>
      <c r="AG212" s="158">
        <v>5</v>
      </c>
      <c r="AH212" s="158">
        <v>44</v>
      </c>
      <c r="AL212" s="158">
        <v>500120</v>
      </c>
      <c r="AM212" s="158">
        <v>8</v>
      </c>
      <c r="AN212" s="158">
        <v>44</v>
      </c>
      <c r="AO212" s="158"/>
    </row>
    <row r="213" spans="1:41" x14ac:dyDescent="0.35">
      <c r="A213" s="166" t="s">
        <v>2236</v>
      </c>
      <c r="B213" s="35">
        <v>1</v>
      </c>
      <c r="C213" s="35">
        <v>100</v>
      </c>
      <c r="D213" s="35" t="s">
        <v>2239</v>
      </c>
      <c r="E213" s="35">
        <v>6</v>
      </c>
      <c r="F213" s="35" t="s">
        <v>2240</v>
      </c>
      <c r="G213" s="35">
        <v>6</v>
      </c>
      <c r="H213" s="114" t="s">
        <v>700</v>
      </c>
      <c r="I213" s="35">
        <v>1</v>
      </c>
      <c r="J213" s="98" t="s">
        <v>807</v>
      </c>
      <c r="K213" s="35">
        <v>1</v>
      </c>
      <c r="L213" s="35" t="s">
        <v>2238</v>
      </c>
      <c r="M213" s="35"/>
      <c r="N213" s="35">
        <f>VLOOKUP($D213,[1]可使用道具表!$D:$E,2,FALSE)*$E213+VLOOKUP($F213,[1]可使用道具表!$D:$E,2,FALSE)*$G213+VLOOKUP($H213,[1]可使用道具表!$D:$E,2,FALSE)*$I213+VLOOKUP($J213,[1]可使用道具表!$D:$E,2,FALSE)*$K213+VLOOKUP($L213,[1]可使用道具表!$D:$E,2,FALSE)*$M213</f>
        <v>517</v>
      </c>
      <c r="O213" s="95">
        <f t="shared" ref="O213:O219" si="46">N213/C213</f>
        <v>5.17</v>
      </c>
      <c r="U213" s="162">
        <f>VLOOKUP(D213,[1]可使用道具表!$D:$F,3,FALSE)</f>
        <v>655801</v>
      </c>
      <c r="V213" s="162">
        <f t="shared" si="41"/>
        <v>6</v>
      </c>
      <c r="W213" s="162">
        <f>VLOOKUP(F213,[1]可使用道具表!$D:$F,3,FALSE)</f>
        <v>655802</v>
      </c>
      <c r="X213" s="162">
        <f t="shared" si="42"/>
        <v>6</v>
      </c>
      <c r="Y213" s="162">
        <f>VLOOKUP(H213,[1]可使用道具表!$D:$F,3,FALSE)</f>
        <v>125005</v>
      </c>
      <c r="Z213" s="162">
        <f t="shared" si="43"/>
        <v>1</v>
      </c>
      <c r="AA213" s="162">
        <f>VLOOKUP(J213,[1]可使用道具表!$D:$F,3,FALSE)</f>
        <v>130303</v>
      </c>
      <c r="AB213" s="162">
        <f t="shared" si="44"/>
        <v>1</v>
      </c>
      <c r="AC213" s="162">
        <f>VLOOKUP(L213,[1]可使用道具表!$D:$F,3,FALSE)</f>
        <v>0</v>
      </c>
      <c r="AD213" s="162">
        <f t="shared" si="45"/>
        <v>0</v>
      </c>
      <c r="AF213" s="158">
        <v>655007</v>
      </c>
      <c r="AG213" s="158">
        <v>100</v>
      </c>
      <c r="AH213" s="158">
        <v>33</v>
      </c>
      <c r="AL213" s="158">
        <v>655007</v>
      </c>
      <c r="AM213" s="158">
        <v>120</v>
      </c>
      <c r="AN213" s="158">
        <v>33</v>
      </c>
      <c r="AO213" s="158"/>
    </row>
    <row r="214" spans="1:41" x14ac:dyDescent="0.35">
      <c r="A214" s="166"/>
      <c r="B214" s="35">
        <v>2</v>
      </c>
      <c r="C214" s="35">
        <v>200</v>
      </c>
      <c r="D214" s="35" t="s">
        <v>2239</v>
      </c>
      <c r="E214" s="35">
        <v>8</v>
      </c>
      <c r="F214" s="35" t="s">
        <v>2240</v>
      </c>
      <c r="G214" s="35">
        <v>8</v>
      </c>
      <c r="H214" s="114" t="s">
        <v>715</v>
      </c>
      <c r="I214" s="35">
        <v>1</v>
      </c>
      <c r="J214" s="98" t="s">
        <v>808</v>
      </c>
      <c r="K214" s="35">
        <v>1</v>
      </c>
      <c r="L214" s="35" t="s">
        <v>2238</v>
      </c>
      <c r="M214" s="35"/>
      <c r="N214" s="35">
        <f>VLOOKUP($D214,[1]可使用道具表!$D:$E,2,FALSE)*$E214+VLOOKUP($F214,[1]可使用道具表!$D:$E,2,FALSE)*$G214+VLOOKUP($H214,[1]可使用道具表!$D:$E,2,FALSE)*$I214+VLOOKUP($J214,[1]可使用道具表!$D:$E,2,FALSE)*$K214+VLOOKUP($L214,[1]可使用道具表!$D:$E,2,FALSE)*$M214</f>
        <v>700</v>
      </c>
      <c r="O214" s="95">
        <f t="shared" si="46"/>
        <v>3.5</v>
      </c>
      <c r="U214" s="162">
        <f>VLOOKUP(D214,[1]可使用道具表!$D:$F,3,FALSE)</f>
        <v>655801</v>
      </c>
      <c r="V214" s="162">
        <f t="shared" si="41"/>
        <v>8</v>
      </c>
      <c r="W214" s="162">
        <f>VLOOKUP(F214,[1]可使用道具表!$D:$F,3,FALSE)</f>
        <v>655802</v>
      </c>
      <c r="X214" s="162">
        <f t="shared" si="42"/>
        <v>8</v>
      </c>
      <c r="Y214" s="162">
        <f>VLOOKUP(H214,[1]可使用道具表!$D:$F,3,FALSE)</f>
        <v>125013</v>
      </c>
      <c r="Z214" s="162">
        <f t="shared" si="43"/>
        <v>1</v>
      </c>
      <c r="AA214" s="162">
        <f>VLOOKUP(J214,[1]可使用道具表!$D:$F,3,FALSE)</f>
        <v>130304</v>
      </c>
      <c r="AB214" s="162">
        <f t="shared" si="44"/>
        <v>1</v>
      </c>
      <c r="AC214" s="162">
        <f>VLOOKUP(L214,[1]可使用道具表!$D:$F,3,FALSE)</f>
        <v>0</v>
      </c>
      <c r="AD214" s="162">
        <f t="shared" si="45"/>
        <v>0</v>
      </c>
      <c r="AF214" s="158">
        <v>130305</v>
      </c>
      <c r="AG214" s="158">
        <v>1</v>
      </c>
      <c r="AH214" s="158">
        <v>22</v>
      </c>
      <c r="AL214" s="158">
        <v>130306</v>
      </c>
      <c r="AM214" s="158">
        <v>1</v>
      </c>
      <c r="AN214" s="158">
        <v>22</v>
      </c>
      <c r="AO214" s="158"/>
    </row>
    <row r="215" spans="1:41" x14ac:dyDescent="0.35">
      <c r="A215" s="166"/>
      <c r="B215" s="35">
        <v>3</v>
      </c>
      <c r="C215" s="35">
        <v>500</v>
      </c>
      <c r="D215" s="35" t="s">
        <v>2239</v>
      </c>
      <c r="E215" s="35">
        <v>8</v>
      </c>
      <c r="F215" s="35" t="s">
        <v>2240</v>
      </c>
      <c r="G215" s="35">
        <v>8</v>
      </c>
      <c r="H215" s="35" t="s">
        <v>157</v>
      </c>
      <c r="I215" s="35">
        <v>5</v>
      </c>
      <c r="J215" s="114" t="s">
        <v>865</v>
      </c>
      <c r="K215" s="114">
        <v>1</v>
      </c>
      <c r="L215" s="114" t="s">
        <v>2238</v>
      </c>
      <c r="M215" s="35"/>
      <c r="N215" s="35">
        <f>VLOOKUP($D215,[1]可使用道具表!$D:$E,2,FALSE)*$E215+VLOOKUP($F215,[1]可使用道具表!$D:$E,2,FALSE)*$G215+VLOOKUP($H215,[1]可使用道具表!$D:$E,2,FALSE)*$I215+VLOOKUP($J215,[1]可使用道具表!$D:$E,2,FALSE)*$K215+VLOOKUP($L215,[1]可使用道具表!$D:$E,2,FALSE)*$M215</f>
        <v>480</v>
      </c>
      <c r="O215" s="95">
        <f t="shared" si="46"/>
        <v>0.96</v>
      </c>
      <c r="U215" s="162">
        <f>VLOOKUP(D215,[1]可使用道具表!$D:$F,3,FALSE)</f>
        <v>655801</v>
      </c>
      <c r="V215" s="162">
        <f t="shared" si="41"/>
        <v>8</v>
      </c>
      <c r="W215" s="162">
        <f>VLOOKUP(F215,[1]可使用道具表!$D:$F,3,FALSE)</f>
        <v>655802</v>
      </c>
      <c r="X215" s="162">
        <f t="shared" si="42"/>
        <v>8</v>
      </c>
      <c r="Y215" s="162">
        <f>VLOOKUP(H215,[1]可使用道具表!$D:$F,3,FALSE)</f>
        <v>160000</v>
      </c>
      <c r="Z215" s="162">
        <f t="shared" si="43"/>
        <v>5</v>
      </c>
      <c r="AA215" s="162">
        <f>VLOOKUP(J215,[1]可使用道具表!$D:$F,3,FALSE)</f>
        <v>141004</v>
      </c>
      <c r="AB215" s="162">
        <f t="shared" si="44"/>
        <v>1</v>
      </c>
      <c r="AC215" s="162">
        <f>VLOOKUP(L215,[1]可使用道具表!$D:$F,3,FALSE)</f>
        <v>0</v>
      </c>
      <c r="AD215" s="162">
        <f t="shared" si="45"/>
        <v>0</v>
      </c>
      <c r="AF215" s="158">
        <v>130032</v>
      </c>
      <c r="AG215" s="158">
        <v>1</v>
      </c>
      <c r="AH215" s="158">
        <v>11</v>
      </c>
      <c r="AL215" s="158">
        <v>130316</v>
      </c>
      <c r="AM215" s="158">
        <v>1</v>
      </c>
      <c r="AN215" s="158">
        <v>11</v>
      </c>
      <c r="AO215" s="158"/>
    </row>
    <row r="216" spans="1:41" x14ac:dyDescent="0.35">
      <c r="A216" s="166"/>
      <c r="B216" s="35">
        <v>4</v>
      </c>
      <c r="C216" s="35">
        <v>1000</v>
      </c>
      <c r="D216" s="35" t="s">
        <v>2239</v>
      </c>
      <c r="E216" s="35">
        <v>12</v>
      </c>
      <c r="F216" s="35" t="s">
        <v>2240</v>
      </c>
      <c r="G216" s="35">
        <v>12</v>
      </c>
      <c r="H216" s="35" t="s">
        <v>157</v>
      </c>
      <c r="I216" s="35">
        <v>5</v>
      </c>
      <c r="J216" s="114" t="s">
        <v>896</v>
      </c>
      <c r="K216" s="114">
        <v>1</v>
      </c>
      <c r="L216" s="114" t="s">
        <v>2138</v>
      </c>
      <c r="M216" s="35">
        <v>1</v>
      </c>
      <c r="N216" s="35">
        <f>VLOOKUP($D216,[1]可使用道具表!$D:$E,2,FALSE)*$E216+VLOOKUP($F216,[1]可使用道具表!$D:$E,2,FALSE)*$G216+VLOOKUP($H216,[1]可使用道具表!$D:$E,2,FALSE)*$I216+VLOOKUP($J216,[1]可使用道具表!$D:$E,2,FALSE)*$K216+VLOOKUP($L216,[1]可使用道具表!$D:$E,2,FALSE)*$M216</f>
        <v>660</v>
      </c>
      <c r="O216" s="95">
        <f t="shared" si="46"/>
        <v>0.66</v>
      </c>
      <c r="U216" s="162">
        <f>VLOOKUP(D216,[1]可使用道具表!$D:$F,3,FALSE)</f>
        <v>655801</v>
      </c>
      <c r="V216" s="162">
        <f t="shared" si="41"/>
        <v>12</v>
      </c>
      <c r="W216" s="162">
        <f>VLOOKUP(F216,[1]可使用道具表!$D:$F,3,FALSE)</f>
        <v>655802</v>
      </c>
      <c r="X216" s="162">
        <f t="shared" si="42"/>
        <v>12</v>
      </c>
      <c r="Y216" s="162">
        <f>VLOOKUP(H216,[1]可使用道具表!$D:$F,3,FALSE)</f>
        <v>160000</v>
      </c>
      <c r="Z216" s="162">
        <f t="shared" si="43"/>
        <v>5</v>
      </c>
      <c r="AA216" s="162">
        <f>VLOOKUP(J216,[1]可使用道具表!$D:$F,3,FALSE)</f>
        <v>146004</v>
      </c>
      <c r="AB216" s="162">
        <f t="shared" si="44"/>
        <v>1</v>
      </c>
      <c r="AC216" s="162">
        <f>VLOOKUP(L216,[1]可使用道具表!$D:$F,3,FALSE)</f>
        <v>125025</v>
      </c>
      <c r="AD216" s="162">
        <f t="shared" si="45"/>
        <v>1</v>
      </c>
    </row>
    <row r="217" spans="1:41" x14ac:dyDescent="0.35">
      <c r="A217" s="166"/>
      <c r="B217" s="35">
        <v>5</v>
      </c>
      <c r="C217" s="35">
        <v>2000</v>
      </c>
      <c r="D217" s="35" t="s">
        <v>2239</v>
      </c>
      <c r="E217" s="35">
        <v>20</v>
      </c>
      <c r="F217" s="35" t="s">
        <v>2240</v>
      </c>
      <c r="G217" s="35">
        <v>20</v>
      </c>
      <c r="H217" s="35" t="s">
        <v>1877</v>
      </c>
      <c r="I217" s="35">
        <v>1</v>
      </c>
      <c r="J217" s="114" t="s">
        <v>1875</v>
      </c>
      <c r="K217" s="114">
        <v>1</v>
      </c>
      <c r="L217" s="114" t="s">
        <v>715</v>
      </c>
      <c r="M217" s="35">
        <v>1</v>
      </c>
      <c r="N217" s="35">
        <f>VLOOKUP($D217,[1]可使用道具表!$D:$E,2,FALSE)*$E217+VLOOKUP($F217,[1]可使用道具表!$D:$E,2,FALSE)*$G217+VLOOKUP($H217,[1]可使用道具表!$D:$E,2,FALSE)*$I217+VLOOKUP($J217,[1]可使用道具表!$D:$E,2,FALSE)*$K217+VLOOKUP($L217,[1]可使用道具表!$D:$E,2,FALSE)*$M217</f>
        <v>680</v>
      </c>
      <c r="O217" s="95">
        <f t="shared" si="46"/>
        <v>0.34</v>
      </c>
      <c r="U217" s="162">
        <f>VLOOKUP(D217,[1]可使用道具表!$D:$F,3,FALSE)</f>
        <v>655801</v>
      </c>
      <c r="V217" s="162">
        <f t="shared" si="41"/>
        <v>20</v>
      </c>
      <c r="W217" s="162">
        <f>VLOOKUP(F217,[1]可使用道具表!$D:$F,3,FALSE)</f>
        <v>655802</v>
      </c>
      <c r="X217" s="162">
        <f t="shared" si="42"/>
        <v>20</v>
      </c>
      <c r="Y217" s="162">
        <f>VLOOKUP(H217,[1]可使用道具表!$D:$F,3,FALSE)</f>
        <v>880020</v>
      </c>
      <c r="Z217" s="162">
        <f t="shared" si="43"/>
        <v>1</v>
      </c>
      <c r="AA217" s="162">
        <f>VLOOKUP(J217,[1]可使用道具表!$D:$F,3,FALSE)</f>
        <v>880019</v>
      </c>
      <c r="AB217" s="162">
        <f t="shared" si="44"/>
        <v>1</v>
      </c>
      <c r="AC217" s="162">
        <f>VLOOKUP(L217,[1]可使用道具表!$D:$F,3,FALSE)</f>
        <v>125013</v>
      </c>
      <c r="AD217" s="162">
        <f t="shared" si="45"/>
        <v>1</v>
      </c>
    </row>
    <row r="218" spans="1:41" ht="33" x14ac:dyDescent="0.35">
      <c r="A218" s="166"/>
      <c r="B218" s="35">
        <v>6</v>
      </c>
      <c r="C218" s="35">
        <v>3000</v>
      </c>
      <c r="D218" s="35" t="s">
        <v>2239</v>
      </c>
      <c r="E218" s="35">
        <v>30</v>
      </c>
      <c r="F218" s="35" t="s">
        <v>2240</v>
      </c>
      <c r="G218" s="35">
        <v>30</v>
      </c>
      <c r="H218" s="35" t="s">
        <v>1877</v>
      </c>
      <c r="I218" s="35">
        <v>1</v>
      </c>
      <c r="J218" s="35" t="s">
        <v>1875</v>
      </c>
      <c r="K218" s="35">
        <v>1</v>
      </c>
      <c r="L218" s="35" t="s">
        <v>1879</v>
      </c>
      <c r="M218" s="35">
        <v>1</v>
      </c>
      <c r="N218" s="35">
        <f>VLOOKUP($D218,[1]可使用道具表!$D:$E,2,FALSE)*$E218+VLOOKUP($F218,[1]可使用道具表!$D:$E,2,FALSE)*$G218+VLOOKUP($H218,[1]可使用道具表!$D:$E,2,FALSE)*$I218+VLOOKUP($J218,[1]可使用道具表!$D:$E,2,FALSE)*$K218+VLOOKUP($L218,[1]可使用道具表!$D:$E,2,FALSE)*$M218</f>
        <v>960</v>
      </c>
      <c r="O218" s="95">
        <f t="shared" si="46"/>
        <v>0.32</v>
      </c>
      <c r="U218" s="162">
        <f>VLOOKUP(D218,[1]可使用道具表!$D:$F,3,FALSE)</f>
        <v>655801</v>
      </c>
      <c r="V218" s="162">
        <f t="shared" si="41"/>
        <v>30</v>
      </c>
      <c r="W218" s="162">
        <f>VLOOKUP(F218,[1]可使用道具表!$D:$F,3,FALSE)</f>
        <v>655802</v>
      </c>
      <c r="X218" s="162">
        <f t="shared" si="42"/>
        <v>30</v>
      </c>
      <c r="Y218" s="162">
        <f>VLOOKUP(H218,[1]可使用道具表!$D:$F,3,FALSE)</f>
        <v>880020</v>
      </c>
      <c r="Z218" s="162">
        <f t="shared" si="43"/>
        <v>1</v>
      </c>
      <c r="AA218" s="162">
        <f>VLOOKUP(J218,[1]可使用道具表!$D:$F,3,FALSE)</f>
        <v>880019</v>
      </c>
      <c r="AB218" s="162">
        <f t="shared" si="44"/>
        <v>1</v>
      </c>
      <c r="AC218" s="162">
        <f>VLOOKUP(L218,[1]可使用道具表!$D:$F,3,FALSE)</f>
        <v>880021</v>
      </c>
      <c r="AD218" s="162">
        <f t="shared" si="45"/>
        <v>1</v>
      </c>
      <c r="AE218" s="159" t="s">
        <v>2489</v>
      </c>
      <c r="AF218" s="159" t="s">
        <v>2490</v>
      </c>
      <c r="AG218" s="159" t="s">
        <v>2491</v>
      </c>
      <c r="AH218" s="159" t="s">
        <v>2492</v>
      </c>
      <c r="AI218" s="159" t="s">
        <v>2493</v>
      </c>
      <c r="AJ218" s="159"/>
      <c r="AK218" s="159" t="s">
        <v>2489</v>
      </c>
      <c r="AL218" s="159" t="s">
        <v>2490</v>
      </c>
      <c r="AM218" s="159" t="s">
        <v>2491</v>
      </c>
      <c r="AN218" s="159" t="s">
        <v>2492</v>
      </c>
      <c r="AO218" s="159" t="s">
        <v>2493</v>
      </c>
    </row>
    <row r="219" spans="1:41" x14ac:dyDescent="0.35">
      <c r="A219" s="166"/>
      <c r="B219" s="35">
        <v>7</v>
      </c>
      <c r="C219" s="35">
        <v>5000</v>
      </c>
      <c r="D219" s="35" t="s">
        <v>2239</v>
      </c>
      <c r="E219" s="35">
        <v>50</v>
      </c>
      <c r="F219" s="35" t="s">
        <v>2240</v>
      </c>
      <c r="G219" s="35">
        <v>50</v>
      </c>
      <c r="H219" s="35" t="s">
        <v>1877</v>
      </c>
      <c r="I219" s="35">
        <v>1</v>
      </c>
      <c r="J219" s="35" t="s">
        <v>1875</v>
      </c>
      <c r="K219" s="35">
        <v>1</v>
      </c>
      <c r="L219" s="35" t="s">
        <v>1879</v>
      </c>
      <c r="M219" s="35">
        <v>1</v>
      </c>
      <c r="N219" s="35">
        <f>VLOOKUP($D219,[1]可使用道具表!$D:$E,2,FALSE)*$E219+VLOOKUP($F219,[1]可使用道具表!$D:$E,2,FALSE)*$G219+VLOOKUP($H219,[1]可使用道具表!$D:$E,2,FALSE)*$I219+VLOOKUP($J219,[1]可使用道具表!$D:$E,2,FALSE)*$K219+VLOOKUP($L219,[1]可使用道具表!$D:$E,2,FALSE)*$M219</f>
        <v>1360</v>
      </c>
      <c r="O219" s="95">
        <f t="shared" si="46"/>
        <v>0.27200000000000002</v>
      </c>
      <c r="U219" s="162">
        <f>VLOOKUP(D219,[1]可使用道具表!$D:$F,3,FALSE)</f>
        <v>655801</v>
      </c>
      <c r="V219" s="162">
        <f t="shared" si="41"/>
        <v>50</v>
      </c>
      <c r="W219" s="162">
        <f>VLOOKUP(F219,[1]可使用道具表!$D:$F,3,FALSE)</f>
        <v>655802</v>
      </c>
      <c r="X219" s="162">
        <f t="shared" si="42"/>
        <v>50</v>
      </c>
      <c r="Y219" s="162">
        <f>VLOOKUP(H219,[1]可使用道具表!$D:$F,3,FALSE)</f>
        <v>880020</v>
      </c>
      <c r="Z219" s="162">
        <f t="shared" si="43"/>
        <v>1</v>
      </c>
      <c r="AA219" s="162">
        <f>VLOOKUP(J219,[1]可使用道具表!$D:$F,3,FALSE)</f>
        <v>880019</v>
      </c>
      <c r="AB219" s="162">
        <f t="shared" si="44"/>
        <v>1</v>
      </c>
      <c r="AC219" s="162">
        <f>VLOOKUP(L219,[1]可使用道具表!$D:$F,3,FALSE)</f>
        <v>880021</v>
      </c>
      <c r="AD219" s="162">
        <f t="shared" si="45"/>
        <v>1</v>
      </c>
      <c r="AE219" s="160"/>
      <c r="AF219" s="160">
        <v>9</v>
      </c>
      <c r="AG219" s="160">
        <v>9</v>
      </c>
      <c r="AH219" s="160">
        <v>20000</v>
      </c>
      <c r="AI219" s="160">
        <v>1</v>
      </c>
      <c r="AJ219" s="160"/>
      <c r="AK219" s="160"/>
      <c r="AL219" s="160">
        <v>10</v>
      </c>
      <c r="AM219" s="160">
        <v>10</v>
      </c>
      <c r="AN219" s="160">
        <v>30000</v>
      </c>
      <c r="AO219" s="160">
        <v>1</v>
      </c>
    </row>
    <row r="220" spans="1:41" s="158" customFormat="1" ht="17.25" x14ac:dyDescent="0.35">
      <c r="A220" s="166"/>
      <c r="B220" s="35">
        <v>8</v>
      </c>
      <c r="C220" s="35">
        <v>10000</v>
      </c>
      <c r="D220" s="35" t="s">
        <v>2241</v>
      </c>
      <c r="E220" s="35">
        <v>2</v>
      </c>
      <c r="F220" s="35" t="s">
        <v>2242</v>
      </c>
      <c r="G220" s="35">
        <v>2</v>
      </c>
      <c r="H220" s="35" t="s">
        <v>1877</v>
      </c>
      <c r="I220" s="35">
        <v>2</v>
      </c>
      <c r="J220" s="35" t="s">
        <v>1875</v>
      </c>
      <c r="K220" s="35">
        <v>2</v>
      </c>
      <c r="L220" s="35" t="s">
        <v>1879</v>
      </c>
      <c r="M220" s="35">
        <v>2</v>
      </c>
      <c r="N220" s="35">
        <f>VLOOKUP($D220,[1]可使用道具表!$D:$E,2,FALSE)*$E220+VLOOKUP($F220,[1]可使用道具表!$D:$E,2,FALSE)*$G220+VLOOKUP($H220,[1]可使用道具表!$D:$E,2,FALSE)*$I220+VLOOKUP($J220,[1]可使用道具表!$D:$E,2,FALSE)*$K220+VLOOKUP($L220,[1]可使用道具表!$D:$E,2,FALSE)*$M220</f>
        <v>2588</v>
      </c>
      <c r="O220" s="95">
        <f t="shared" ref="O220" si="47">N220/C220</f>
        <v>0.25879999999999997</v>
      </c>
      <c r="U220" s="162">
        <f>VLOOKUP(D220,[1]可使用道具表!$D:$F,3,FALSE)</f>
        <v>655101</v>
      </c>
      <c r="V220" s="162">
        <f t="shared" si="41"/>
        <v>2</v>
      </c>
      <c r="W220" s="162">
        <f>VLOOKUP(F220,[1]可使用道具表!$D:$F,3,FALSE)</f>
        <v>655102</v>
      </c>
      <c r="X220" s="162">
        <f t="shared" si="42"/>
        <v>2</v>
      </c>
      <c r="Y220" s="162">
        <f>VLOOKUP(H220,[1]可使用道具表!$D:$F,3,FALSE)</f>
        <v>880020</v>
      </c>
      <c r="Z220" s="162">
        <f t="shared" si="43"/>
        <v>2</v>
      </c>
      <c r="AA220" s="162">
        <f>VLOOKUP(J220,[1]可使用道具表!$D:$F,3,FALSE)</f>
        <v>880019</v>
      </c>
      <c r="AB220" s="162">
        <f t="shared" si="44"/>
        <v>2</v>
      </c>
      <c r="AC220" s="162">
        <f>VLOOKUP(L220,[1]可使用道具表!$D:$F,3,FALSE)</f>
        <v>880021</v>
      </c>
      <c r="AD220" s="162">
        <f t="shared" si="45"/>
        <v>2</v>
      </c>
      <c r="AE220" s="161">
        <v>3</v>
      </c>
      <c r="AF220" s="161" t="s">
        <v>2494</v>
      </c>
      <c r="AG220" s="161" t="s">
        <v>522</v>
      </c>
      <c r="AH220" s="161" t="s">
        <v>2495</v>
      </c>
      <c r="AI220" s="160"/>
      <c r="AJ220" s="160"/>
      <c r="AK220" s="161">
        <v>3</v>
      </c>
      <c r="AL220" s="161" t="s">
        <v>2494</v>
      </c>
      <c r="AM220" s="161" t="s">
        <v>522</v>
      </c>
      <c r="AN220" s="161" t="s">
        <v>2495</v>
      </c>
      <c r="AO220" s="160"/>
    </row>
    <row r="221" spans="1:41" s="156" customFormat="1" x14ac:dyDescent="0.35">
      <c r="A221" s="166"/>
      <c r="B221" s="35">
        <v>9</v>
      </c>
      <c r="C221" s="35">
        <v>20000</v>
      </c>
      <c r="D221" s="35" t="s">
        <v>2431</v>
      </c>
      <c r="E221" s="35">
        <v>1</v>
      </c>
      <c r="F221" s="35" t="s">
        <v>2432</v>
      </c>
      <c r="G221" s="35">
        <v>1</v>
      </c>
      <c r="H221" s="35" t="s">
        <v>2434</v>
      </c>
      <c r="I221" s="35">
        <v>20</v>
      </c>
      <c r="J221" s="35" t="s">
        <v>2433</v>
      </c>
      <c r="K221" s="35">
        <v>20</v>
      </c>
      <c r="L221" s="35" t="s">
        <v>2429</v>
      </c>
      <c r="M221" s="35">
        <v>1</v>
      </c>
      <c r="N221" s="35">
        <f>VLOOKUP($D221,[1]可使用道具表!$D:$E,2,FALSE)*$E221+VLOOKUP($F221,[1]可使用道具表!$D:$E,2,FALSE)*$G221+VLOOKUP($H221,[1]可使用道具表!$D:$E,2,FALSE)*$I221+VLOOKUP($J221,[1]可使用道具表!$D:$E,2,FALSE)*$K221+VLOOKUP($L221,[1]可使用道具表!$D:$E,2,FALSE)*$M221</f>
        <v>6624</v>
      </c>
      <c r="O221" s="95">
        <f t="shared" ref="O221:O284" si="48">N221/C221</f>
        <v>0.33119999999999999</v>
      </c>
      <c r="U221" s="162">
        <f>VLOOKUP(D221,[1]可使用道具表!$D:$F,3,FALSE)</f>
        <v>655301</v>
      </c>
      <c r="V221" s="162">
        <f t="shared" si="41"/>
        <v>1</v>
      </c>
      <c r="W221" s="162">
        <f>VLOOKUP(F221,[1]可使用道具表!$D:$F,3,FALSE)</f>
        <v>655302</v>
      </c>
      <c r="X221" s="162">
        <f t="shared" si="42"/>
        <v>1</v>
      </c>
      <c r="Y221" s="162">
        <f>VLOOKUP(H221,[1]可使用道具表!$D:$F,3,FALSE)</f>
        <v>655001</v>
      </c>
      <c r="Z221" s="162">
        <f t="shared" si="43"/>
        <v>20</v>
      </c>
      <c r="AA221" s="162">
        <f>VLOOKUP(J221,[1]可使用道具表!$D:$F,3,FALSE)</f>
        <v>655002</v>
      </c>
      <c r="AB221" s="162">
        <f t="shared" si="44"/>
        <v>20</v>
      </c>
      <c r="AC221" s="162">
        <f>VLOOKUP(L221,[1]可使用道具表!$D:$F,3,FALSE)</f>
        <v>130305</v>
      </c>
      <c r="AD221" s="162">
        <f t="shared" si="45"/>
        <v>1</v>
      </c>
      <c r="AE221" s="158"/>
      <c r="AF221" s="158">
        <v>655301</v>
      </c>
      <c r="AG221" s="158">
        <v>1</v>
      </c>
      <c r="AH221" s="158">
        <v>55</v>
      </c>
      <c r="AI221" s="158"/>
      <c r="AJ221" s="158"/>
      <c r="AK221" s="158"/>
      <c r="AL221" s="158">
        <v>130044</v>
      </c>
      <c r="AM221" s="158">
        <v>1</v>
      </c>
      <c r="AN221" s="158">
        <v>55</v>
      </c>
      <c r="AO221" s="158"/>
    </row>
    <row r="222" spans="1:41" x14ac:dyDescent="0.35">
      <c r="A222" s="166"/>
      <c r="B222" s="35">
        <v>10</v>
      </c>
      <c r="C222" s="35">
        <v>30000</v>
      </c>
      <c r="D222" s="33" t="s">
        <v>763</v>
      </c>
      <c r="E222" s="35">
        <v>1</v>
      </c>
      <c r="F222" s="33" t="s">
        <v>757</v>
      </c>
      <c r="G222" s="35">
        <v>1</v>
      </c>
      <c r="H222" s="35" t="s">
        <v>2434</v>
      </c>
      <c r="I222" s="35">
        <v>50</v>
      </c>
      <c r="J222" s="35" t="s">
        <v>2433</v>
      </c>
      <c r="K222" s="35">
        <v>50</v>
      </c>
      <c r="L222" s="35" t="s">
        <v>2430</v>
      </c>
      <c r="M222" s="35">
        <v>1</v>
      </c>
      <c r="N222" s="35">
        <f>VLOOKUP($D222,[1]可使用道具表!$D:$E,2,FALSE)*$E222+VLOOKUP($F222,[1]可使用道具表!$D:$E,2,FALSE)*$G222+VLOOKUP($H222,[1]可使用道具表!$D:$E,2,FALSE)*$I222+VLOOKUP($J222,[1]可使用道具表!$D:$E,2,FALSE)*$K222+VLOOKUP($L222,[1]可使用道具表!$D:$E,2,FALSE)*$M222</f>
        <v>6009</v>
      </c>
      <c r="O222" s="95">
        <f t="shared" si="48"/>
        <v>0.20030000000000001</v>
      </c>
      <c r="U222" s="162">
        <f>VLOOKUP(D222,[1]可使用道具表!$D:$F,3,FALSE)</f>
        <v>130044</v>
      </c>
      <c r="V222" s="162">
        <f t="shared" si="41"/>
        <v>1</v>
      </c>
      <c r="W222" s="162">
        <f>VLOOKUP(F222,[1]可使用道具表!$D:$F,3,FALSE)</f>
        <v>130028</v>
      </c>
      <c r="X222" s="162">
        <f t="shared" si="42"/>
        <v>1</v>
      </c>
      <c r="Y222" s="162">
        <f>VLOOKUP(H222,[1]可使用道具表!$D:$F,3,FALSE)</f>
        <v>655001</v>
      </c>
      <c r="Z222" s="162">
        <f t="shared" si="43"/>
        <v>50</v>
      </c>
      <c r="AA222" s="162">
        <f>VLOOKUP(J222,[1]可使用道具表!$D:$F,3,FALSE)</f>
        <v>655002</v>
      </c>
      <c r="AB222" s="162">
        <f t="shared" si="44"/>
        <v>50</v>
      </c>
      <c r="AC222" s="162">
        <f>VLOOKUP(L222,[1]可使用道具表!$D:$F,3,FALSE)</f>
        <v>130306</v>
      </c>
      <c r="AD222" s="162">
        <f t="shared" si="45"/>
        <v>1</v>
      </c>
      <c r="AF222" s="158">
        <v>655302</v>
      </c>
      <c r="AG222" s="158">
        <v>1</v>
      </c>
      <c r="AH222" s="158">
        <v>44</v>
      </c>
      <c r="AL222" s="158">
        <v>130028</v>
      </c>
      <c r="AM222" s="158">
        <v>1</v>
      </c>
      <c r="AN222" s="158">
        <v>44</v>
      </c>
      <c r="AO222" s="158"/>
    </row>
    <row r="223" spans="1:41" ht="17.25" x14ac:dyDescent="0.35">
      <c r="A223" s="166" t="s">
        <v>2420</v>
      </c>
      <c r="B223" s="35">
        <v>1</v>
      </c>
      <c r="C223" s="35">
        <v>100</v>
      </c>
      <c r="D223" s="35" t="str">
        <f>R223</f>
        <v>乘风丝绒</v>
      </c>
      <c r="E223" s="35">
        <v>6</v>
      </c>
      <c r="F223" s="35" t="s">
        <v>2247</v>
      </c>
      <c r="G223" s="35">
        <v>1</v>
      </c>
      <c r="H223" s="98" t="s">
        <v>532</v>
      </c>
      <c r="I223" s="35">
        <v>1</v>
      </c>
      <c r="J223" s="98" t="s">
        <v>807</v>
      </c>
      <c r="K223" s="35">
        <v>1</v>
      </c>
      <c r="L223" s="35" t="s">
        <v>518</v>
      </c>
      <c r="M223" s="35"/>
      <c r="N223" s="35">
        <f>VLOOKUP($D223,[1]可使用道具表!$D:$E,2,FALSE)*$E223+VLOOKUP($F223,[1]可使用道具表!$D:$E,2,FALSE)*$G223+VLOOKUP($H223,[1]可使用道具表!$D:$E,2,FALSE)*$I223+VLOOKUP($J223,[1]可使用道具表!$D:$E,2,FALSE)*$K223+VLOOKUP($L223,[1]可使用道具表!$D:$E,2,FALSE)*$M223</f>
        <v>527</v>
      </c>
      <c r="O223" s="95">
        <f t="shared" si="48"/>
        <v>5.27</v>
      </c>
      <c r="P223" s="37" t="s">
        <v>336</v>
      </c>
      <c r="Q223" s="37" t="s">
        <v>173</v>
      </c>
      <c r="R223" s="37" t="s">
        <v>136</v>
      </c>
      <c r="S223" s="37" t="s">
        <v>337</v>
      </c>
      <c r="T223" s="38" t="s">
        <v>338</v>
      </c>
      <c r="U223" s="162">
        <f>VLOOKUP(D223,[1]可使用道具表!$D:$F,3,FALSE)</f>
        <v>655006</v>
      </c>
      <c r="V223" s="162">
        <f t="shared" si="41"/>
        <v>6</v>
      </c>
      <c r="W223" s="162">
        <f>VLOOKUP(F223,[1]可使用道具表!$D:$F,3,FALSE)</f>
        <v>160000</v>
      </c>
      <c r="X223" s="162">
        <f t="shared" si="42"/>
        <v>1</v>
      </c>
      <c r="Y223" s="162">
        <f>VLOOKUP(H223,[1]可使用道具表!$D:$F,3,FALSE)</f>
        <v>125005</v>
      </c>
      <c r="Z223" s="162">
        <f t="shared" si="43"/>
        <v>1</v>
      </c>
      <c r="AA223" s="162">
        <f>VLOOKUP(J223,[1]可使用道具表!$D:$F,3,FALSE)</f>
        <v>130303</v>
      </c>
      <c r="AB223" s="162">
        <f t="shared" si="44"/>
        <v>1</v>
      </c>
      <c r="AC223" s="162">
        <f>VLOOKUP(L223,[1]可使用道具表!$D:$F,3,FALSE)</f>
        <v>0</v>
      </c>
      <c r="AD223" s="162">
        <f t="shared" si="45"/>
        <v>0</v>
      </c>
      <c r="AF223" s="158">
        <v>655001</v>
      </c>
      <c r="AG223" s="158">
        <v>20</v>
      </c>
      <c r="AH223" s="158">
        <v>33</v>
      </c>
      <c r="AL223" s="158">
        <v>655001</v>
      </c>
      <c r="AM223" s="158">
        <v>50</v>
      </c>
      <c r="AN223" s="158">
        <v>33</v>
      </c>
      <c r="AO223" s="158"/>
    </row>
    <row r="224" spans="1:41" x14ac:dyDescent="0.35">
      <c r="A224" s="166"/>
      <c r="B224" s="35">
        <v>2</v>
      </c>
      <c r="C224" s="35">
        <v>200</v>
      </c>
      <c r="D224" s="35" t="str">
        <f>R223</f>
        <v>乘风丝绒</v>
      </c>
      <c r="E224" s="35">
        <v>8</v>
      </c>
      <c r="F224" s="35" t="str">
        <f>Q223</f>
        <v>披风技能书</v>
      </c>
      <c r="G224" s="35">
        <v>1</v>
      </c>
      <c r="H224" s="98" t="s">
        <v>531</v>
      </c>
      <c r="I224" s="35">
        <v>3</v>
      </c>
      <c r="J224" s="98" t="s">
        <v>808</v>
      </c>
      <c r="K224" s="35">
        <v>1</v>
      </c>
      <c r="L224" s="35" t="s">
        <v>518</v>
      </c>
      <c r="M224" s="35"/>
      <c r="N224" s="35">
        <f>VLOOKUP($D224,[1]可使用道具表!$D:$E,2,FALSE)*$E224+VLOOKUP($F224,[1]可使用道具表!$D:$E,2,FALSE)*$G224+VLOOKUP($H224,[1]可使用道具表!$D:$E,2,FALSE)*$I224+VLOOKUP($J224,[1]可使用道具表!$D:$E,2,FALSE)*$K224+VLOOKUP($L224,[1]可使用道具表!$D:$E,2,FALSE)*$M224</f>
        <v>810</v>
      </c>
      <c r="O224" s="95">
        <f t="shared" si="48"/>
        <v>4.05</v>
      </c>
      <c r="P224" s="156"/>
      <c r="Q224" s="156"/>
      <c r="R224" s="156"/>
      <c r="S224" s="156"/>
      <c r="T224" s="156"/>
      <c r="U224" s="162">
        <f>VLOOKUP(D224,[1]可使用道具表!$D:$F,3,FALSE)</f>
        <v>655006</v>
      </c>
      <c r="V224" s="162">
        <f t="shared" si="41"/>
        <v>8</v>
      </c>
      <c r="W224" s="162">
        <f>VLOOKUP(F224,[1]可使用道具表!$D:$F,3,FALSE)</f>
        <v>500114</v>
      </c>
      <c r="X224" s="162">
        <f t="shared" si="42"/>
        <v>1</v>
      </c>
      <c r="Y224" s="162">
        <f>VLOOKUP(H224,[1]可使用道具表!$D:$F,3,FALSE)</f>
        <v>125013</v>
      </c>
      <c r="Z224" s="162">
        <f t="shared" si="43"/>
        <v>3</v>
      </c>
      <c r="AA224" s="162">
        <f>VLOOKUP(J224,[1]可使用道具表!$D:$F,3,FALSE)</f>
        <v>130304</v>
      </c>
      <c r="AB224" s="162">
        <f t="shared" si="44"/>
        <v>1</v>
      </c>
      <c r="AC224" s="162">
        <f>VLOOKUP(L224,[1]可使用道具表!$D:$F,3,FALSE)</f>
        <v>0</v>
      </c>
      <c r="AD224" s="162">
        <f t="shared" si="45"/>
        <v>0</v>
      </c>
      <c r="AF224" s="158">
        <v>655002</v>
      </c>
      <c r="AG224" s="158">
        <v>20</v>
      </c>
      <c r="AH224" s="158">
        <v>22</v>
      </c>
      <c r="AL224" s="158">
        <v>655002</v>
      </c>
      <c r="AM224" s="158">
        <v>50</v>
      </c>
      <c r="AN224" s="158">
        <v>22</v>
      </c>
      <c r="AO224" s="158"/>
    </row>
    <row r="225" spans="1:41" x14ac:dyDescent="0.35">
      <c r="A225" s="166"/>
      <c r="B225" s="35">
        <v>3</v>
      </c>
      <c r="C225" s="35">
        <v>500</v>
      </c>
      <c r="D225" s="35" t="str">
        <f>R223</f>
        <v>乘风丝绒</v>
      </c>
      <c r="E225" s="35">
        <v>8</v>
      </c>
      <c r="F225" s="35" t="str">
        <f>Q223</f>
        <v>披风技能书</v>
      </c>
      <c r="G225" s="35">
        <v>1</v>
      </c>
      <c r="H225" s="35" t="s">
        <v>2248</v>
      </c>
      <c r="I225" s="35">
        <v>3</v>
      </c>
      <c r="J225" s="114" t="s">
        <v>153</v>
      </c>
      <c r="K225" s="114">
        <v>1</v>
      </c>
      <c r="L225" s="114" t="s">
        <v>518</v>
      </c>
      <c r="M225" s="35"/>
      <c r="N225" s="35">
        <f>VLOOKUP($D225,[1]可使用道具表!$D:$E,2,FALSE)*$E225+VLOOKUP($F225,[1]可使用道具表!$D:$E,2,FALSE)*$G225+VLOOKUP($H225,[1]可使用道具表!$D:$E,2,FALSE)*$I225+VLOOKUP($J225,[1]可使用道具表!$D:$E,2,FALSE)*$K225+VLOOKUP($L225,[1]可使用道具表!$D:$E,2,FALSE)*$M225</f>
        <v>490</v>
      </c>
      <c r="O225" s="95">
        <f t="shared" si="48"/>
        <v>0.98</v>
      </c>
      <c r="P225" s="156"/>
      <c r="Q225" s="156"/>
      <c r="R225" s="156"/>
      <c r="S225" s="156"/>
      <c r="T225" s="156"/>
      <c r="U225" s="162">
        <f>VLOOKUP(D225,[1]可使用道具表!$D:$F,3,FALSE)</f>
        <v>655006</v>
      </c>
      <c r="V225" s="162">
        <f t="shared" si="41"/>
        <v>8</v>
      </c>
      <c r="W225" s="162">
        <f>VLOOKUP(F225,[1]可使用道具表!$D:$F,3,FALSE)</f>
        <v>500114</v>
      </c>
      <c r="X225" s="162">
        <f t="shared" si="42"/>
        <v>1</v>
      </c>
      <c r="Y225" s="162">
        <f>VLOOKUP(H225,[1]可使用道具表!$D:$F,3,FALSE)</f>
        <v>160000</v>
      </c>
      <c r="Z225" s="162">
        <f t="shared" si="43"/>
        <v>3</v>
      </c>
      <c r="AA225" s="162">
        <f>VLOOKUP(J225,[1]可使用道具表!$D:$F,3,FALSE)</f>
        <v>141004</v>
      </c>
      <c r="AB225" s="162">
        <f t="shared" si="44"/>
        <v>1</v>
      </c>
      <c r="AC225" s="162">
        <f>VLOOKUP(L225,[1]可使用道具表!$D:$F,3,FALSE)</f>
        <v>0</v>
      </c>
      <c r="AD225" s="162">
        <f t="shared" si="45"/>
        <v>0</v>
      </c>
      <c r="AF225" s="158">
        <v>130305</v>
      </c>
      <c r="AG225" s="158">
        <v>1</v>
      </c>
      <c r="AH225" s="158">
        <v>11</v>
      </c>
      <c r="AL225" s="158">
        <v>130306</v>
      </c>
      <c r="AM225" s="158">
        <v>1</v>
      </c>
      <c r="AN225" s="158">
        <v>11</v>
      </c>
      <c r="AO225" s="158"/>
    </row>
    <row r="226" spans="1:41" x14ac:dyDescent="0.35">
      <c r="A226" s="166"/>
      <c r="B226" s="35">
        <v>4</v>
      </c>
      <c r="C226" s="35">
        <v>1000</v>
      </c>
      <c r="D226" s="35" t="str">
        <f>R223</f>
        <v>乘风丝绒</v>
      </c>
      <c r="E226" s="35">
        <v>10</v>
      </c>
      <c r="F226" s="35" t="str">
        <f>Q223</f>
        <v>披风技能书</v>
      </c>
      <c r="G226" s="35">
        <v>1</v>
      </c>
      <c r="H226" s="35" t="s">
        <v>2249</v>
      </c>
      <c r="I226" s="35">
        <v>1</v>
      </c>
      <c r="J226" s="114" t="s">
        <v>288</v>
      </c>
      <c r="K226" s="114">
        <v>1</v>
      </c>
      <c r="L226" s="114" t="s">
        <v>2138</v>
      </c>
      <c r="M226" s="35">
        <v>1</v>
      </c>
      <c r="N226" s="35">
        <f>VLOOKUP($D226,[1]可使用道具表!$D:$E,2,FALSE)*$E226+VLOOKUP($F226,[1]可使用道具表!$D:$E,2,FALSE)*$G226+VLOOKUP($H226,[1]可使用道具表!$D:$E,2,FALSE)*$I226+VLOOKUP($J226,[1]可使用道具表!$D:$E,2,FALSE)*$K226+VLOOKUP($L226,[1]可使用道具表!$D:$E,2,FALSE)*$M226</f>
        <v>720</v>
      </c>
      <c r="O226" s="95">
        <f t="shared" si="48"/>
        <v>0.72</v>
      </c>
      <c r="P226" s="156"/>
      <c r="Q226" s="156"/>
      <c r="R226" s="156"/>
      <c r="S226" s="156"/>
      <c r="T226" s="156"/>
      <c r="U226" s="162">
        <f>VLOOKUP(D226,[1]可使用道具表!$D:$F,3,FALSE)</f>
        <v>655006</v>
      </c>
      <c r="V226" s="162">
        <f t="shared" si="41"/>
        <v>10</v>
      </c>
      <c r="W226" s="162">
        <f>VLOOKUP(F226,[1]可使用道具表!$D:$F,3,FALSE)</f>
        <v>500114</v>
      </c>
      <c r="X226" s="162">
        <f t="shared" si="42"/>
        <v>1</v>
      </c>
      <c r="Y226" s="162">
        <f>VLOOKUP(H226,[1]可使用道具表!$D:$F,3,FALSE)</f>
        <v>880019</v>
      </c>
      <c r="Z226" s="162">
        <f t="shared" si="43"/>
        <v>1</v>
      </c>
      <c r="AA226" s="162">
        <f>VLOOKUP(J226,[1]可使用道具表!$D:$F,3,FALSE)</f>
        <v>146004</v>
      </c>
      <c r="AB226" s="162">
        <f t="shared" si="44"/>
        <v>1</v>
      </c>
      <c r="AC226" s="162">
        <f>VLOOKUP(L226,[1]可使用道具表!$D:$F,3,FALSE)</f>
        <v>125025</v>
      </c>
      <c r="AD226" s="162">
        <f t="shared" si="45"/>
        <v>1</v>
      </c>
    </row>
    <row r="227" spans="1:41" x14ac:dyDescent="0.35">
      <c r="A227" s="166"/>
      <c r="B227" s="35">
        <v>5</v>
      </c>
      <c r="C227" s="35">
        <v>2000</v>
      </c>
      <c r="D227" s="35" t="str">
        <f>R223</f>
        <v>乘风丝绒</v>
      </c>
      <c r="E227" s="35">
        <v>20</v>
      </c>
      <c r="F227" s="35" t="str">
        <f>Q223</f>
        <v>披风技能书</v>
      </c>
      <c r="G227" s="35">
        <v>2</v>
      </c>
      <c r="H227" s="35" t="s">
        <v>159</v>
      </c>
      <c r="I227" s="35">
        <v>1</v>
      </c>
      <c r="J227" s="35" t="s">
        <v>2250</v>
      </c>
      <c r="K227" s="35">
        <v>1</v>
      </c>
      <c r="L227" s="114" t="s">
        <v>531</v>
      </c>
      <c r="M227" s="35">
        <v>1</v>
      </c>
      <c r="N227" s="35">
        <f>VLOOKUP($D227,[1]可使用道具表!$D:$E,2,FALSE)*$E227+VLOOKUP($F227,[1]可使用道具表!$D:$E,2,FALSE)*$G227+VLOOKUP($H227,[1]可使用道具表!$D:$E,2,FALSE)*$I227+VLOOKUP($J227,[1]可使用道具表!$D:$E,2,FALSE)*$K227+VLOOKUP($L227,[1]可使用道具表!$D:$E,2,FALSE)*$M227</f>
        <v>740</v>
      </c>
      <c r="O227" s="95">
        <f t="shared" si="48"/>
        <v>0.37</v>
      </c>
      <c r="P227" s="156"/>
      <c r="Q227" s="156"/>
      <c r="R227" s="156"/>
      <c r="S227" s="156"/>
      <c r="T227" s="156"/>
      <c r="U227" s="162">
        <f>VLOOKUP(D227,[1]可使用道具表!$D:$F,3,FALSE)</f>
        <v>655006</v>
      </c>
      <c r="V227" s="162">
        <f t="shared" si="41"/>
        <v>20</v>
      </c>
      <c r="W227" s="162">
        <f>VLOOKUP(F227,[1]可使用道具表!$D:$F,3,FALSE)</f>
        <v>500114</v>
      </c>
      <c r="X227" s="162">
        <f t="shared" si="42"/>
        <v>2</v>
      </c>
      <c r="Y227" s="162">
        <f>VLOOKUP(H227,[1]可使用道具表!$D:$F,3,FALSE)</f>
        <v>880020</v>
      </c>
      <c r="Z227" s="162">
        <f t="shared" si="43"/>
        <v>1</v>
      </c>
      <c r="AA227" s="162">
        <f>VLOOKUP(J227,[1]可使用道具表!$D:$F,3,FALSE)</f>
        <v>880019</v>
      </c>
      <c r="AB227" s="162">
        <f t="shared" si="44"/>
        <v>1</v>
      </c>
      <c r="AC227" s="162">
        <f>VLOOKUP(L227,[1]可使用道具表!$D:$F,3,FALSE)</f>
        <v>125013</v>
      </c>
      <c r="AD227" s="162">
        <f t="shared" si="45"/>
        <v>1</v>
      </c>
    </row>
    <row r="228" spans="1:41" ht="33" x14ac:dyDescent="0.35">
      <c r="A228" s="166"/>
      <c r="B228" s="35">
        <v>6</v>
      </c>
      <c r="C228" s="35">
        <v>3000</v>
      </c>
      <c r="D228" s="35" t="str">
        <f>R223</f>
        <v>乘风丝绒</v>
      </c>
      <c r="E228" s="35">
        <v>30</v>
      </c>
      <c r="F228" s="35" t="str">
        <f>Q223</f>
        <v>披风技能书</v>
      </c>
      <c r="G228" s="35">
        <v>3</v>
      </c>
      <c r="H228" s="35" t="s">
        <v>159</v>
      </c>
      <c r="I228" s="35">
        <v>1</v>
      </c>
      <c r="J228" s="35" t="s">
        <v>2250</v>
      </c>
      <c r="K228" s="35">
        <v>1</v>
      </c>
      <c r="L228" s="35" t="str">
        <f>S223</f>
        <v>乘风羽</v>
      </c>
      <c r="M228" s="35">
        <v>1</v>
      </c>
      <c r="N228" s="35">
        <f>VLOOKUP($D228,[1]可使用道具表!$D:$E,2,FALSE)*$E228+VLOOKUP($F228,[1]可使用道具表!$D:$E,2,FALSE)*$G228+VLOOKUP($H228,[1]可使用道具表!$D:$E,2,FALSE)*$I228+VLOOKUP($J228,[1]可使用道具表!$D:$E,2,FALSE)*$K228+VLOOKUP($L228,[1]可使用道具表!$D:$E,2,FALSE)*$M228</f>
        <v>1397</v>
      </c>
      <c r="O228" s="95">
        <f t="shared" si="48"/>
        <v>0.46566666666666667</v>
      </c>
      <c r="P228" s="156"/>
      <c r="Q228" s="156"/>
      <c r="R228" s="156"/>
      <c r="S228" s="156"/>
      <c r="T228" s="156"/>
      <c r="U228" s="162">
        <f>VLOOKUP(D228,[1]可使用道具表!$D:$F,3,FALSE)</f>
        <v>655006</v>
      </c>
      <c r="V228" s="162">
        <f t="shared" si="41"/>
        <v>30</v>
      </c>
      <c r="W228" s="162">
        <f>VLOOKUP(F228,[1]可使用道具表!$D:$F,3,FALSE)</f>
        <v>500114</v>
      </c>
      <c r="X228" s="162">
        <f t="shared" si="42"/>
        <v>3</v>
      </c>
      <c r="Y228" s="162">
        <f>VLOOKUP(H228,[1]可使用道具表!$D:$F,3,FALSE)</f>
        <v>880020</v>
      </c>
      <c r="Z228" s="162">
        <f t="shared" si="43"/>
        <v>1</v>
      </c>
      <c r="AA228" s="162">
        <f>VLOOKUP(J228,[1]可使用道具表!$D:$F,3,FALSE)</f>
        <v>880019</v>
      </c>
      <c r="AB228" s="162">
        <f t="shared" si="44"/>
        <v>1</v>
      </c>
      <c r="AC228" s="162">
        <f>VLOOKUP(L228,[1]可使用道具表!$D:$F,3,FALSE)</f>
        <v>655106</v>
      </c>
      <c r="AD228" s="162">
        <f t="shared" si="45"/>
        <v>1</v>
      </c>
      <c r="AE228" s="159" t="s">
        <v>2489</v>
      </c>
      <c r="AF228" s="159" t="s">
        <v>2490</v>
      </c>
      <c r="AG228" s="159" t="s">
        <v>2491</v>
      </c>
      <c r="AH228" s="159" t="s">
        <v>2492</v>
      </c>
      <c r="AI228" s="159" t="s">
        <v>2493</v>
      </c>
      <c r="AJ228" s="159"/>
      <c r="AK228" s="159" t="s">
        <v>2489</v>
      </c>
      <c r="AL228" s="159" t="s">
        <v>2490</v>
      </c>
      <c r="AM228" s="159" t="s">
        <v>2491</v>
      </c>
      <c r="AN228" s="159" t="s">
        <v>2492</v>
      </c>
      <c r="AO228" s="159" t="s">
        <v>2493</v>
      </c>
    </row>
    <row r="229" spans="1:41" x14ac:dyDescent="0.35">
      <c r="A229" s="166"/>
      <c r="B229" s="35">
        <v>7</v>
      </c>
      <c r="C229" s="35">
        <v>5000</v>
      </c>
      <c r="D229" s="35" t="str">
        <f>R223</f>
        <v>乘风丝绒</v>
      </c>
      <c r="E229" s="35">
        <v>50</v>
      </c>
      <c r="F229" s="35" t="str">
        <f>S223</f>
        <v>乘风羽</v>
      </c>
      <c r="G229" s="35">
        <v>1</v>
      </c>
      <c r="H229" s="35" t="s">
        <v>159</v>
      </c>
      <c r="I229" s="35">
        <v>1</v>
      </c>
      <c r="J229" s="35" t="s">
        <v>2250</v>
      </c>
      <c r="K229" s="35">
        <v>1</v>
      </c>
      <c r="L229" s="35" t="s">
        <v>165</v>
      </c>
      <c r="M229" s="35">
        <v>1</v>
      </c>
      <c r="N229" s="35">
        <f>VLOOKUP($D229,[1]可使用道具表!$D:$E,2,FALSE)*$E229+VLOOKUP($F229,[1]可使用道具表!$D:$E,2,FALSE)*$G229+VLOOKUP($H229,[1]可使用道具表!$D:$E,2,FALSE)*$I229+VLOOKUP($J229,[1]可使用道具表!$D:$E,2,FALSE)*$K229+VLOOKUP($L229,[1]可使用道具表!$D:$E,2,FALSE)*$M229</f>
        <v>1827</v>
      </c>
      <c r="O229" s="95">
        <f t="shared" si="48"/>
        <v>0.3654</v>
      </c>
      <c r="P229" s="156"/>
      <c r="Q229" s="156"/>
      <c r="R229" s="156"/>
      <c r="S229" s="156"/>
      <c r="T229" s="156"/>
      <c r="U229" s="162">
        <f>VLOOKUP(D229,[1]可使用道具表!$D:$F,3,FALSE)</f>
        <v>655006</v>
      </c>
      <c r="V229" s="162">
        <f t="shared" si="41"/>
        <v>50</v>
      </c>
      <c r="W229" s="162">
        <f>VLOOKUP(F229,[1]可使用道具表!$D:$F,3,FALSE)</f>
        <v>655106</v>
      </c>
      <c r="X229" s="162">
        <f t="shared" si="42"/>
        <v>1</v>
      </c>
      <c r="Y229" s="162">
        <f>VLOOKUP(H229,[1]可使用道具表!$D:$F,3,FALSE)</f>
        <v>880020</v>
      </c>
      <c r="Z229" s="162">
        <f t="shared" si="43"/>
        <v>1</v>
      </c>
      <c r="AA229" s="162">
        <f>VLOOKUP(J229,[1]可使用道具表!$D:$F,3,FALSE)</f>
        <v>880019</v>
      </c>
      <c r="AB229" s="162">
        <f t="shared" si="44"/>
        <v>1</v>
      </c>
      <c r="AC229" s="162">
        <f>VLOOKUP(L229,[1]可使用道具表!$D:$F,3,FALSE)</f>
        <v>880021</v>
      </c>
      <c r="AD229" s="162">
        <f t="shared" si="45"/>
        <v>1</v>
      </c>
      <c r="AE229" s="160"/>
      <c r="AF229" s="160">
        <v>9</v>
      </c>
      <c r="AG229" s="160">
        <v>9</v>
      </c>
      <c r="AH229" s="160">
        <v>20000</v>
      </c>
      <c r="AI229" s="160">
        <v>1</v>
      </c>
      <c r="AJ229" s="160"/>
      <c r="AK229" s="160"/>
      <c r="AL229" s="160">
        <v>10</v>
      </c>
      <c r="AM229" s="160">
        <v>10</v>
      </c>
      <c r="AN229" s="160">
        <v>30000</v>
      </c>
      <c r="AO229" s="160">
        <v>1</v>
      </c>
    </row>
    <row r="230" spans="1:41" ht="17.25" x14ac:dyDescent="0.35">
      <c r="A230" s="166"/>
      <c r="B230" s="35">
        <v>8</v>
      </c>
      <c r="C230" s="35">
        <v>10000</v>
      </c>
      <c r="D230" s="157" t="str">
        <f>T223</f>
        <v>乘风翎羽</v>
      </c>
      <c r="E230" s="35">
        <v>1</v>
      </c>
      <c r="F230" s="35" t="str">
        <f>S223</f>
        <v>乘风羽</v>
      </c>
      <c r="G230" s="35">
        <v>1</v>
      </c>
      <c r="H230" s="35" t="s">
        <v>1877</v>
      </c>
      <c r="I230" s="35">
        <v>2</v>
      </c>
      <c r="J230" s="35" t="s">
        <v>1875</v>
      </c>
      <c r="K230" s="35">
        <v>2</v>
      </c>
      <c r="L230" s="35" t="s">
        <v>1879</v>
      </c>
      <c r="M230" s="35">
        <v>2</v>
      </c>
      <c r="N230" s="35">
        <f>VLOOKUP($D230,[1]可使用道具表!$D:$E,2,FALSE)*$E230+VLOOKUP($F230,[1]可使用道具表!$D:$E,2,FALSE)*$G230+VLOOKUP($H230,[1]可使用道具表!$D:$E,2,FALSE)*$I230+VLOOKUP($J230,[1]可使用道具表!$D:$E,2,FALSE)*$K230+VLOOKUP($L230,[1]可使用道具表!$D:$E,2,FALSE)*$M230</f>
        <v>3749</v>
      </c>
      <c r="O230" s="95">
        <f t="shared" si="48"/>
        <v>0.37490000000000001</v>
      </c>
      <c r="P230" s="156"/>
      <c r="Q230" s="156"/>
      <c r="R230" s="156"/>
      <c r="S230" s="156"/>
      <c r="T230" s="156"/>
      <c r="U230" s="162">
        <f>VLOOKUP(D230,[1]可使用道具表!$D:$F,3,FALSE)</f>
        <v>655306</v>
      </c>
      <c r="V230" s="162">
        <f t="shared" si="41"/>
        <v>1</v>
      </c>
      <c r="W230" s="162">
        <f>VLOOKUP(F230,[1]可使用道具表!$D:$F,3,FALSE)</f>
        <v>655106</v>
      </c>
      <c r="X230" s="162">
        <f t="shared" si="42"/>
        <v>1</v>
      </c>
      <c r="Y230" s="162">
        <f>VLOOKUP(H230,[1]可使用道具表!$D:$F,3,FALSE)</f>
        <v>880020</v>
      </c>
      <c r="Z230" s="162">
        <f t="shared" si="43"/>
        <v>2</v>
      </c>
      <c r="AA230" s="162">
        <f>VLOOKUP(J230,[1]可使用道具表!$D:$F,3,FALSE)</f>
        <v>880019</v>
      </c>
      <c r="AB230" s="162">
        <f t="shared" si="44"/>
        <v>2</v>
      </c>
      <c r="AC230" s="162">
        <f>VLOOKUP(L230,[1]可使用道具表!$D:$F,3,FALSE)</f>
        <v>880021</v>
      </c>
      <c r="AD230" s="162">
        <f t="shared" si="45"/>
        <v>2</v>
      </c>
      <c r="AE230" s="161">
        <v>3</v>
      </c>
      <c r="AF230" s="161" t="s">
        <v>2494</v>
      </c>
      <c r="AG230" s="161" t="s">
        <v>522</v>
      </c>
      <c r="AH230" s="161" t="s">
        <v>2495</v>
      </c>
      <c r="AI230" s="160"/>
      <c r="AJ230" s="160"/>
      <c r="AK230" s="161">
        <v>3</v>
      </c>
      <c r="AL230" s="161" t="s">
        <v>2494</v>
      </c>
      <c r="AM230" s="161" t="s">
        <v>522</v>
      </c>
      <c r="AN230" s="161" t="s">
        <v>2495</v>
      </c>
      <c r="AO230" s="160"/>
    </row>
    <row r="231" spans="1:41" x14ac:dyDescent="0.35">
      <c r="A231" s="166"/>
      <c r="B231" s="35">
        <v>9</v>
      </c>
      <c r="C231" s="35">
        <v>20000</v>
      </c>
      <c r="D231" s="33" t="s">
        <v>757</v>
      </c>
      <c r="E231" s="35">
        <v>3</v>
      </c>
      <c r="F231" s="35" t="str">
        <f>Q223</f>
        <v>披风技能书</v>
      </c>
      <c r="G231" s="35">
        <v>5</v>
      </c>
      <c r="H231" s="35" t="str">
        <f>R223</f>
        <v>乘风丝绒</v>
      </c>
      <c r="I231" s="35">
        <v>100</v>
      </c>
      <c r="J231" s="35" t="s">
        <v>2429</v>
      </c>
      <c r="K231" s="35">
        <v>1</v>
      </c>
      <c r="L231" s="33" t="s">
        <v>2428</v>
      </c>
      <c r="M231" s="35">
        <v>1</v>
      </c>
      <c r="N231" s="35">
        <f>VLOOKUP($D231,[1]可使用道具表!$D:$E,2,FALSE)*$E231+VLOOKUP($F231,[1]可使用道具表!$D:$E,2,FALSE)*$G231+VLOOKUP($H231,[1]可使用道具表!$D:$E,2,FALSE)*$I231+VLOOKUP($J231,[1]可使用道具表!$D:$E,2,FALSE)*$K231+VLOOKUP($L231,[1]可使用道具表!$D:$E,2,FALSE)*$M231</f>
        <v>5061</v>
      </c>
      <c r="O231" s="95">
        <f t="shared" si="48"/>
        <v>0.25305</v>
      </c>
      <c r="P231" s="156"/>
      <c r="Q231" s="156"/>
      <c r="R231" s="156"/>
      <c r="S231" s="156"/>
      <c r="T231" s="156"/>
      <c r="U231" s="162">
        <f>VLOOKUP(D231,[1]可使用道具表!$D:$F,3,FALSE)</f>
        <v>130028</v>
      </c>
      <c r="V231" s="162">
        <f t="shared" si="41"/>
        <v>3</v>
      </c>
      <c r="W231" s="162">
        <f>VLOOKUP(F231,[1]可使用道具表!$D:$F,3,FALSE)</f>
        <v>500114</v>
      </c>
      <c r="X231" s="162">
        <f t="shared" si="42"/>
        <v>5</v>
      </c>
      <c r="Y231" s="162">
        <f>VLOOKUP(H231,[1]可使用道具表!$D:$F,3,FALSE)</f>
        <v>655006</v>
      </c>
      <c r="Z231" s="162">
        <f t="shared" si="43"/>
        <v>100</v>
      </c>
      <c r="AA231" s="162">
        <f>VLOOKUP(J231,[1]可使用道具表!$D:$F,3,FALSE)</f>
        <v>130305</v>
      </c>
      <c r="AB231" s="162">
        <f t="shared" si="44"/>
        <v>1</v>
      </c>
      <c r="AC231" s="162">
        <f>VLOOKUP(L231,[1]可使用道具表!$D:$F,3,FALSE)</f>
        <v>130032</v>
      </c>
      <c r="AD231" s="162">
        <f t="shared" si="45"/>
        <v>1</v>
      </c>
      <c r="AF231" s="158">
        <v>130028</v>
      </c>
      <c r="AG231" s="158">
        <v>3</v>
      </c>
      <c r="AH231" s="158">
        <v>55</v>
      </c>
      <c r="AL231" s="158">
        <v>130044</v>
      </c>
      <c r="AM231" s="158">
        <v>1</v>
      </c>
      <c r="AN231" s="158">
        <v>55</v>
      </c>
      <c r="AO231" s="158"/>
    </row>
    <row r="232" spans="1:41" x14ac:dyDescent="0.35">
      <c r="A232" s="166"/>
      <c r="B232" s="35">
        <v>10</v>
      </c>
      <c r="C232" s="35">
        <v>30000</v>
      </c>
      <c r="D232" s="33" t="s">
        <v>763</v>
      </c>
      <c r="E232" s="35">
        <v>1</v>
      </c>
      <c r="F232" s="35" t="str">
        <f>Q223</f>
        <v>披风技能书</v>
      </c>
      <c r="G232" s="35">
        <v>8</v>
      </c>
      <c r="H232" s="35" t="str">
        <f>R223</f>
        <v>乘风丝绒</v>
      </c>
      <c r="I232" s="35">
        <v>120</v>
      </c>
      <c r="J232" s="35" t="s">
        <v>2430</v>
      </c>
      <c r="K232" s="35">
        <v>1</v>
      </c>
      <c r="L232" s="33" t="s">
        <v>898</v>
      </c>
      <c r="M232" s="35">
        <v>1</v>
      </c>
      <c r="N232" s="35">
        <f>VLOOKUP($D232,[1]可使用道具表!$D:$E,2,FALSE)*$E232+VLOOKUP($F232,[1]可使用道具表!$D:$E,2,FALSE)*$G232+VLOOKUP($H232,[1]可使用道具表!$D:$E,2,FALSE)*$I232+VLOOKUP($J232,[1]可使用道具表!$D:$E,2,FALSE)*$K232+VLOOKUP($L232,[1]可使用道具表!$D:$E,2,FALSE)*$M232</f>
        <v>8612</v>
      </c>
      <c r="O232" s="95">
        <f t="shared" si="48"/>
        <v>0.28706666666666669</v>
      </c>
      <c r="P232" s="156"/>
      <c r="Q232" s="156"/>
      <c r="R232" s="156"/>
      <c r="S232" s="156"/>
      <c r="T232" s="156"/>
      <c r="U232" s="162">
        <f>VLOOKUP(D232,[1]可使用道具表!$D:$F,3,FALSE)</f>
        <v>130044</v>
      </c>
      <c r="V232" s="162">
        <f t="shared" si="41"/>
        <v>1</v>
      </c>
      <c r="W232" s="162">
        <f>VLOOKUP(F232,[1]可使用道具表!$D:$F,3,FALSE)</f>
        <v>500114</v>
      </c>
      <c r="X232" s="162">
        <f t="shared" si="42"/>
        <v>8</v>
      </c>
      <c r="Y232" s="162">
        <f>VLOOKUP(H232,[1]可使用道具表!$D:$F,3,FALSE)</f>
        <v>655006</v>
      </c>
      <c r="Z232" s="162">
        <f t="shared" si="43"/>
        <v>120</v>
      </c>
      <c r="AA232" s="162">
        <f>VLOOKUP(J232,[1]可使用道具表!$D:$F,3,FALSE)</f>
        <v>130306</v>
      </c>
      <c r="AB232" s="162">
        <f t="shared" si="44"/>
        <v>1</v>
      </c>
      <c r="AC232" s="162">
        <f>VLOOKUP(L232,[1]可使用道具表!$D:$F,3,FALSE)</f>
        <v>146006</v>
      </c>
      <c r="AD232" s="162">
        <f t="shared" si="45"/>
        <v>1</v>
      </c>
      <c r="AF232" s="158">
        <v>500114</v>
      </c>
      <c r="AG232" s="158">
        <v>5</v>
      </c>
      <c r="AH232" s="158">
        <v>44</v>
      </c>
      <c r="AL232" s="158">
        <v>500114</v>
      </c>
      <c r="AM232" s="158">
        <v>8</v>
      </c>
      <c r="AN232" s="158">
        <v>44</v>
      </c>
      <c r="AO232" s="158"/>
    </row>
    <row r="233" spans="1:41" ht="17.25" x14ac:dyDescent="0.35">
      <c r="A233" s="166" t="s">
        <v>2421</v>
      </c>
      <c r="B233" s="35">
        <v>1</v>
      </c>
      <c r="C233" s="35">
        <v>100</v>
      </c>
      <c r="D233" s="35" t="str">
        <f>R233</f>
        <v>炫彩织锦</v>
      </c>
      <c r="E233" s="35">
        <v>6</v>
      </c>
      <c r="F233" s="35" t="s">
        <v>2247</v>
      </c>
      <c r="G233" s="35">
        <v>1</v>
      </c>
      <c r="H233" s="98" t="s">
        <v>532</v>
      </c>
      <c r="I233" s="35">
        <v>1</v>
      </c>
      <c r="J233" s="98" t="s">
        <v>807</v>
      </c>
      <c r="K233" s="35">
        <v>1</v>
      </c>
      <c r="L233" s="35" t="s">
        <v>518</v>
      </c>
      <c r="M233" s="35"/>
      <c r="N233" s="35">
        <f>VLOOKUP($D233,[1]可使用道具表!$D:$E,2,FALSE)*$E233+VLOOKUP($F233,[1]可使用道具表!$D:$E,2,FALSE)*$G233+VLOOKUP($H233,[1]可使用道具表!$D:$E,2,FALSE)*$I233+VLOOKUP($J233,[1]可使用道具表!$D:$E,2,FALSE)*$K233+VLOOKUP($L233,[1]可使用道具表!$D:$E,2,FALSE)*$M233</f>
        <v>527</v>
      </c>
      <c r="O233" s="95">
        <f t="shared" si="48"/>
        <v>5.27</v>
      </c>
      <c r="P233" s="39" t="s">
        <v>343</v>
      </c>
      <c r="Q233" s="39" t="s">
        <v>182</v>
      </c>
      <c r="R233" s="39" t="s">
        <v>579</v>
      </c>
      <c r="S233" s="39" t="s">
        <v>344</v>
      </c>
      <c r="T233" s="40" t="s">
        <v>188</v>
      </c>
      <c r="U233" s="162">
        <f>VLOOKUP(D233,[1]可使用道具表!$D:$F,3,FALSE)</f>
        <v>655008</v>
      </c>
      <c r="V233" s="162">
        <f t="shared" si="41"/>
        <v>6</v>
      </c>
      <c r="W233" s="162">
        <f>VLOOKUP(F233,[1]可使用道具表!$D:$F,3,FALSE)</f>
        <v>160000</v>
      </c>
      <c r="X233" s="162">
        <f t="shared" si="42"/>
        <v>1</v>
      </c>
      <c r="Y233" s="162">
        <f>VLOOKUP(H233,[1]可使用道具表!$D:$F,3,FALSE)</f>
        <v>125005</v>
      </c>
      <c r="Z233" s="162">
        <f t="shared" si="43"/>
        <v>1</v>
      </c>
      <c r="AA233" s="162">
        <f>VLOOKUP(J233,[1]可使用道具表!$D:$F,3,FALSE)</f>
        <v>130303</v>
      </c>
      <c r="AB233" s="162">
        <f t="shared" si="44"/>
        <v>1</v>
      </c>
      <c r="AC233" s="162">
        <f>VLOOKUP(L233,[1]可使用道具表!$D:$F,3,FALSE)</f>
        <v>0</v>
      </c>
      <c r="AD233" s="162">
        <f t="shared" si="45"/>
        <v>0</v>
      </c>
      <c r="AF233" s="158">
        <v>655006</v>
      </c>
      <c r="AG233" s="158">
        <v>100</v>
      </c>
      <c r="AH233" s="158">
        <v>33</v>
      </c>
      <c r="AL233" s="158">
        <v>655006</v>
      </c>
      <c r="AM233" s="158">
        <v>120</v>
      </c>
      <c r="AN233" s="158">
        <v>33</v>
      </c>
      <c r="AO233" s="158"/>
    </row>
    <row r="234" spans="1:41" x14ac:dyDescent="0.35">
      <c r="A234" s="166"/>
      <c r="B234" s="35">
        <v>2</v>
      </c>
      <c r="C234" s="35">
        <v>200</v>
      </c>
      <c r="D234" s="35" t="str">
        <f>R233</f>
        <v>炫彩织锦</v>
      </c>
      <c r="E234" s="35">
        <v>8</v>
      </c>
      <c r="F234" s="35" t="str">
        <f>Q233</f>
        <v>时装技能书</v>
      </c>
      <c r="G234" s="35">
        <v>1</v>
      </c>
      <c r="H234" s="98" t="s">
        <v>531</v>
      </c>
      <c r="I234" s="35">
        <v>3</v>
      </c>
      <c r="J234" s="98" t="s">
        <v>808</v>
      </c>
      <c r="K234" s="35">
        <v>1</v>
      </c>
      <c r="L234" s="35" t="s">
        <v>518</v>
      </c>
      <c r="M234" s="35"/>
      <c r="N234" s="35">
        <f>VLOOKUP($D234,[1]可使用道具表!$D:$E,2,FALSE)*$E234+VLOOKUP($F234,[1]可使用道具表!$D:$E,2,FALSE)*$G234+VLOOKUP($H234,[1]可使用道具表!$D:$E,2,FALSE)*$I234+VLOOKUP($J234,[1]可使用道具表!$D:$E,2,FALSE)*$K234+VLOOKUP($L234,[1]可使用道具表!$D:$E,2,FALSE)*$M234</f>
        <v>810</v>
      </c>
      <c r="O234" s="95">
        <f t="shared" si="48"/>
        <v>4.05</v>
      </c>
      <c r="P234" s="156"/>
      <c r="Q234" s="156"/>
      <c r="R234" s="156"/>
      <c r="S234" s="156"/>
      <c r="T234" s="156"/>
      <c r="U234" s="162">
        <f>VLOOKUP(D234,[1]可使用道具表!$D:$F,3,FALSE)</f>
        <v>655008</v>
      </c>
      <c r="V234" s="162">
        <f t="shared" si="41"/>
        <v>8</v>
      </c>
      <c r="W234" s="162">
        <f>VLOOKUP(F234,[1]可使用道具表!$D:$F,3,FALSE)</f>
        <v>500115</v>
      </c>
      <c r="X234" s="162">
        <f t="shared" si="42"/>
        <v>1</v>
      </c>
      <c r="Y234" s="162">
        <f>VLOOKUP(H234,[1]可使用道具表!$D:$F,3,FALSE)</f>
        <v>125013</v>
      </c>
      <c r="Z234" s="162">
        <f t="shared" si="43"/>
        <v>3</v>
      </c>
      <c r="AA234" s="162">
        <f>VLOOKUP(J234,[1]可使用道具表!$D:$F,3,FALSE)</f>
        <v>130304</v>
      </c>
      <c r="AB234" s="162">
        <f t="shared" si="44"/>
        <v>1</v>
      </c>
      <c r="AC234" s="162">
        <f>VLOOKUP(L234,[1]可使用道具表!$D:$F,3,FALSE)</f>
        <v>0</v>
      </c>
      <c r="AD234" s="162">
        <f t="shared" si="45"/>
        <v>0</v>
      </c>
      <c r="AF234" s="158">
        <v>130305</v>
      </c>
      <c r="AG234" s="158">
        <v>1</v>
      </c>
      <c r="AH234" s="158">
        <v>22</v>
      </c>
      <c r="AL234" s="158">
        <v>130306</v>
      </c>
      <c r="AM234" s="158">
        <v>1</v>
      </c>
      <c r="AN234" s="158">
        <v>22</v>
      </c>
      <c r="AO234" s="158"/>
    </row>
    <row r="235" spans="1:41" x14ac:dyDescent="0.35">
      <c r="A235" s="166"/>
      <c r="B235" s="35">
        <v>3</v>
      </c>
      <c r="C235" s="35">
        <v>500</v>
      </c>
      <c r="D235" s="35" t="str">
        <f>R233</f>
        <v>炫彩织锦</v>
      </c>
      <c r="E235" s="35">
        <v>8</v>
      </c>
      <c r="F235" s="35" t="str">
        <f>Q233</f>
        <v>时装技能书</v>
      </c>
      <c r="G235" s="35">
        <v>1</v>
      </c>
      <c r="H235" s="35" t="s">
        <v>2248</v>
      </c>
      <c r="I235" s="35">
        <v>3</v>
      </c>
      <c r="J235" s="114" t="s">
        <v>153</v>
      </c>
      <c r="K235" s="114">
        <v>1</v>
      </c>
      <c r="L235" s="114" t="s">
        <v>518</v>
      </c>
      <c r="M235" s="35"/>
      <c r="N235" s="35">
        <f>VLOOKUP($D235,[1]可使用道具表!$D:$E,2,FALSE)*$E235+VLOOKUP($F235,[1]可使用道具表!$D:$E,2,FALSE)*$G235+VLOOKUP($H235,[1]可使用道具表!$D:$E,2,FALSE)*$I235+VLOOKUP($J235,[1]可使用道具表!$D:$E,2,FALSE)*$K235+VLOOKUP($L235,[1]可使用道具表!$D:$E,2,FALSE)*$M235</f>
        <v>490</v>
      </c>
      <c r="O235" s="95">
        <f t="shared" si="48"/>
        <v>0.98</v>
      </c>
      <c r="P235" s="156"/>
      <c r="Q235" s="156"/>
      <c r="R235" s="156"/>
      <c r="S235" s="156"/>
      <c r="T235" s="156"/>
      <c r="U235" s="162">
        <f>VLOOKUP(D235,[1]可使用道具表!$D:$F,3,FALSE)</f>
        <v>655008</v>
      </c>
      <c r="V235" s="162">
        <f t="shared" si="41"/>
        <v>8</v>
      </c>
      <c r="W235" s="162">
        <f>VLOOKUP(F235,[1]可使用道具表!$D:$F,3,FALSE)</f>
        <v>500115</v>
      </c>
      <c r="X235" s="162">
        <f t="shared" si="42"/>
        <v>1</v>
      </c>
      <c r="Y235" s="162">
        <f>VLOOKUP(H235,[1]可使用道具表!$D:$F,3,FALSE)</f>
        <v>160000</v>
      </c>
      <c r="Z235" s="162">
        <f t="shared" si="43"/>
        <v>3</v>
      </c>
      <c r="AA235" s="162">
        <f>VLOOKUP(J235,[1]可使用道具表!$D:$F,3,FALSE)</f>
        <v>141004</v>
      </c>
      <c r="AB235" s="162">
        <f t="shared" si="44"/>
        <v>1</v>
      </c>
      <c r="AC235" s="162">
        <f>VLOOKUP(L235,[1]可使用道具表!$D:$F,3,FALSE)</f>
        <v>0</v>
      </c>
      <c r="AD235" s="162">
        <f t="shared" si="45"/>
        <v>0</v>
      </c>
      <c r="AF235" s="158">
        <v>130032</v>
      </c>
      <c r="AG235" s="158">
        <v>1</v>
      </c>
      <c r="AH235" s="158">
        <v>11</v>
      </c>
      <c r="AL235" s="158">
        <v>130316</v>
      </c>
      <c r="AM235" s="158">
        <v>1</v>
      </c>
      <c r="AN235" s="158">
        <v>11</v>
      </c>
      <c r="AO235" s="158"/>
    </row>
    <row r="236" spans="1:41" x14ac:dyDescent="0.35">
      <c r="A236" s="166"/>
      <c r="B236" s="35">
        <v>4</v>
      </c>
      <c r="C236" s="35">
        <v>1000</v>
      </c>
      <c r="D236" s="35" t="str">
        <f>R233</f>
        <v>炫彩织锦</v>
      </c>
      <c r="E236" s="35">
        <v>10</v>
      </c>
      <c r="F236" s="35" t="str">
        <f>Q233</f>
        <v>时装技能书</v>
      </c>
      <c r="G236" s="35">
        <v>1</v>
      </c>
      <c r="H236" s="35" t="s">
        <v>2249</v>
      </c>
      <c r="I236" s="35">
        <v>1</v>
      </c>
      <c r="J236" s="114" t="s">
        <v>288</v>
      </c>
      <c r="K236" s="114">
        <v>1</v>
      </c>
      <c r="L236" s="114" t="s">
        <v>2138</v>
      </c>
      <c r="M236" s="35">
        <v>1</v>
      </c>
      <c r="N236" s="35">
        <f>VLOOKUP($D236,[1]可使用道具表!$D:$E,2,FALSE)*$E236+VLOOKUP($F236,[1]可使用道具表!$D:$E,2,FALSE)*$G236+VLOOKUP($H236,[1]可使用道具表!$D:$E,2,FALSE)*$I236+VLOOKUP($J236,[1]可使用道具表!$D:$E,2,FALSE)*$K236+VLOOKUP($L236,[1]可使用道具表!$D:$E,2,FALSE)*$M236</f>
        <v>720</v>
      </c>
      <c r="O236" s="95">
        <f t="shared" si="48"/>
        <v>0.72</v>
      </c>
      <c r="P236" s="156"/>
      <c r="Q236" s="156"/>
      <c r="R236" s="156"/>
      <c r="S236" s="156"/>
      <c r="T236" s="156"/>
      <c r="U236" s="162">
        <f>VLOOKUP(D236,[1]可使用道具表!$D:$F,3,FALSE)</f>
        <v>655008</v>
      </c>
      <c r="V236" s="162">
        <f t="shared" si="41"/>
        <v>10</v>
      </c>
      <c r="W236" s="162">
        <f>VLOOKUP(F236,[1]可使用道具表!$D:$F,3,FALSE)</f>
        <v>500115</v>
      </c>
      <c r="X236" s="162">
        <f t="shared" si="42"/>
        <v>1</v>
      </c>
      <c r="Y236" s="162">
        <f>VLOOKUP(H236,[1]可使用道具表!$D:$F,3,FALSE)</f>
        <v>880019</v>
      </c>
      <c r="Z236" s="162">
        <f t="shared" si="43"/>
        <v>1</v>
      </c>
      <c r="AA236" s="162">
        <f>VLOOKUP(J236,[1]可使用道具表!$D:$F,3,FALSE)</f>
        <v>146004</v>
      </c>
      <c r="AB236" s="162">
        <f t="shared" si="44"/>
        <v>1</v>
      </c>
      <c r="AC236" s="162">
        <f>VLOOKUP(L236,[1]可使用道具表!$D:$F,3,FALSE)</f>
        <v>125025</v>
      </c>
      <c r="AD236" s="162">
        <f t="shared" si="45"/>
        <v>1</v>
      </c>
    </row>
    <row r="237" spans="1:41" x14ac:dyDescent="0.35">
      <c r="A237" s="166"/>
      <c r="B237" s="35">
        <v>5</v>
      </c>
      <c r="C237" s="35">
        <v>2000</v>
      </c>
      <c r="D237" s="35" t="str">
        <f>R233</f>
        <v>炫彩织锦</v>
      </c>
      <c r="E237" s="35">
        <v>20</v>
      </c>
      <c r="F237" s="35" t="str">
        <f>Q233</f>
        <v>时装技能书</v>
      </c>
      <c r="G237" s="35">
        <v>2</v>
      </c>
      <c r="H237" s="35" t="s">
        <v>159</v>
      </c>
      <c r="I237" s="35">
        <v>1</v>
      </c>
      <c r="J237" s="35" t="s">
        <v>2250</v>
      </c>
      <c r="K237" s="35">
        <v>1</v>
      </c>
      <c r="L237" s="114" t="s">
        <v>531</v>
      </c>
      <c r="M237" s="35">
        <v>1</v>
      </c>
      <c r="N237" s="35">
        <f>VLOOKUP($D237,[1]可使用道具表!$D:$E,2,FALSE)*$E237+VLOOKUP($F237,[1]可使用道具表!$D:$E,2,FALSE)*$G237+VLOOKUP($H237,[1]可使用道具表!$D:$E,2,FALSE)*$I237+VLOOKUP($J237,[1]可使用道具表!$D:$E,2,FALSE)*$K237+VLOOKUP($L237,[1]可使用道具表!$D:$E,2,FALSE)*$M237</f>
        <v>740</v>
      </c>
      <c r="O237" s="95">
        <f t="shared" si="48"/>
        <v>0.37</v>
      </c>
      <c r="P237" s="156"/>
      <c r="Q237" s="156"/>
      <c r="R237" s="156"/>
      <c r="S237" s="156"/>
      <c r="T237" s="156"/>
      <c r="U237" s="162">
        <f>VLOOKUP(D237,[1]可使用道具表!$D:$F,3,FALSE)</f>
        <v>655008</v>
      </c>
      <c r="V237" s="162">
        <f t="shared" si="41"/>
        <v>20</v>
      </c>
      <c r="W237" s="162">
        <f>VLOOKUP(F237,[1]可使用道具表!$D:$F,3,FALSE)</f>
        <v>500115</v>
      </c>
      <c r="X237" s="162">
        <f t="shared" si="42"/>
        <v>2</v>
      </c>
      <c r="Y237" s="162">
        <f>VLOOKUP(H237,[1]可使用道具表!$D:$F,3,FALSE)</f>
        <v>880020</v>
      </c>
      <c r="Z237" s="162">
        <f t="shared" si="43"/>
        <v>1</v>
      </c>
      <c r="AA237" s="162">
        <f>VLOOKUP(J237,[1]可使用道具表!$D:$F,3,FALSE)</f>
        <v>880019</v>
      </c>
      <c r="AB237" s="162">
        <f t="shared" si="44"/>
        <v>1</v>
      </c>
      <c r="AC237" s="162">
        <f>VLOOKUP(L237,[1]可使用道具表!$D:$F,3,FALSE)</f>
        <v>125013</v>
      </c>
      <c r="AD237" s="162">
        <f t="shared" si="45"/>
        <v>1</v>
      </c>
    </row>
    <row r="238" spans="1:41" ht="33" x14ac:dyDescent="0.35">
      <c r="A238" s="166"/>
      <c r="B238" s="35">
        <v>6</v>
      </c>
      <c r="C238" s="35">
        <v>3000</v>
      </c>
      <c r="D238" s="35" t="str">
        <f>R233</f>
        <v>炫彩织锦</v>
      </c>
      <c r="E238" s="35">
        <v>30</v>
      </c>
      <c r="F238" s="35" t="str">
        <f>Q233</f>
        <v>时装技能书</v>
      </c>
      <c r="G238" s="35">
        <v>3</v>
      </c>
      <c r="H238" s="35" t="s">
        <v>159</v>
      </c>
      <c r="I238" s="35">
        <v>1</v>
      </c>
      <c r="J238" s="35" t="s">
        <v>2250</v>
      </c>
      <c r="K238" s="35">
        <v>1</v>
      </c>
      <c r="L238" s="35" t="str">
        <f>S233</f>
        <v>炫彩羽</v>
      </c>
      <c r="M238" s="35">
        <v>1</v>
      </c>
      <c r="N238" s="35">
        <f>VLOOKUP($D238,[1]可使用道具表!$D:$E,2,FALSE)*$E238+VLOOKUP($F238,[1]可使用道具表!$D:$E,2,FALSE)*$G238+VLOOKUP($H238,[1]可使用道具表!$D:$E,2,FALSE)*$I238+VLOOKUP($J238,[1]可使用道具表!$D:$E,2,FALSE)*$K238+VLOOKUP($L238,[1]可使用道具表!$D:$E,2,FALSE)*$M238</f>
        <v>1397</v>
      </c>
      <c r="O238" s="95">
        <f t="shared" si="48"/>
        <v>0.46566666666666667</v>
      </c>
      <c r="P238" s="156"/>
      <c r="Q238" s="156"/>
      <c r="R238" s="156"/>
      <c r="S238" s="156"/>
      <c r="T238" s="156"/>
      <c r="U238" s="162">
        <f>VLOOKUP(D238,[1]可使用道具表!$D:$F,3,FALSE)</f>
        <v>655008</v>
      </c>
      <c r="V238" s="162">
        <f t="shared" si="41"/>
        <v>30</v>
      </c>
      <c r="W238" s="162">
        <f>VLOOKUP(F238,[1]可使用道具表!$D:$F,3,FALSE)</f>
        <v>500115</v>
      </c>
      <c r="X238" s="162">
        <f t="shared" si="42"/>
        <v>3</v>
      </c>
      <c r="Y238" s="162">
        <f>VLOOKUP(H238,[1]可使用道具表!$D:$F,3,FALSE)</f>
        <v>880020</v>
      </c>
      <c r="Z238" s="162">
        <f t="shared" si="43"/>
        <v>1</v>
      </c>
      <c r="AA238" s="162">
        <f>VLOOKUP(J238,[1]可使用道具表!$D:$F,3,FALSE)</f>
        <v>880019</v>
      </c>
      <c r="AB238" s="162">
        <f t="shared" si="44"/>
        <v>1</v>
      </c>
      <c r="AC238" s="162">
        <f>VLOOKUP(L238,[1]可使用道具表!$D:$F,3,FALSE)</f>
        <v>655108</v>
      </c>
      <c r="AD238" s="162">
        <f t="shared" si="45"/>
        <v>1</v>
      </c>
      <c r="AE238" s="159" t="s">
        <v>2489</v>
      </c>
      <c r="AF238" s="159" t="s">
        <v>2490</v>
      </c>
      <c r="AG238" s="159" t="s">
        <v>2491</v>
      </c>
      <c r="AH238" s="159" t="s">
        <v>2492</v>
      </c>
      <c r="AI238" s="159" t="s">
        <v>2493</v>
      </c>
      <c r="AJ238" s="159"/>
      <c r="AK238" s="159" t="s">
        <v>2489</v>
      </c>
      <c r="AL238" s="159" t="s">
        <v>2490</v>
      </c>
      <c r="AM238" s="159" t="s">
        <v>2491</v>
      </c>
      <c r="AN238" s="159" t="s">
        <v>2492</v>
      </c>
      <c r="AO238" s="159" t="s">
        <v>2493</v>
      </c>
    </row>
    <row r="239" spans="1:41" x14ac:dyDescent="0.35">
      <c r="A239" s="166"/>
      <c r="B239" s="35">
        <v>7</v>
      </c>
      <c r="C239" s="35">
        <v>5000</v>
      </c>
      <c r="D239" s="35" t="str">
        <f>R233</f>
        <v>炫彩织锦</v>
      </c>
      <c r="E239" s="35">
        <v>50</v>
      </c>
      <c r="F239" s="35" t="str">
        <f>S233</f>
        <v>炫彩羽</v>
      </c>
      <c r="G239" s="35">
        <v>1</v>
      </c>
      <c r="H239" s="35" t="s">
        <v>159</v>
      </c>
      <c r="I239" s="35">
        <v>1</v>
      </c>
      <c r="J239" s="35" t="s">
        <v>2250</v>
      </c>
      <c r="K239" s="35">
        <v>1</v>
      </c>
      <c r="L239" s="35" t="s">
        <v>165</v>
      </c>
      <c r="M239" s="35">
        <v>1</v>
      </c>
      <c r="N239" s="35">
        <f>VLOOKUP($D239,[1]可使用道具表!$D:$E,2,FALSE)*$E239+VLOOKUP($F239,[1]可使用道具表!$D:$E,2,FALSE)*$G239+VLOOKUP($H239,[1]可使用道具表!$D:$E,2,FALSE)*$I239+VLOOKUP($J239,[1]可使用道具表!$D:$E,2,FALSE)*$K239+VLOOKUP($L239,[1]可使用道具表!$D:$E,2,FALSE)*$M239</f>
        <v>1827</v>
      </c>
      <c r="O239" s="95">
        <f t="shared" si="48"/>
        <v>0.3654</v>
      </c>
      <c r="P239" s="156"/>
      <c r="Q239" s="156"/>
      <c r="R239" s="156"/>
      <c r="S239" s="156"/>
      <c r="T239" s="156"/>
      <c r="U239" s="162">
        <f>VLOOKUP(D239,[1]可使用道具表!$D:$F,3,FALSE)</f>
        <v>655008</v>
      </c>
      <c r="V239" s="162">
        <f t="shared" si="41"/>
        <v>50</v>
      </c>
      <c r="W239" s="162">
        <f>VLOOKUP(F239,[1]可使用道具表!$D:$F,3,FALSE)</f>
        <v>655108</v>
      </c>
      <c r="X239" s="162">
        <f t="shared" si="42"/>
        <v>1</v>
      </c>
      <c r="Y239" s="162">
        <f>VLOOKUP(H239,[1]可使用道具表!$D:$F,3,FALSE)</f>
        <v>880020</v>
      </c>
      <c r="Z239" s="162">
        <f t="shared" si="43"/>
        <v>1</v>
      </c>
      <c r="AA239" s="162">
        <f>VLOOKUP(J239,[1]可使用道具表!$D:$F,3,FALSE)</f>
        <v>880019</v>
      </c>
      <c r="AB239" s="162">
        <f t="shared" si="44"/>
        <v>1</v>
      </c>
      <c r="AC239" s="162">
        <f>VLOOKUP(L239,[1]可使用道具表!$D:$F,3,FALSE)</f>
        <v>880021</v>
      </c>
      <c r="AD239" s="162">
        <f t="shared" si="45"/>
        <v>1</v>
      </c>
      <c r="AE239" s="160"/>
      <c r="AF239" s="160">
        <v>9</v>
      </c>
      <c r="AG239" s="160">
        <v>9</v>
      </c>
      <c r="AH239" s="160">
        <v>20000</v>
      </c>
      <c r="AI239" s="160">
        <v>1</v>
      </c>
      <c r="AJ239" s="160"/>
      <c r="AK239" s="160"/>
      <c r="AL239" s="160">
        <v>10</v>
      </c>
      <c r="AM239" s="160">
        <v>10</v>
      </c>
      <c r="AN239" s="160">
        <v>30000</v>
      </c>
      <c r="AO239" s="160">
        <v>1</v>
      </c>
    </row>
    <row r="240" spans="1:41" ht="17.25" x14ac:dyDescent="0.35">
      <c r="A240" s="166"/>
      <c r="B240" s="35">
        <v>8</v>
      </c>
      <c r="C240" s="35">
        <v>10000</v>
      </c>
      <c r="D240" s="157" t="str">
        <f>T233</f>
        <v>炫彩翎羽</v>
      </c>
      <c r="E240" s="35">
        <v>1</v>
      </c>
      <c r="F240" s="35" t="str">
        <f>S233</f>
        <v>炫彩羽</v>
      </c>
      <c r="G240" s="35">
        <v>1</v>
      </c>
      <c r="H240" s="35" t="s">
        <v>1877</v>
      </c>
      <c r="I240" s="35">
        <v>2</v>
      </c>
      <c r="J240" s="35" t="s">
        <v>1875</v>
      </c>
      <c r="K240" s="35">
        <v>2</v>
      </c>
      <c r="L240" s="35" t="s">
        <v>1879</v>
      </c>
      <c r="M240" s="35">
        <v>2</v>
      </c>
      <c r="N240" s="35">
        <f>VLOOKUP($D240,[1]可使用道具表!$D:$E,2,FALSE)*$E240+VLOOKUP($F240,[1]可使用道具表!$D:$E,2,FALSE)*$G240+VLOOKUP($H240,[1]可使用道具表!$D:$E,2,FALSE)*$I240+VLOOKUP($J240,[1]可使用道具表!$D:$E,2,FALSE)*$K240+VLOOKUP($L240,[1]可使用道具表!$D:$E,2,FALSE)*$M240</f>
        <v>3749</v>
      </c>
      <c r="O240" s="95">
        <f t="shared" si="48"/>
        <v>0.37490000000000001</v>
      </c>
      <c r="P240" s="156"/>
      <c r="Q240" s="156"/>
      <c r="R240" s="156"/>
      <c r="S240" s="156"/>
      <c r="T240" s="156"/>
      <c r="U240" s="162">
        <f>VLOOKUP(D240,[1]可使用道具表!$D:$F,3,FALSE)</f>
        <v>655308</v>
      </c>
      <c r="V240" s="162">
        <f t="shared" si="41"/>
        <v>1</v>
      </c>
      <c r="W240" s="162">
        <f>VLOOKUP(F240,[1]可使用道具表!$D:$F,3,FALSE)</f>
        <v>655108</v>
      </c>
      <c r="X240" s="162">
        <f t="shared" si="42"/>
        <v>1</v>
      </c>
      <c r="Y240" s="162">
        <f>VLOOKUP(H240,[1]可使用道具表!$D:$F,3,FALSE)</f>
        <v>880020</v>
      </c>
      <c r="Z240" s="162">
        <f t="shared" si="43"/>
        <v>2</v>
      </c>
      <c r="AA240" s="162">
        <f>VLOOKUP(J240,[1]可使用道具表!$D:$F,3,FALSE)</f>
        <v>880019</v>
      </c>
      <c r="AB240" s="162">
        <f t="shared" si="44"/>
        <v>2</v>
      </c>
      <c r="AC240" s="162">
        <f>VLOOKUP(L240,[1]可使用道具表!$D:$F,3,FALSE)</f>
        <v>880021</v>
      </c>
      <c r="AD240" s="162">
        <f t="shared" si="45"/>
        <v>2</v>
      </c>
      <c r="AE240" s="161">
        <v>3</v>
      </c>
      <c r="AF240" s="161" t="s">
        <v>2494</v>
      </c>
      <c r="AG240" s="161" t="s">
        <v>522</v>
      </c>
      <c r="AH240" s="161" t="s">
        <v>2495</v>
      </c>
      <c r="AI240" s="160"/>
      <c r="AJ240" s="160"/>
      <c r="AK240" s="161">
        <v>3</v>
      </c>
      <c r="AL240" s="161" t="s">
        <v>2494</v>
      </c>
      <c r="AM240" s="161" t="s">
        <v>522</v>
      </c>
      <c r="AN240" s="161" t="s">
        <v>2495</v>
      </c>
      <c r="AO240" s="160"/>
    </row>
    <row r="241" spans="1:41" x14ac:dyDescent="0.35">
      <c r="A241" s="166"/>
      <c r="B241" s="35">
        <v>9</v>
      </c>
      <c r="C241" s="35">
        <v>20000</v>
      </c>
      <c r="D241" s="33" t="s">
        <v>757</v>
      </c>
      <c r="E241" s="35">
        <v>3</v>
      </c>
      <c r="F241" s="35" t="str">
        <f>Q233</f>
        <v>时装技能书</v>
      </c>
      <c r="G241" s="35">
        <v>5</v>
      </c>
      <c r="H241" s="35" t="str">
        <f>R233</f>
        <v>炫彩织锦</v>
      </c>
      <c r="I241" s="35">
        <v>100</v>
      </c>
      <c r="J241" s="35" t="s">
        <v>2429</v>
      </c>
      <c r="K241" s="35">
        <v>1</v>
      </c>
      <c r="L241" s="33" t="s">
        <v>2428</v>
      </c>
      <c r="M241" s="35">
        <v>1</v>
      </c>
      <c r="N241" s="35">
        <f>VLOOKUP($D241,[1]可使用道具表!$D:$E,2,FALSE)*$E241+VLOOKUP($F241,[1]可使用道具表!$D:$E,2,FALSE)*$G241+VLOOKUP($H241,[1]可使用道具表!$D:$E,2,FALSE)*$I241+VLOOKUP($J241,[1]可使用道具表!$D:$E,2,FALSE)*$K241+VLOOKUP($L241,[1]可使用道具表!$D:$E,2,FALSE)*$M241</f>
        <v>5061</v>
      </c>
      <c r="O241" s="95">
        <f t="shared" si="48"/>
        <v>0.25305</v>
      </c>
      <c r="P241" s="156"/>
      <c r="Q241" s="156"/>
      <c r="R241" s="156"/>
      <c r="S241" s="156"/>
      <c r="T241" s="156"/>
      <c r="U241" s="162">
        <f>VLOOKUP(D241,[1]可使用道具表!$D:$F,3,FALSE)</f>
        <v>130028</v>
      </c>
      <c r="V241" s="162">
        <f t="shared" si="41"/>
        <v>3</v>
      </c>
      <c r="W241" s="162">
        <f>VLOOKUP(F241,[1]可使用道具表!$D:$F,3,FALSE)</f>
        <v>500115</v>
      </c>
      <c r="X241" s="162">
        <f t="shared" si="42"/>
        <v>5</v>
      </c>
      <c r="Y241" s="162">
        <f>VLOOKUP(H241,[1]可使用道具表!$D:$F,3,FALSE)</f>
        <v>655008</v>
      </c>
      <c r="Z241" s="162">
        <f t="shared" si="43"/>
        <v>100</v>
      </c>
      <c r="AA241" s="162">
        <f>VLOOKUP(J241,[1]可使用道具表!$D:$F,3,FALSE)</f>
        <v>130305</v>
      </c>
      <c r="AB241" s="162">
        <f t="shared" si="44"/>
        <v>1</v>
      </c>
      <c r="AC241" s="162">
        <f>VLOOKUP(L241,[1]可使用道具表!$D:$F,3,FALSE)</f>
        <v>130032</v>
      </c>
      <c r="AD241" s="162">
        <f t="shared" si="45"/>
        <v>1</v>
      </c>
      <c r="AF241" s="158">
        <v>130028</v>
      </c>
      <c r="AG241" s="158">
        <v>3</v>
      </c>
      <c r="AH241" s="158">
        <v>55</v>
      </c>
      <c r="AL241" s="158">
        <v>130044</v>
      </c>
      <c r="AM241" s="158">
        <v>1</v>
      </c>
      <c r="AN241" s="158">
        <v>55</v>
      </c>
      <c r="AO241" s="158"/>
    </row>
    <row r="242" spans="1:41" x14ac:dyDescent="0.35">
      <c r="A242" s="166"/>
      <c r="B242" s="35">
        <v>10</v>
      </c>
      <c r="C242" s="35">
        <v>30000</v>
      </c>
      <c r="D242" s="33" t="s">
        <v>763</v>
      </c>
      <c r="E242" s="35">
        <v>1</v>
      </c>
      <c r="F242" s="35" t="str">
        <f>Q233</f>
        <v>时装技能书</v>
      </c>
      <c r="G242" s="35">
        <v>8</v>
      </c>
      <c r="H242" s="35" t="str">
        <f>R233</f>
        <v>炫彩织锦</v>
      </c>
      <c r="I242" s="35">
        <v>120</v>
      </c>
      <c r="J242" s="35" t="s">
        <v>2430</v>
      </c>
      <c r="K242" s="35">
        <v>1</v>
      </c>
      <c r="L242" s="33" t="s">
        <v>898</v>
      </c>
      <c r="M242" s="35">
        <v>1</v>
      </c>
      <c r="N242" s="35">
        <f>VLOOKUP($D242,[1]可使用道具表!$D:$E,2,FALSE)*$E242+VLOOKUP($F242,[1]可使用道具表!$D:$E,2,FALSE)*$G242+VLOOKUP($H242,[1]可使用道具表!$D:$E,2,FALSE)*$I242+VLOOKUP($J242,[1]可使用道具表!$D:$E,2,FALSE)*$K242+VLOOKUP($L242,[1]可使用道具表!$D:$E,2,FALSE)*$M242</f>
        <v>8612</v>
      </c>
      <c r="O242" s="95">
        <f t="shared" si="48"/>
        <v>0.28706666666666669</v>
      </c>
      <c r="P242" s="156"/>
      <c r="Q242" s="156"/>
      <c r="R242" s="156"/>
      <c r="S242" s="156"/>
      <c r="T242" s="156"/>
      <c r="U242" s="162">
        <f>VLOOKUP(D242,[1]可使用道具表!$D:$F,3,FALSE)</f>
        <v>130044</v>
      </c>
      <c r="V242" s="162">
        <f t="shared" si="41"/>
        <v>1</v>
      </c>
      <c r="W242" s="162">
        <f>VLOOKUP(F242,[1]可使用道具表!$D:$F,3,FALSE)</f>
        <v>500115</v>
      </c>
      <c r="X242" s="162">
        <f t="shared" si="42"/>
        <v>8</v>
      </c>
      <c r="Y242" s="162">
        <f>VLOOKUP(H242,[1]可使用道具表!$D:$F,3,FALSE)</f>
        <v>655008</v>
      </c>
      <c r="Z242" s="162">
        <f t="shared" si="43"/>
        <v>120</v>
      </c>
      <c r="AA242" s="162">
        <f>VLOOKUP(J242,[1]可使用道具表!$D:$F,3,FALSE)</f>
        <v>130306</v>
      </c>
      <c r="AB242" s="162">
        <f t="shared" si="44"/>
        <v>1</v>
      </c>
      <c r="AC242" s="162">
        <f>VLOOKUP(L242,[1]可使用道具表!$D:$F,3,FALSE)</f>
        <v>146006</v>
      </c>
      <c r="AD242" s="162">
        <f t="shared" si="45"/>
        <v>1</v>
      </c>
      <c r="AF242" s="158">
        <v>500115</v>
      </c>
      <c r="AG242" s="158">
        <v>5</v>
      </c>
      <c r="AH242" s="158">
        <v>44</v>
      </c>
      <c r="AL242" s="158">
        <v>500115</v>
      </c>
      <c r="AM242" s="158">
        <v>8</v>
      </c>
      <c r="AN242" s="158">
        <v>44</v>
      </c>
      <c r="AO242" s="158"/>
    </row>
    <row r="243" spans="1:41" ht="17.25" x14ac:dyDescent="0.35">
      <c r="A243" s="166" t="s">
        <v>2422</v>
      </c>
      <c r="B243" s="35">
        <v>1</v>
      </c>
      <c r="C243" s="35">
        <v>100</v>
      </c>
      <c r="D243" s="35" t="str">
        <f>R243</f>
        <v>神行口诀</v>
      </c>
      <c r="E243" s="35">
        <v>6</v>
      </c>
      <c r="F243" s="35" t="s">
        <v>2247</v>
      </c>
      <c r="G243" s="35">
        <v>1</v>
      </c>
      <c r="H243" s="98" t="s">
        <v>532</v>
      </c>
      <c r="I243" s="35">
        <v>1</v>
      </c>
      <c r="J243" s="98" t="s">
        <v>807</v>
      </c>
      <c r="K243" s="35">
        <v>1</v>
      </c>
      <c r="L243" s="35" t="s">
        <v>518</v>
      </c>
      <c r="M243" s="35"/>
      <c r="N243" s="35">
        <f>VLOOKUP($D243,[1]可使用道具表!$D:$E,2,FALSE)*$E243+VLOOKUP($F243,[1]可使用道具表!$D:$E,2,FALSE)*$G243+VLOOKUP($H243,[1]可使用道具表!$D:$E,2,FALSE)*$I243+VLOOKUP($J243,[1]可使用道具表!$D:$E,2,FALSE)*$K243+VLOOKUP($L243,[1]可使用道具表!$D:$E,2,FALSE)*$M243</f>
        <v>527</v>
      </c>
      <c r="O243" s="95">
        <f t="shared" si="48"/>
        <v>5.27</v>
      </c>
      <c r="P243" s="37" t="s">
        <v>349</v>
      </c>
      <c r="Q243" s="37" t="s">
        <v>191</v>
      </c>
      <c r="R243" s="37" t="s">
        <v>543</v>
      </c>
      <c r="S243" s="37" t="s">
        <v>350</v>
      </c>
      <c r="T243" s="38" t="s">
        <v>197</v>
      </c>
      <c r="U243" s="162">
        <f>VLOOKUP(D243,[1]可使用道具表!$D:$F,3,FALSE)</f>
        <v>655004</v>
      </c>
      <c r="V243" s="162">
        <f t="shared" si="41"/>
        <v>6</v>
      </c>
      <c r="W243" s="162">
        <f>VLOOKUP(F243,[1]可使用道具表!$D:$F,3,FALSE)</f>
        <v>160000</v>
      </c>
      <c r="X243" s="162">
        <f t="shared" si="42"/>
        <v>1</v>
      </c>
      <c r="Y243" s="162">
        <f>VLOOKUP(H243,[1]可使用道具表!$D:$F,3,FALSE)</f>
        <v>125005</v>
      </c>
      <c r="Z243" s="162">
        <f t="shared" si="43"/>
        <v>1</v>
      </c>
      <c r="AA243" s="162">
        <f>VLOOKUP(J243,[1]可使用道具表!$D:$F,3,FALSE)</f>
        <v>130303</v>
      </c>
      <c r="AB243" s="162">
        <f t="shared" si="44"/>
        <v>1</v>
      </c>
      <c r="AC243" s="162">
        <f>VLOOKUP(L243,[1]可使用道具表!$D:$F,3,FALSE)</f>
        <v>0</v>
      </c>
      <c r="AD243" s="162">
        <f t="shared" si="45"/>
        <v>0</v>
      </c>
      <c r="AF243" s="158">
        <v>655008</v>
      </c>
      <c r="AG243" s="158">
        <v>100</v>
      </c>
      <c r="AH243" s="158">
        <v>33</v>
      </c>
      <c r="AL243" s="158">
        <v>655008</v>
      </c>
      <c r="AM243" s="158">
        <v>120</v>
      </c>
      <c r="AN243" s="158">
        <v>33</v>
      </c>
      <c r="AO243" s="158"/>
    </row>
    <row r="244" spans="1:41" x14ac:dyDescent="0.35">
      <c r="A244" s="166"/>
      <c r="B244" s="35">
        <v>2</v>
      </c>
      <c r="C244" s="35">
        <v>200</v>
      </c>
      <c r="D244" s="35" t="str">
        <f>R243</f>
        <v>神行口诀</v>
      </c>
      <c r="E244" s="35">
        <v>8</v>
      </c>
      <c r="F244" s="35" t="str">
        <f>Q243</f>
        <v>轻功技能书</v>
      </c>
      <c r="G244" s="35">
        <v>1</v>
      </c>
      <c r="H244" s="98" t="s">
        <v>531</v>
      </c>
      <c r="I244" s="35">
        <v>3</v>
      </c>
      <c r="J244" s="98" t="s">
        <v>808</v>
      </c>
      <c r="K244" s="35">
        <v>1</v>
      </c>
      <c r="L244" s="35" t="s">
        <v>518</v>
      </c>
      <c r="M244" s="35"/>
      <c r="N244" s="35">
        <f>VLOOKUP($D244,[1]可使用道具表!$D:$E,2,FALSE)*$E244+VLOOKUP($F244,[1]可使用道具表!$D:$E,2,FALSE)*$G244+VLOOKUP($H244,[1]可使用道具表!$D:$E,2,FALSE)*$I244+VLOOKUP($J244,[1]可使用道具表!$D:$E,2,FALSE)*$K244+VLOOKUP($L244,[1]可使用道具表!$D:$E,2,FALSE)*$M244</f>
        <v>810</v>
      </c>
      <c r="O244" s="95">
        <f t="shared" si="48"/>
        <v>4.05</v>
      </c>
      <c r="P244" s="156"/>
      <c r="Q244" s="156"/>
      <c r="R244" s="156"/>
      <c r="S244" s="156"/>
      <c r="T244" s="156"/>
      <c r="U244" s="162">
        <f>VLOOKUP(D244,[1]可使用道具表!$D:$F,3,FALSE)</f>
        <v>655004</v>
      </c>
      <c r="V244" s="162">
        <f t="shared" si="41"/>
        <v>8</v>
      </c>
      <c r="W244" s="162">
        <f>VLOOKUP(F244,[1]可使用道具表!$D:$F,3,FALSE)</f>
        <v>500118</v>
      </c>
      <c r="X244" s="162">
        <f t="shared" si="42"/>
        <v>1</v>
      </c>
      <c r="Y244" s="162">
        <f>VLOOKUP(H244,[1]可使用道具表!$D:$F,3,FALSE)</f>
        <v>125013</v>
      </c>
      <c r="Z244" s="162">
        <f t="shared" si="43"/>
        <v>3</v>
      </c>
      <c r="AA244" s="162">
        <f>VLOOKUP(J244,[1]可使用道具表!$D:$F,3,FALSE)</f>
        <v>130304</v>
      </c>
      <c r="AB244" s="162">
        <f t="shared" si="44"/>
        <v>1</v>
      </c>
      <c r="AC244" s="162">
        <f>VLOOKUP(L244,[1]可使用道具表!$D:$F,3,FALSE)</f>
        <v>0</v>
      </c>
      <c r="AD244" s="162">
        <f t="shared" si="45"/>
        <v>0</v>
      </c>
      <c r="AF244" s="158">
        <v>130305</v>
      </c>
      <c r="AG244" s="158">
        <v>1</v>
      </c>
      <c r="AH244" s="158">
        <v>22</v>
      </c>
      <c r="AL244" s="158">
        <v>130306</v>
      </c>
      <c r="AM244" s="158">
        <v>1</v>
      </c>
      <c r="AN244" s="158">
        <v>22</v>
      </c>
      <c r="AO244" s="158"/>
    </row>
    <row r="245" spans="1:41" x14ac:dyDescent="0.35">
      <c r="A245" s="166"/>
      <c r="B245" s="35">
        <v>3</v>
      </c>
      <c r="C245" s="35">
        <v>500</v>
      </c>
      <c r="D245" s="35" t="str">
        <f>R243</f>
        <v>神行口诀</v>
      </c>
      <c r="E245" s="35">
        <v>8</v>
      </c>
      <c r="F245" s="35" t="str">
        <f>Q243</f>
        <v>轻功技能书</v>
      </c>
      <c r="G245" s="35">
        <v>1</v>
      </c>
      <c r="H245" s="35" t="s">
        <v>2248</v>
      </c>
      <c r="I245" s="35">
        <v>3</v>
      </c>
      <c r="J245" s="114" t="s">
        <v>153</v>
      </c>
      <c r="K245" s="114">
        <v>1</v>
      </c>
      <c r="L245" s="114" t="s">
        <v>518</v>
      </c>
      <c r="M245" s="35"/>
      <c r="N245" s="35">
        <f>VLOOKUP($D245,[1]可使用道具表!$D:$E,2,FALSE)*$E245+VLOOKUP($F245,[1]可使用道具表!$D:$E,2,FALSE)*$G245+VLOOKUP($H245,[1]可使用道具表!$D:$E,2,FALSE)*$I245+VLOOKUP($J245,[1]可使用道具表!$D:$E,2,FALSE)*$K245+VLOOKUP($L245,[1]可使用道具表!$D:$E,2,FALSE)*$M245</f>
        <v>490</v>
      </c>
      <c r="O245" s="95">
        <f t="shared" si="48"/>
        <v>0.98</v>
      </c>
      <c r="P245" s="156"/>
      <c r="Q245" s="156"/>
      <c r="R245" s="156"/>
      <c r="S245" s="156"/>
      <c r="T245" s="156"/>
      <c r="U245" s="162">
        <f>VLOOKUP(D245,[1]可使用道具表!$D:$F,3,FALSE)</f>
        <v>655004</v>
      </c>
      <c r="V245" s="162">
        <f t="shared" si="41"/>
        <v>8</v>
      </c>
      <c r="W245" s="162">
        <f>VLOOKUP(F245,[1]可使用道具表!$D:$F,3,FALSE)</f>
        <v>500118</v>
      </c>
      <c r="X245" s="162">
        <f t="shared" si="42"/>
        <v>1</v>
      </c>
      <c r="Y245" s="162">
        <f>VLOOKUP(H245,[1]可使用道具表!$D:$F,3,FALSE)</f>
        <v>160000</v>
      </c>
      <c r="Z245" s="162">
        <f t="shared" si="43"/>
        <v>3</v>
      </c>
      <c r="AA245" s="162">
        <f>VLOOKUP(J245,[1]可使用道具表!$D:$F,3,FALSE)</f>
        <v>141004</v>
      </c>
      <c r="AB245" s="162">
        <f t="shared" si="44"/>
        <v>1</v>
      </c>
      <c r="AC245" s="162">
        <f>VLOOKUP(L245,[1]可使用道具表!$D:$F,3,FALSE)</f>
        <v>0</v>
      </c>
      <c r="AD245" s="162">
        <f t="shared" si="45"/>
        <v>0</v>
      </c>
      <c r="AF245" s="158">
        <v>130032</v>
      </c>
      <c r="AG245" s="158">
        <v>1</v>
      </c>
      <c r="AH245" s="158">
        <v>11</v>
      </c>
      <c r="AL245" s="158">
        <v>130316</v>
      </c>
      <c r="AM245" s="158">
        <v>1</v>
      </c>
      <c r="AN245" s="158">
        <v>11</v>
      </c>
      <c r="AO245" s="158"/>
    </row>
    <row r="246" spans="1:41" x14ac:dyDescent="0.35">
      <c r="A246" s="166"/>
      <c r="B246" s="35">
        <v>4</v>
      </c>
      <c r="C246" s="35">
        <v>1000</v>
      </c>
      <c r="D246" s="35" t="str">
        <f>R243</f>
        <v>神行口诀</v>
      </c>
      <c r="E246" s="35">
        <v>10</v>
      </c>
      <c r="F246" s="35" t="str">
        <f>Q243</f>
        <v>轻功技能书</v>
      </c>
      <c r="G246" s="35">
        <v>1</v>
      </c>
      <c r="H246" s="35" t="s">
        <v>2249</v>
      </c>
      <c r="I246" s="35">
        <v>1</v>
      </c>
      <c r="J246" s="114" t="s">
        <v>288</v>
      </c>
      <c r="K246" s="114">
        <v>1</v>
      </c>
      <c r="L246" s="114" t="s">
        <v>2138</v>
      </c>
      <c r="M246" s="35">
        <v>1</v>
      </c>
      <c r="N246" s="35">
        <f>VLOOKUP($D246,[1]可使用道具表!$D:$E,2,FALSE)*$E246+VLOOKUP($F246,[1]可使用道具表!$D:$E,2,FALSE)*$G246+VLOOKUP($H246,[1]可使用道具表!$D:$E,2,FALSE)*$I246+VLOOKUP($J246,[1]可使用道具表!$D:$E,2,FALSE)*$K246+VLOOKUP($L246,[1]可使用道具表!$D:$E,2,FALSE)*$M246</f>
        <v>720</v>
      </c>
      <c r="O246" s="95">
        <f t="shared" si="48"/>
        <v>0.72</v>
      </c>
      <c r="P246" s="156"/>
      <c r="Q246" s="156"/>
      <c r="R246" s="156"/>
      <c r="S246" s="156"/>
      <c r="T246" s="156"/>
      <c r="U246" s="162">
        <f>VLOOKUP(D246,[1]可使用道具表!$D:$F,3,FALSE)</f>
        <v>655004</v>
      </c>
      <c r="V246" s="162">
        <f t="shared" si="41"/>
        <v>10</v>
      </c>
      <c r="W246" s="162">
        <f>VLOOKUP(F246,[1]可使用道具表!$D:$F,3,FALSE)</f>
        <v>500118</v>
      </c>
      <c r="X246" s="162">
        <f t="shared" si="42"/>
        <v>1</v>
      </c>
      <c r="Y246" s="162">
        <f>VLOOKUP(H246,[1]可使用道具表!$D:$F,3,FALSE)</f>
        <v>880019</v>
      </c>
      <c r="Z246" s="162">
        <f t="shared" si="43"/>
        <v>1</v>
      </c>
      <c r="AA246" s="162">
        <f>VLOOKUP(J246,[1]可使用道具表!$D:$F,3,FALSE)</f>
        <v>146004</v>
      </c>
      <c r="AB246" s="162">
        <f t="shared" si="44"/>
        <v>1</v>
      </c>
      <c r="AC246" s="162">
        <f>VLOOKUP(L246,[1]可使用道具表!$D:$F,3,FALSE)</f>
        <v>125025</v>
      </c>
      <c r="AD246" s="162">
        <f t="shared" si="45"/>
        <v>1</v>
      </c>
    </row>
    <row r="247" spans="1:41" x14ac:dyDescent="0.35">
      <c r="A247" s="166"/>
      <c r="B247" s="35">
        <v>5</v>
      </c>
      <c r="C247" s="35">
        <v>2000</v>
      </c>
      <c r="D247" s="35" t="str">
        <f>R243</f>
        <v>神行口诀</v>
      </c>
      <c r="E247" s="35">
        <v>20</v>
      </c>
      <c r="F247" s="35" t="str">
        <f>Q243</f>
        <v>轻功技能书</v>
      </c>
      <c r="G247" s="35">
        <v>2</v>
      </c>
      <c r="H247" s="35" t="s">
        <v>159</v>
      </c>
      <c r="I247" s="35">
        <v>1</v>
      </c>
      <c r="J247" s="35" t="s">
        <v>2250</v>
      </c>
      <c r="K247" s="35">
        <v>1</v>
      </c>
      <c r="L247" s="114" t="s">
        <v>531</v>
      </c>
      <c r="M247" s="35">
        <v>1</v>
      </c>
      <c r="N247" s="35">
        <f>VLOOKUP($D247,[1]可使用道具表!$D:$E,2,FALSE)*$E247+VLOOKUP($F247,[1]可使用道具表!$D:$E,2,FALSE)*$G247+VLOOKUP($H247,[1]可使用道具表!$D:$E,2,FALSE)*$I247+VLOOKUP($J247,[1]可使用道具表!$D:$E,2,FALSE)*$K247+VLOOKUP($L247,[1]可使用道具表!$D:$E,2,FALSE)*$M247</f>
        <v>740</v>
      </c>
      <c r="O247" s="95">
        <f t="shared" si="48"/>
        <v>0.37</v>
      </c>
      <c r="P247" s="156"/>
      <c r="Q247" s="156"/>
      <c r="R247" s="156"/>
      <c r="S247" s="156"/>
      <c r="T247" s="156"/>
      <c r="U247" s="162">
        <f>VLOOKUP(D247,[1]可使用道具表!$D:$F,3,FALSE)</f>
        <v>655004</v>
      </c>
      <c r="V247" s="162">
        <f t="shared" si="41"/>
        <v>20</v>
      </c>
      <c r="W247" s="162">
        <f>VLOOKUP(F247,[1]可使用道具表!$D:$F,3,FALSE)</f>
        <v>500118</v>
      </c>
      <c r="X247" s="162">
        <f t="shared" si="42"/>
        <v>2</v>
      </c>
      <c r="Y247" s="162">
        <f>VLOOKUP(H247,[1]可使用道具表!$D:$F,3,FALSE)</f>
        <v>880020</v>
      </c>
      <c r="Z247" s="162">
        <f t="shared" si="43"/>
        <v>1</v>
      </c>
      <c r="AA247" s="162">
        <f>VLOOKUP(J247,[1]可使用道具表!$D:$F,3,FALSE)</f>
        <v>880019</v>
      </c>
      <c r="AB247" s="162">
        <f t="shared" si="44"/>
        <v>1</v>
      </c>
      <c r="AC247" s="162">
        <f>VLOOKUP(L247,[1]可使用道具表!$D:$F,3,FALSE)</f>
        <v>125013</v>
      </c>
      <c r="AD247" s="162">
        <f t="shared" si="45"/>
        <v>1</v>
      </c>
    </row>
    <row r="248" spans="1:41" ht="33" x14ac:dyDescent="0.35">
      <c r="A248" s="166"/>
      <c r="B248" s="35">
        <v>6</v>
      </c>
      <c r="C248" s="35">
        <v>3000</v>
      </c>
      <c r="D248" s="35" t="str">
        <f>R243</f>
        <v>神行口诀</v>
      </c>
      <c r="E248" s="35">
        <v>30</v>
      </c>
      <c r="F248" s="35" t="str">
        <f>Q243</f>
        <v>轻功技能书</v>
      </c>
      <c r="G248" s="35">
        <v>3</v>
      </c>
      <c r="H248" s="35" t="s">
        <v>159</v>
      </c>
      <c r="I248" s="35">
        <v>1</v>
      </c>
      <c r="J248" s="35" t="s">
        <v>2250</v>
      </c>
      <c r="K248" s="35">
        <v>1</v>
      </c>
      <c r="L248" s="35" t="str">
        <f>S243</f>
        <v>神行丹</v>
      </c>
      <c r="M248" s="35">
        <v>1</v>
      </c>
      <c r="N248" s="35">
        <f>VLOOKUP($D248,[1]可使用道具表!$D:$E,2,FALSE)*$E248+VLOOKUP($F248,[1]可使用道具表!$D:$E,2,FALSE)*$G248+VLOOKUP($H248,[1]可使用道具表!$D:$E,2,FALSE)*$I248+VLOOKUP($J248,[1]可使用道具表!$D:$E,2,FALSE)*$K248+VLOOKUP($L248,[1]可使用道具表!$D:$E,2,FALSE)*$M248</f>
        <v>1397</v>
      </c>
      <c r="O248" s="95">
        <f t="shared" si="48"/>
        <v>0.46566666666666667</v>
      </c>
      <c r="P248" s="156"/>
      <c r="Q248" s="156"/>
      <c r="R248" s="156"/>
      <c r="S248" s="156"/>
      <c r="T248" s="156"/>
      <c r="U248" s="162">
        <f>VLOOKUP(D248,[1]可使用道具表!$D:$F,3,FALSE)</f>
        <v>655004</v>
      </c>
      <c r="V248" s="162">
        <f t="shared" si="41"/>
        <v>30</v>
      </c>
      <c r="W248" s="162">
        <f>VLOOKUP(F248,[1]可使用道具表!$D:$F,3,FALSE)</f>
        <v>500118</v>
      </c>
      <c r="X248" s="162">
        <f t="shared" si="42"/>
        <v>3</v>
      </c>
      <c r="Y248" s="162">
        <f>VLOOKUP(H248,[1]可使用道具表!$D:$F,3,FALSE)</f>
        <v>880020</v>
      </c>
      <c r="Z248" s="162">
        <f t="shared" si="43"/>
        <v>1</v>
      </c>
      <c r="AA248" s="162">
        <f>VLOOKUP(J248,[1]可使用道具表!$D:$F,3,FALSE)</f>
        <v>880019</v>
      </c>
      <c r="AB248" s="162">
        <f t="shared" si="44"/>
        <v>1</v>
      </c>
      <c r="AC248" s="162">
        <f>VLOOKUP(L248,[1]可使用道具表!$D:$F,3,FALSE)</f>
        <v>655104</v>
      </c>
      <c r="AD248" s="162">
        <f t="shared" si="45"/>
        <v>1</v>
      </c>
      <c r="AE248" s="159" t="s">
        <v>2489</v>
      </c>
      <c r="AF248" s="159" t="s">
        <v>2490</v>
      </c>
      <c r="AG248" s="159" t="s">
        <v>2491</v>
      </c>
      <c r="AH248" s="159" t="s">
        <v>2492</v>
      </c>
      <c r="AI248" s="159" t="s">
        <v>2493</v>
      </c>
      <c r="AJ248" s="159"/>
      <c r="AK248" s="159" t="s">
        <v>2489</v>
      </c>
      <c r="AL248" s="159" t="s">
        <v>2490</v>
      </c>
      <c r="AM248" s="159" t="s">
        <v>2491</v>
      </c>
      <c r="AN248" s="159" t="s">
        <v>2492</v>
      </c>
      <c r="AO248" s="159" t="s">
        <v>2493</v>
      </c>
    </row>
    <row r="249" spans="1:41" x14ac:dyDescent="0.35">
      <c r="A249" s="166"/>
      <c r="B249" s="35">
        <v>7</v>
      </c>
      <c r="C249" s="35">
        <v>5000</v>
      </c>
      <c r="D249" s="35" t="str">
        <f>R243</f>
        <v>神行口诀</v>
      </c>
      <c r="E249" s="35">
        <v>50</v>
      </c>
      <c r="F249" s="35" t="str">
        <f>S243</f>
        <v>神行丹</v>
      </c>
      <c r="G249" s="35">
        <v>1</v>
      </c>
      <c r="H249" s="35" t="s">
        <v>159</v>
      </c>
      <c r="I249" s="35">
        <v>1</v>
      </c>
      <c r="J249" s="35" t="s">
        <v>2250</v>
      </c>
      <c r="K249" s="35">
        <v>1</v>
      </c>
      <c r="L249" s="35" t="s">
        <v>165</v>
      </c>
      <c r="M249" s="35">
        <v>1</v>
      </c>
      <c r="N249" s="35">
        <f>VLOOKUP($D249,[1]可使用道具表!$D:$E,2,FALSE)*$E249+VLOOKUP($F249,[1]可使用道具表!$D:$E,2,FALSE)*$G249+VLOOKUP($H249,[1]可使用道具表!$D:$E,2,FALSE)*$I249+VLOOKUP($J249,[1]可使用道具表!$D:$E,2,FALSE)*$K249+VLOOKUP($L249,[1]可使用道具表!$D:$E,2,FALSE)*$M249</f>
        <v>1827</v>
      </c>
      <c r="O249" s="95">
        <f t="shared" si="48"/>
        <v>0.3654</v>
      </c>
      <c r="P249" s="156"/>
      <c r="Q249" s="156"/>
      <c r="R249" s="156"/>
      <c r="S249" s="156"/>
      <c r="T249" s="156"/>
      <c r="U249" s="162">
        <f>VLOOKUP(D249,[1]可使用道具表!$D:$F,3,FALSE)</f>
        <v>655004</v>
      </c>
      <c r="V249" s="162">
        <f t="shared" si="41"/>
        <v>50</v>
      </c>
      <c r="W249" s="162">
        <f>VLOOKUP(F249,[1]可使用道具表!$D:$F,3,FALSE)</f>
        <v>655104</v>
      </c>
      <c r="X249" s="162">
        <f t="shared" si="42"/>
        <v>1</v>
      </c>
      <c r="Y249" s="162">
        <f>VLOOKUP(H249,[1]可使用道具表!$D:$F,3,FALSE)</f>
        <v>880020</v>
      </c>
      <c r="Z249" s="162">
        <f t="shared" si="43"/>
        <v>1</v>
      </c>
      <c r="AA249" s="162">
        <f>VLOOKUP(J249,[1]可使用道具表!$D:$F,3,FALSE)</f>
        <v>880019</v>
      </c>
      <c r="AB249" s="162">
        <f t="shared" si="44"/>
        <v>1</v>
      </c>
      <c r="AC249" s="162">
        <f>VLOOKUP(L249,[1]可使用道具表!$D:$F,3,FALSE)</f>
        <v>880021</v>
      </c>
      <c r="AD249" s="162">
        <f t="shared" si="45"/>
        <v>1</v>
      </c>
      <c r="AE249" s="160"/>
      <c r="AF249" s="160">
        <v>9</v>
      </c>
      <c r="AG249" s="160">
        <v>9</v>
      </c>
      <c r="AH249" s="160">
        <v>20000</v>
      </c>
      <c r="AI249" s="160">
        <v>1</v>
      </c>
      <c r="AJ249" s="160"/>
      <c r="AK249" s="160"/>
      <c r="AL249" s="160">
        <v>10</v>
      </c>
      <c r="AM249" s="160">
        <v>10</v>
      </c>
      <c r="AN249" s="160">
        <v>30000</v>
      </c>
      <c r="AO249" s="160">
        <v>1</v>
      </c>
    </row>
    <row r="250" spans="1:41" ht="17.25" x14ac:dyDescent="0.35">
      <c r="A250" s="166"/>
      <c r="B250" s="35">
        <v>8</v>
      </c>
      <c r="C250" s="35">
        <v>10000</v>
      </c>
      <c r="D250" s="157" t="str">
        <f>T243</f>
        <v>神行仙丹</v>
      </c>
      <c r="E250" s="35">
        <v>1</v>
      </c>
      <c r="F250" s="35" t="str">
        <f>S243</f>
        <v>神行丹</v>
      </c>
      <c r="G250" s="35">
        <v>1</v>
      </c>
      <c r="H250" s="35" t="s">
        <v>1877</v>
      </c>
      <c r="I250" s="35">
        <v>2</v>
      </c>
      <c r="J250" s="35" t="s">
        <v>1875</v>
      </c>
      <c r="K250" s="35">
        <v>2</v>
      </c>
      <c r="L250" s="35" t="s">
        <v>1879</v>
      </c>
      <c r="M250" s="35">
        <v>2</v>
      </c>
      <c r="N250" s="35">
        <f>VLOOKUP($D250,[1]可使用道具表!$D:$E,2,FALSE)*$E250+VLOOKUP($F250,[1]可使用道具表!$D:$E,2,FALSE)*$G250+VLOOKUP($H250,[1]可使用道具表!$D:$E,2,FALSE)*$I250+VLOOKUP($J250,[1]可使用道具表!$D:$E,2,FALSE)*$K250+VLOOKUP($L250,[1]可使用道具表!$D:$E,2,FALSE)*$M250</f>
        <v>3749</v>
      </c>
      <c r="O250" s="95">
        <f t="shared" si="48"/>
        <v>0.37490000000000001</v>
      </c>
      <c r="P250" s="156"/>
      <c r="Q250" s="156"/>
      <c r="R250" s="156"/>
      <c r="S250" s="156"/>
      <c r="T250" s="156"/>
      <c r="U250" s="162">
        <f>VLOOKUP(D250,[1]可使用道具表!$D:$F,3,FALSE)</f>
        <v>655304</v>
      </c>
      <c r="V250" s="162">
        <f t="shared" si="41"/>
        <v>1</v>
      </c>
      <c r="W250" s="162">
        <f>VLOOKUP(F250,[1]可使用道具表!$D:$F,3,FALSE)</f>
        <v>655104</v>
      </c>
      <c r="X250" s="162">
        <f t="shared" si="42"/>
        <v>1</v>
      </c>
      <c r="Y250" s="162">
        <f>VLOOKUP(H250,[1]可使用道具表!$D:$F,3,FALSE)</f>
        <v>880020</v>
      </c>
      <c r="Z250" s="162">
        <f t="shared" si="43"/>
        <v>2</v>
      </c>
      <c r="AA250" s="162">
        <f>VLOOKUP(J250,[1]可使用道具表!$D:$F,3,FALSE)</f>
        <v>880019</v>
      </c>
      <c r="AB250" s="162">
        <f t="shared" si="44"/>
        <v>2</v>
      </c>
      <c r="AC250" s="162">
        <f>VLOOKUP(L250,[1]可使用道具表!$D:$F,3,FALSE)</f>
        <v>880021</v>
      </c>
      <c r="AD250" s="162">
        <f t="shared" si="45"/>
        <v>2</v>
      </c>
      <c r="AE250" s="161">
        <v>3</v>
      </c>
      <c r="AF250" s="161" t="s">
        <v>2494</v>
      </c>
      <c r="AG250" s="161" t="s">
        <v>522</v>
      </c>
      <c r="AH250" s="161" t="s">
        <v>2495</v>
      </c>
      <c r="AI250" s="160"/>
      <c r="AJ250" s="160"/>
      <c r="AK250" s="161">
        <v>3</v>
      </c>
      <c r="AL250" s="161" t="s">
        <v>2494</v>
      </c>
      <c r="AM250" s="161" t="s">
        <v>522</v>
      </c>
      <c r="AN250" s="161" t="s">
        <v>2495</v>
      </c>
      <c r="AO250" s="160"/>
    </row>
    <row r="251" spans="1:41" x14ac:dyDescent="0.35">
      <c r="A251" s="166"/>
      <c r="B251" s="35">
        <v>9</v>
      </c>
      <c r="C251" s="35">
        <v>20000</v>
      </c>
      <c r="D251" s="33" t="s">
        <v>757</v>
      </c>
      <c r="E251" s="35">
        <v>3</v>
      </c>
      <c r="F251" s="35" t="str">
        <f>Q243</f>
        <v>轻功技能书</v>
      </c>
      <c r="G251" s="35">
        <v>5</v>
      </c>
      <c r="H251" s="35" t="str">
        <f>R243</f>
        <v>神行口诀</v>
      </c>
      <c r="I251" s="35">
        <v>100</v>
      </c>
      <c r="J251" s="35" t="s">
        <v>2429</v>
      </c>
      <c r="K251" s="35">
        <v>1</v>
      </c>
      <c r="L251" s="33" t="s">
        <v>2428</v>
      </c>
      <c r="M251" s="35">
        <v>1</v>
      </c>
      <c r="N251" s="35">
        <f>VLOOKUP($D251,[1]可使用道具表!$D:$E,2,FALSE)*$E251+VLOOKUP($F251,[1]可使用道具表!$D:$E,2,FALSE)*$G251+VLOOKUP($H251,[1]可使用道具表!$D:$E,2,FALSE)*$I251+VLOOKUP($J251,[1]可使用道具表!$D:$E,2,FALSE)*$K251+VLOOKUP($L251,[1]可使用道具表!$D:$E,2,FALSE)*$M251</f>
        <v>5061</v>
      </c>
      <c r="O251" s="95">
        <f t="shared" si="48"/>
        <v>0.25305</v>
      </c>
      <c r="P251" s="156"/>
      <c r="Q251" s="156"/>
      <c r="R251" s="156"/>
      <c r="S251" s="156"/>
      <c r="T251" s="156"/>
      <c r="U251" s="162">
        <f>VLOOKUP(D251,[1]可使用道具表!$D:$F,3,FALSE)</f>
        <v>130028</v>
      </c>
      <c r="V251" s="162">
        <f t="shared" si="41"/>
        <v>3</v>
      </c>
      <c r="W251" s="162">
        <f>VLOOKUP(F251,[1]可使用道具表!$D:$F,3,FALSE)</f>
        <v>500118</v>
      </c>
      <c r="X251" s="162">
        <f t="shared" si="42"/>
        <v>5</v>
      </c>
      <c r="Y251" s="162">
        <f>VLOOKUP(H251,[1]可使用道具表!$D:$F,3,FALSE)</f>
        <v>655004</v>
      </c>
      <c r="Z251" s="162">
        <f t="shared" si="43"/>
        <v>100</v>
      </c>
      <c r="AA251" s="162">
        <f>VLOOKUP(J251,[1]可使用道具表!$D:$F,3,FALSE)</f>
        <v>130305</v>
      </c>
      <c r="AB251" s="162">
        <f t="shared" si="44"/>
        <v>1</v>
      </c>
      <c r="AC251" s="162">
        <f>VLOOKUP(L251,[1]可使用道具表!$D:$F,3,FALSE)</f>
        <v>130032</v>
      </c>
      <c r="AD251" s="162">
        <f t="shared" si="45"/>
        <v>1</v>
      </c>
      <c r="AF251" s="158">
        <v>130028</v>
      </c>
      <c r="AG251" s="158">
        <v>3</v>
      </c>
      <c r="AH251" s="158">
        <v>55</v>
      </c>
      <c r="AL251" s="158">
        <v>130044</v>
      </c>
      <c r="AM251" s="158">
        <v>1</v>
      </c>
      <c r="AN251" s="158">
        <v>55</v>
      </c>
      <c r="AO251" s="158"/>
    </row>
    <row r="252" spans="1:41" x14ac:dyDescent="0.35">
      <c r="A252" s="166"/>
      <c r="B252" s="35">
        <v>10</v>
      </c>
      <c r="C252" s="35">
        <v>30000</v>
      </c>
      <c r="D252" s="33" t="s">
        <v>763</v>
      </c>
      <c r="E252" s="35">
        <v>1</v>
      </c>
      <c r="F252" s="35" t="str">
        <f>Q243</f>
        <v>轻功技能书</v>
      </c>
      <c r="G252" s="35">
        <v>8</v>
      </c>
      <c r="H252" s="35" t="str">
        <f>R243</f>
        <v>神行口诀</v>
      </c>
      <c r="I252" s="35">
        <v>120</v>
      </c>
      <c r="J252" s="35" t="s">
        <v>2430</v>
      </c>
      <c r="K252" s="35">
        <v>1</v>
      </c>
      <c r="L252" s="33" t="s">
        <v>898</v>
      </c>
      <c r="M252" s="35">
        <v>1</v>
      </c>
      <c r="N252" s="35">
        <f>VLOOKUP($D252,[1]可使用道具表!$D:$E,2,FALSE)*$E252+VLOOKUP($F252,[1]可使用道具表!$D:$E,2,FALSE)*$G252+VLOOKUP($H252,[1]可使用道具表!$D:$E,2,FALSE)*$I252+VLOOKUP($J252,[1]可使用道具表!$D:$E,2,FALSE)*$K252+VLOOKUP($L252,[1]可使用道具表!$D:$E,2,FALSE)*$M252</f>
        <v>8612</v>
      </c>
      <c r="O252" s="95">
        <f t="shared" si="48"/>
        <v>0.28706666666666669</v>
      </c>
      <c r="P252" s="156"/>
      <c r="Q252" s="156"/>
      <c r="R252" s="156"/>
      <c r="S252" s="156"/>
      <c r="T252" s="156"/>
      <c r="U252" s="162">
        <f>VLOOKUP(D252,[1]可使用道具表!$D:$F,3,FALSE)</f>
        <v>130044</v>
      </c>
      <c r="V252" s="162">
        <f t="shared" si="41"/>
        <v>1</v>
      </c>
      <c r="W252" s="162">
        <f>VLOOKUP(F252,[1]可使用道具表!$D:$F,3,FALSE)</f>
        <v>500118</v>
      </c>
      <c r="X252" s="162">
        <f t="shared" si="42"/>
        <v>8</v>
      </c>
      <c r="Y252" s="162">
        <f>VLOOKUP(H252,[1]可使用道具表!$D:$F,3,FALSE)</f>
        <v>655004</v>
      </c>
      <c r="Z252" s="162">
        <f t="shared" si="43"/>
        <v>120</v>
      </c>
      <c r="AA252" s="162">
        <f>VLOOKUP(J252,[1]可使用道具表!$D:$F,3,FALSE)</f>
        <v>130306</v>
      </c>
      <c r="AB252" s="162">
        <f t="shared" si="44"/>
        <v>1</v>
      </c>
      <c r="AC252" s="162">
        <f>VLOOKUP(L252,[1]可使用道具表!$D:$F,3,FALSE)</f>
        <v>146006</v>
      </c>
      <c r="AD252" s="162">
        <f t="shared" si="45"/>
        <v>1</v>
      </c>
      <c r="AF252" s="158">
        <v>500118</v>
      </c>
      <c r="AG252" s="158">
        <v>5</v>
      </c>
      <c r="AH252" s="158">
        <v>44</v>
      </c>
      <c r="AL252" s="158">
        <v>500118</v>
      </c>
      <c r="AM252" s="158">
        <v>8</v>
      </c>
      <c r="AN252" s="158">
        <v>44</v>
      </c>
      <c r="AO252" s="158"/>
    </row>
    <row r="253" spans="1:41" ht="17.25" x14ac:dyDescent="0.35">
      <c r="A253" s="166" t="s">
        <v>2423</v>
      </c>
      <c r="B253" s="35">
        <v>1</v>
      </c>
      <c r="C253" s="35">
        <v>100</v>
      </c>
      <c r="D253" s="35" t="str">
        <f>R253</f>
        <v>天冠彩饰</v>
      </c>
      <c r="E253" s="35">
        <v>6</v>
      </c>
      <c r="F253" s="35" t="s">
        <v>2247</v>
      </c>
      <c r="G253" s="35">
        <v>1</v>
      </c>
      <c r="H253" s="98" t="s">
        <v>532</v>
      </c>
      <c r="I253" s="35">
        <v>1</v>
      </c>
      <c r="J253" s="98" t="s">
        <v>807</v>
      </c>
      <c r="K253" s="35">
        <v>1</v>
      </c>
      <c r="L253" s="35" t="s">
        <v>518</v>
      </c>
      <c r="M253" s="35"/>
      <c r="N253" s="35">
        <f>VLOOKUP($D253,[1]可使用道具表!$D:$E,2,FALSE)*$E253+VLOOKUP($F253,[1]可使用道具表!$D:$E,2,FALSE)*$G253+VLOOKUP($H253,[1]可使用道具表!$D:$E,2,FALSE)*$I253+VLOOKUP($J253,[1]可使用道具表!$D:$E,2,FALSE)*$K253+VLOOKUP($L253,[1]可使用道具表!$D:$E,2,FALSE)*$M253</f>
        <v>527</v>
      </c>
      <c r="O253" s="95">
        <f t="shared" si="48"/>
        <v>5.27</v>
      </c>
      <c r="P253" s="39" t="s">
        <v>355</v>
      </c>
      <c r="Q253" s="39" t="s">
        <v>356</v>
      </c>
      <c r="R253" s="39" t="s">
        <v>149</v>
      </c>
      <c r="S253" s="39" t="s">
        <v>580</v>
      </c>
      <c r="T253" s="40" t="s">
        <v>587</v>
      </c>
      <c r="U253" s="162">
        <f>VLOOKUP(D253,[1]可使用道具表!$D:$F,3,FALSE)</f>
        <v>655009</v>
      </c>
      <c r="V253" s="162">
        <f t="shared" si="41"/>
        <v>6</v>
      </c>
      <c r="W253" s="162">
        <f>VLOOKUP(F253,[1]可使用道具表!$D:$F,3,FALSE)</f>
        <v>160000</v>
      </c>
      <c r="X253" s="162">
        <f t="shared" si="42"/>
        <v>1</v>
      </c>
      <c r="Y253" s="162">
        <f>VLOOKUP(H253,[1]可使用道具表!$D:$F,3,FALSE)</f>
        <v>125005</v>
      </c>
      <c r="Z253" s="162">
        <f t="shared" si="43"/>
        <v>1</v>
      </c>
      <c r="AA253" s="162">
        <f>VLOOKUP(J253,[1]可使用道具表!$D:$F,3,FALSE)</f>
        <v>130303</v>
      </c>
      <c r="AB253" s="162">
        <f t="shared" si="44"/>
        <v>1</v>
      </c>
      <c r="AC253" s="162">
        <f>VLOOKUP(L253,[1]可使用道具表!$D:$F,3,FALSE)</f>
        <v>0</v>
      </c>
      <c r="AD253" s="162">
        <f t="shared" si="45"/>
        <v>0</v>
      </c>
      <c r="AF253" s="158">
        <v>655004</v>
      </c>
      <c r="AG253" s="158">
        <v>100</v>
      </c>
      <c r="AH253" s="158">
        <v>33</v>
      </c>
      <c r="AL253" s="158">
        <v>655004</v>
      </c>
      <c r="AM253" s="158">
        <v>120</v>
      </c>
      <c r="AN253" s="158">
        <v>33</v>
      </c>
      <c r="AO253" s="158"/>
    </row>
    <row r="254" spans="1:41" x14ac:dyDescent="0.35">
      <c r="A254" s="166"/>
      <c r="B254" s="35">
        <v>2</v>
      </c>
      <c r="C254" s="35">
        <v>200</v>
      </c>
      <c r="D254" s="35" t="str">
        <f>R253</f>
        <v>天冠彩饰</v>
      </c>
      <c r="E254" s="35">
        <v>8</v>
      </c>
      <c r="F254" s="35" t="str">
        <f>Q253</f>
        <v>发型技能书</v>
      </c>
      <c r="G254" s="35">
        <v>1</v>
      </c>
      <c r="H254" s="98" t="s">
        <v>531</v>
      </c>
      <c r="I254" s="35">
        <v>3</v>
      </c>
      <c r="J254" s="98" t="s">
        <v>808</v>
      </c>
      <c r="K254" s="35">
        <v>1</v>
      </c>
      <c r="L254" s="35" t="s">
        <v>518</v>
      </c>
      <c r="M254" s="35"/>
      <c r="N254" s="35">
        <f>VLOOKUP($D254,[1]可使用道具表!$D:$E,2,FALSE)*$E254+VLOOKUP($F254,[1]可使用道具表!$D:$E,2,FALSE)*$G254+VLOOKUP($H254,[1]可使用道具表!$D:$E,2,FALSE)*$I254+VLOOKUP($J254,[1]可使用道具表!$D:$E,2,FALSE)*$K254+VLOOKUP($L254,[1]可使用道具表!$D:$E,2,FALSE)*$M254</f>
        <v>810</v>
      </c>
      <c r="O254" s="95">
        <f t="shared" si="48"/>
        <v>4.05</v>
      </c>
      <c r="P254" s="156"/>
      <c r="Q254" s="156"/>
      <c r="R254" s="156"/>
      <c r="S254" s="156"/>
      <c r="T254" s="156"/>
      <c r="U254" s="162">
        <f>VLOOKUP(D254,[1]可使用道具表!$D:$F,3,FALSE)</f>
        <v>655009</v>
      </c>
      <c r="V254" s="162">
        <f t="shared" si="41"/>
        <v>8</v>
      </c>
      <c r="W254" s="162">
        <f>VLOOKUP(F254,[1]可使用道具表!$D:$F,3,FALSE)</f>
        <v>500116</v>
      </c>
      <c r="X254" s="162">
        <f t="shared" si="42"/>
        <v>1</v>
      </c>
      <c r="Y254" s="162">
        <f>VLOOKUP(H254,[1]可使用道具表!$D:$F,3,FALSE)</f>
        <v>125013</v>
      </c>
      <c r="Z254" s="162">
        <f t="shared" si="43"/>
        <v>3</v>
      </c>
      <c r="AA254" s="162">
        <f>VLOOKUP(J254,[1]可使用道具表!$D:$F,3,FALSE)</f>
        <v>130304</v>
      </c>
      <c r="AB254" s="162">
        <f t="shared" si="44"/>
        <v>1</v>
      </c>
      <c r="AC254" s="162">
        <f>VLOOKUP(L254,[1]可使用道具表!$D:$F,3,FALSE)</f>
        <v>0</v>
      </c>
      <c r="AD254" s="162">
        <f t="shared" si="45"/>
        <v>0</v>
      </c>
      <c r="AF254" s="158">
        <v>130305</v>
      </c>
      <c r="AG254" s="158">
        <v>1</v>
      </c>
      <c r="AH254" s="158">
        <v>22</v>
      </c>
      <c r="AL254" s="158">
        <v>130306</v>
      </c>
      <c r="AM254" s="158">
        <v>1</v>
      </c>
      <c r="AN254" s="158">
        <v>22</v>
      </c>
      <c r="AO254" s="158"/>
    </row>
    <row r="255" spans="1:41" x14ac:dyDescent="0.35">
      <c r="A255" s="166"/>
      <c r="B255" s="35">
        <v>3</v>
      </c>
      <c r="C255" s="35">
        <v>500</v>
      </c>
      <c r="D255" s="35" t="str">
        <f>R253</f>
        <v>天冠彩饰</v>
      </c>
      <c r="E255" s="35">
        <v>8</v>
      </c>
      <c r="F255" s="35" t="str">
        <f>Q253</f>
        <v>发型技能书</v>
      </c>
      <c r="G255" s="35">
        <v>1</v>
      </c>
      <c r="H255" s="35" t="s">
        <v>2248</v>
      </c>
      <c r="I255" s="35">
        <v>3</v>
      </c>
      <c r="J255" s="114" t="s">
        <v>153</v>
      </c>
      <c r="K255" s="114">
        <v>1</v>
      </c>
      <c r="L255" s="114" t="s">
        <v>518</v>
      </c>
      <c r="M255" s="35"/>
      <c r="N255" s="35">
        <f>VLOOKUP($D255,[1]可使用道具表!$D:$E,2,FALSE)*$E255+VLOOKUP($F255,[1]可使用道具表!$D:$E,2,FALSE)*$G255+VLOOKUP($H255,[1]可使用道具表!$D:$E,2,FALSE)*$I255+VLOOKUP($J255,[1]可使用道具表!$D:$E,2,FALSE)*$K255+VLOOKUP($L255,[1]可使用道具表!$D:$E,2,FALSE)*$M255</f>
        <v>490</v>
      </c>
      <c r="O255" s="95">
        <f t="shared" si="48"/>
        <v>0.98</v>
      </c>
      <c r="P255" s="156"/>
      <c r="Q255" s="156"/>
      <c r="R255" s="156"/>
      <c r="S255" s="156"/>
      <c r="T255" s="156"/>
      <c r="U255" s="162">
        <f>VLOOKUP(D255,[1]可使用道具表!$D:$F,3,FALSE)</f>
        <v>655009</v>
      </c>
      <c r="V255" s="162">
        <f t="shared" si="41"/>
        <v>8</v>
      </c>
      <c r="W255" s="162">
        <f>VLOOKUP(F255,[1]可使用道具表!$D:$F,3,FALSE)</f>
        <v>500116</v>
      </c>
      <c r="X255" s="162">
        <f t="shared" si="42"/>
        <v>1</v>
      </c>
      <c r="Y255" s="162">
        <f>VLOOKUP(H255,[1]可使用道具表!$D:$F,3,FALSE)</f>
        <v>160000</v>
      </c>
      <c r="Z255" s="162">
        <f t="shared" si="43"/>
        <v>3</v>
      </c>
      <c r="AA255" s="162">
        <f>VLOOKUP(J255,[1]可使用道具表!$D:$F,3,FALSE)</f>
        <v>141004</v>
      </c>
      <c r="AB255" s="162">
        <f t="shared" si="44"/>
        <v>1</v>
      </c>
      <c r="AC255" s="162">
        <f>VLOOKUP(L255,[1]可使用道具表!$D:$F,3,FALSE)</f>
        <v>0</v>
      </c>
      <c r="AD255" s="162">
        <f t="shared" si="45"/>
        <v>0</v>
      </c>
      <c r="AF255" s="158">
        <v>130032</v>
      </c>
      <c r="AG255" s="158">
        <v>1</v>
      </c>
      <c r="AH255" s="158">
        <v>11</v>
      </c>
      <c r="AL255" s="158">
        <v>130316</v>
      </c>
      <c r="AM255" s="158">
        <v>1</v>
      </c>
      <c r="AN255" s="158">
        <v>11</v>
      </c>
      <c r="AO255" s="158"/>
    </row>
    <row r="256" spans="1:41" x14ac:dyDescent="0.35">
      <c r="A256" s="166"/>
      <c r="B256" s="35">
        <v>4</v>
      </c>
      <c r="C256" s="35">
        <v>1000</v>
      </c>
      <c r="D256" s="35" t="str">
        <f>R253</f>
        <v>天冠彩饰</v>
      </c>
      <c r="E256" s="35">
        <v>10</v>
      </c>
      <c r="F256" s="35" t="str">
        <f>Q253</f>
        <v>发型技能书</v>
      </c>
      <c r="G256" s="35">
        <v>1</v>
      </c>
      <c r="H256" s="35" t="s">
        <v>2249</v>
      </c>
      <c r="I256" s="35">
        <v>1</v>
      </c>
      <c r="J256" s="114" t="s">
        <v>288</v>
      </c>
      <c r="K256" s="114">
        <v>1</v>
      </c>
      <c r="L256" s="114" t="s">
        <v>2138</v>
      </c>
      <c r="M256" s="35">
        <v>1</v>
      </c>
      <c r="N256" s="35">
        <f>VLOOKUP($D256,[1]可使用道具表!$D:$E,2,FALSE)*$E256+VLOOKUP($F256,[1]可使用道具表!$D:$E,2,FALSE)*$G256+VLOOKUP($H256,[1]可使用道具表!$D:$E,2,FALSE)*$I256+VLOOKUP($J256,[1]可使用道具表!$D:$E,2,FALSE)*$K256+VLOOKUP($L256,[1]可使用道具表!$D:$E,2,FALSE)*$M256</f>
        <v>720</v>
      </c>
      <c r="O256" s="95">
        <f t="shared" si="48"/>
        <v>0.72</v>
      </c>
      <c r="P256" s="156"/>
      <c r="Q256" s="156"/>
      <c r="R256" s="156"/>
      <c r="S256" s="156"/>
      <c r="T256" s="156"/>
      <c r="U256" s="162">
        <f>VLOOKUP(D256,[1]可使用道具表!$D:$F,3,FALSE)</f>
        <v>655009</v>
      </c>
      <c r="V256" s="162">
        <f t="shared" si="41"/>
        <v>10</v>
      </c>
      <c r="W256" s="162">
        <f>VLOOKUP(F256,[1]可使用道具表!$D:$F,3,FALSE)</f>
        <v>500116</v>
      </c>
      <c r="X256" s="162">
        <f t="shared" si="42"/>
        <v>1</v>
      </c>
      <c r="Y256" s="162">
        <f>VLOOKUP(H256,[1]可使用道具表!$D:$F,3,FALSE)</f>
        <v>880019</v>
      </c>
      <c r="Z256" s="162">
        <f t="shared" si="43"/>
        <v>1</v>
      </c>
      <c r="AA256" s="162">
        <f>VLOOKUP(J256,[1]可使用道具表!$D:$F,3,FALSE)</f>
        <v>146004</v>
      </c>
      <c r="AB256" s="162">
        <f t="shared" si="44"/>
        <v>1</v>
      </c>
      <c r="AC256" s="162">
        <f>VLOOKUP(L256,[1]可使用道具表!$D:$F,3,FALSE)</f>
        <v>125025</v>
      </c>
      <c r="AD256" s="162">
        <f t="shared" si="45"/>
        <v>1</v>
      </c>
    </row>
    <row r="257" spans="1:41" x14ac:dyDescent="0.35">
      <c r="A257" s="166"/>
      <c r="B257" s="35">
        <v>5</v>
      </c>
      <c r="C257" s="35">
        <v>2000</v>
      </c>
      <c r="D257" s="35" t="str">
        <f>R253</f>
        <v>天冠彩饰</v>
      </c>
      <c r="E257" s="35">
        <v>20</v>
      </c>
      <c r="F257" s="35" t="str">
        <f>Q253</f>
        <v>发型技能书</v>
      </c>
      <c r="G257" s="35">
        <v>2</v>
      </c>
      <c r="H257" s="35" t="s">
        <v>159</v>
      </c>
      <c r="I257" s="35">
        <v>1</v>
      </c>
      <c r="J257" s="35" t="s">
        <v>2250</v>
      </c>
      <c r="K257" s="35">
        <v>1</v>
      </c>
      <c r="L257" s="114" t="s">
        <v>531</v>
      </c>
      <c r="M257" s="35">
        <v>1</v>
      </c>
      <c r="N257" s="35">
        <f>VLOOKUP($D257,[1]可使用道具表!$D:$E,2,FALSE)*$E257+VLOOKUP($F257,[1]可使用道具表!$D:$E,2,FALSE)*$G257+VLOOKUP($H257,[1]可使用道具表!$D:$E,2,FALSE)*$I257+VLOOKUP($J257,[1]可使用道具表!$D:$E,2,FALSE)*$K257+VLOOKUP($L257,[1]可使用道具表!$D:$E,2,FALSE)*$M257</f>
        <v>740</v>
      </c>
      <c r="O257" s="95">
        <f t="shared" si="48"/>
        <v>0.37</v>
      </c>
      <c r="P257" s="156"/>
      <c r="Q257" s="156"/>
      <c r="R257" s="156"/>
      <c r="S257" s="156"/>
      <c r="T257" s="156"/>
      <c r="U257" s="162">
        <f>VLOOKUP(D257,[1]可使用道具表!$D:$F,3,FALSE)</f>
        <v>655009</v>
      </c>
      <c r="V257" s="162">
        <f t="shared" si="41"/>
        <v>20</v>
      </c>
      <c r="W257" s="162">
        <f>VLOOKUP(F257,[1]可使用道具表!$D:$F,3,FALSE)</f>
        <v>500116</v>
      </c>
      <c r="X257" s="162">
        <f t="shared" si="42"/>
        <v>2</v>
      </c>
      <c r="Y257" s="162">
        <f>VLOOKUP(H257,[1]可使用道具表!$D:$F,3,FALSE)</f>
        <v>880020</v>
      </c>
      <c r="Z257" s="162">
        <f t="shared" si="43"/>
        <v>1</v>
      </c>
      <c r="AA257" s="162">
        <f>VLOOKUP(J257,[1]可使用道具表!$D:$F,3,FALSE)</f>
        <v>880019</v>
      </c>
      <c r="AB257" s="162">
        <f t="shared" si="44"/>
        <v>1</v>
      </c>
      <c r="AC257" s="162">
        <f>VLOOKUP(L257,[1]可使用道具表!$D:$F,3,FALSE)</f>
        <v>125013</v>
      </c>
      <c r="AD257" s="162">
        <f t="shared" si="45"/>
        <v>1</v>
      </c>
    </row>
    <row r="258" spans="1:41" ht="33" x14ac:dyDescent="0.35">
      <c r="A258" s="166"/>
      <c r="B258" s="35">
        <v>6</v>
      </c>
      <c r="C258" s="35">
        <v>3000</v>
      </c>
      <c r="D258" s="35" t="str">
        <f>R253</f>
        <v>天冠彩饰</v>
      </c>
      <c r="E258" s="35">
        <v>30</v>
      </c>
      <c r="F258" s="35" t="str">
        <f>Q253</f>
        <v>发型技能书</v>
      </c>
      <c r="G258" s="35">
        <v>3</v>
      </c>
      <c r="H258" s="35" t="s">
        <v>159</v>
      </c>
      <c r="I258" s="35">
        <v>1</v>
      </c>
      <c r="J258" s="35" t="s">
        <v>2250</v>
      </c>
      <c r="K258" s="35">
        <v>1</v>
      </c>
      <c r="L258" s="35" t="str">
        <f>S253</f>
        <v>天冠羽</v>
      </c>
      <c r="M258" s="35">
        <v>1</v>
      </c>
      <c r="N258" s="35">
        <f>VLOOKUP($D258,[1]可使用道具表!$D:$E,2,FALSE)*$E258+VLOOKUP($F258,[1]可使用道具表!$D:$E,2,FALSE)*$G258+VLOOKUP($H258,[1]可使用道具表!$D:$E,2,FALSE)*$I258+VLOOKUP($J258,[1]可使用道具表!$D:$E,2,FALSE)*$K258+VLOOKUP($L258,[1]可使用道具表!$D:$E,2,FALSE)*$M258</f>
        <v>1397</v>
      </c>
      <c r="O258" s="95">
        <f t="shared" si="48"/>
        <v>0.46566666666666667</v>
      </c>
      <c r="P258" s="156"/>
      <c r="Q258" s="156"/>
      <c r="R258" s="156"/>
      <c r="S258" s="156"/>
      <c r="T258" s="156"/>
      <c r="U258" s="162">
        <f>VLOOKUP(D258,[1]可使用道具表!$D:$F,3,FALSE)</f>
        <v>655009</v>
      </c>
      <c r="V258" s="162">
        <f t="shared" si="41"/>
        <v>30</v>
      </c>
      <c r="W258" s="162">
        <f>VLOOKUP(F258,[1]可使用道具表!$D:$F,3,FALSE)</f>
        <v>500116</v>
      </c>
      <c r="X258" s="162">
        <f t="shared" si="42"/>
        <v>3</v>
      </c>
      <c r="Y258" s="162">
        <f>VLOOKUP(H258,[1]可使用道具表!$D:$F,3,FALSE)</f>
        <v>880020</v>
      </c>
      <c r="Z258" s="162">
        <f t="shared" si="43"/>
        <v>1</v>
      </c>
      <c r="AA258" s="162">
        <f>VLOOKUP(J258,[1]可使用道具表!$D:$F,3,FALSE)</f>
        <v>880019</v>
      </c>
      <c r="AB258" s="162">
        <f t="shared" si="44"/>
        <v>1</v>
      </c>
      <c r="AC258" s="162">
        <f>VLOOKUP(L258,[1]可使用道具表!$D:$F,3,FALSE)</f>
        <v>655109</v>
      </c>
      <c r="AD258" s="162">
        <f t="shared" si="45"/>
        <v>1</v>
      </c>
      <c r="AE258" s="159" t="s">
        <v>2489</v>
      </c>
      <c r="AF258" s="159" t="s">
        <v>2490</v>
      </c>
      <c r="AG258" s="159" t="s">
        <v>2491</v>
      </c>
      <c r="AH258" s="159" t="s">
        <v>2492</v>
      </c>
      <c r="AI258" s="159" t="s">
        <v>2493</v>
      </c>
      <c r="AJ258" s="159"/>
      <c r="AK258" s="159" t="s">
        <v>2489</v>
      </c>
      <c r="AL258" s="159" t="s">
        <v>2490</v>
      </c>
      <c r="AM258" s="159" t="s">
        <v>2491</v>
      </c>
      <c r="AN258" s="159" t="s">
        <v>2492</v>
      </c>
      <c r="AO258" s="159" t="s">
        <v>2493</v>
      </c>
    </row>
    <row r="259" spans="1:41" x14ac:dyDescent="0.35">
      <c r="A259" s="166"/>
      <c r="B259" s="35">
        <v>7</v>
      </c>
      <c r="C259" s="35">
        <v>5000</v>
      </c>
      <c r="D259" s="35" t="str">
        <f>R253</f>
        <v>天冠彩饰</v>
      </c>
      <c r="E259" s="35">
        <v>50</v>
      </c>
      <c r="F259" s="35" t="str">
        <f>S253</f>
        <v>天冠羽</v>
      </c>
      <c r="G259" s="35">
        <v>1</v>
      </c>
      <c r="H259" s="35" t="s">
        <v>159</v>
      </c>
      <c r="I259" s="35">
        <v>1</v>
      </c>
      <c r="J259" s="35" t="s">
        <v>2250</v>
      </c>
      <c r="K259" s="35">
        <v>1</v>
      </c>
      <c r="L259" s="35" t="s">
        <v>165</v>
      </c>
      <c r="M259" s="35">
        <v>1</v>
      </c>
      <c r="N259" s="35">
        <f>VLOOKUP($D259,[1]可使用道具表!$D:$E,2,FALSE)*$E259+VLOOKUP($F259,[1]可使用道具表!$D:$E,2,FALSE)*$G259+VLOOKUP($H259,[1]可使用道具表!$D:$E,2,FALSE)*$I259+VLOOKUP($J259,[1]可使用道具表!$D:$E,2,FALSE)*$K259+VLOOKUP($L259,[1]可使用道具表!$D:$E,2,FALSE)*$M259</f>
        <v>1827</v>
      </c>
      <c r="O259" s="95">
        <f t="shared" si="48"/>
        <v>0.3654</v>
      </c>
      <c r="P259" s="156"/>
      <c r="Q259" s="156"/>
      <c r="R259" s="156"/>
      <c r="S259" s="156"/>
      <c r="T259" s="156"/>
      <c r="U259" s="162">
        <f>VLOOKUP(D259,[1]可使用道具表!$D:$F,3,FALSE)</f>
        <v>655009</v>
      </c>
      <c r="V259" s="162">
        <f t="shared" si="41"/>
        <v>50</v>
      </c>
      <c r="W259" s="162">
        <f>VLOOKUP(F259,[1]可使用道具表!$D:$F,3,FALSE)</f>
        <v>655109</v>
      </c>
      <c r="X259" s="162">
        <f t="shared" si="42"/>
        <v>1</v>
      </c>
      <c r="Y259" s="162">
        <f>VLOOKUP(H259,[1]可使用道具表!$D:$F,3,FALSE)</f>
        <v>880020</v>
      </c>
      <c r="Z259" s="162">
        <f t="shared" si="43"/>
        <v>1</v>
      </c>
      <c r="AA259" s="162">
        <f>VLOOKUP(J259,[1]可使用道具表!$D:$F,3,FALSE)</f>
        <v>880019</v>
      </c>
      <c r="AB259" s="162">
        <f t="shared" si="44"/>
        <v>1</v>
      </c>
      <c r="AC259" s="162">
        <f>VLOOKUP(L259,[1]可使用道具表!$D:$F,3,FALSE)</f>
        <v>880021</v>
      </c>
      <c r="AD259" s="162">
        <f t="shared" si="45"/>
        <v>1</v>
      </c>
      <c r="AE259" s="160"/>
      <c r="AF259" s="160">
        <v>9</v>
      </c>
      <c r="AG259" s="160">
        <v>9</v>
      </c>
      <c r="AH259" s="160">
        <v>20000</v>
      </c>
      <c r="AI259" s="160">
        <v>1</v>
      </c>
      <c r="AJ259" s="160"/>
      <c r="AK259" s="160"/>
      <c r="AL259" s="160">
        <v>10</v>
      </c>
      <c r="AM259" s="160">
        <v>10</v>
      </c>
      <c r="AN259" s="160">
        <v>30000</v>
      </c>
      <c r="AO259" s="160">
        <v>1</v>
      </c>
    </row>
    <row r="260" spans="1:41" ht="17.25" x14ac:dyDescent="0.35">
      <c r="A260" s="166"/>
      <c r="B260" s="35">
        <v>8</v>
      </c>
      <c r="C260" s="35">
        <v>10000</v>
      </c>
      <c r="D260" s="157" t="str">
        <f>T253</f>
        <v>天冠翎羽</v>
      </c>
      <c r="E260" s="35">
        <v>1</v>
      </c>
      <c r="F260" s="35" t="str">
        <f>S253</f>
        <v>天冠羽</v>
      </c>
      <c r="G260" s="35">
        <v>1</v>
      </c>
      <c r="H260" s="35" t="s">
        <v>1877</v>
      </c>
      <c r="I260" s="35">
        <v>2</v>
      </c>
      <c r="J260" s="35" t="s">
        <v>1875</v>
      </c>
      <c r="K260" s="35">
        <v>2</v>
      </c>
      <c r="L260" s="35" t="s">
        <v>1879</v>
      </c>
      <c r="M260" s="35">
        <v>2</v>
      </c>
      <c r="N260" s="35">
        <f>VLOOKUP($D260,[1]可使用道具表!$D:$E,2,FALSE)*$E260+VLOOKUP($F260,[1]可使用道具表!$D:$E,2,FALSE)*$G260+VLOOKUP($H260,[1]可使用道具表!$D:$E,2,FALSE)*$I260+VLOOKUP($J260,[1]可使用道具表!$D:$E,2,FALSE)*$K260+VLOOKUP($L260,[1]可使用道具表!$D:$E,2,FALSE)*$M260</f>
        <v>3749</v>
      </c>
      <c r="O260" s="95">
        <f t="shared" si="48"/>
        <v>0.37490000000000001</v>
      </c>
      <c r="P260" s="156"/>
      <c r="Q260" s="156"/>
      <c r="R260" s="156"/>
      <c r="S260" s="156"/>
      <c r="T260" s="156"/>
      <c r="U260" s="162">
        <f>VLOOKUP(D260,[1]可使用道具表!$D:$F,3,FALSE)</f>
        <v>655309</v>
      </c>
      <c r="V260" s="162">
        <f t="shared" si="41"/>
        <v>1</v>
      </c>
      <c r="W260" s="162">
        <f>VLOOKUP(F260,[1]可使用道具表!$D:$F,3,FALSE)</f>
        <v>655109</v>
      </c>
      <c r="X260" s="162">
        <f t="shared" si="42"/>
        <v>1</v>
      </c>
      <c r="Y260" s="162">
        <f>VLOOKUP(H260,[1]可使用道具表!$D:$F,3,FALSE)</f>
        <v>880020</v>
      </c>
      <c r="Z260" s="162">
        <f t="shared" si="43"/>
        <v>2</v>
      </c>
      <c r="AA260" s="162">
        <f>VLOOKUP(J260,[1]可使用道具表!$D:$F,3,FALSE)</f>
        <v>880019</v>
      </c>
      <c r="AB260" s="162">
        <f t="shared" si="44"/>
        <v>2</v>
      </c>
      <c r="AC260" s="162">
        <f>VLOOKUP(L260,[1]可使用道具表!$D:$F,3,FALSE)</f>
        <v>880021</v>
      </c>
      <c r="AD260" s="162">
        <f t="shared" si="45"/>
        <v>2</v>
      </c>
      <c r="AE260" s="161">
        <v>3</v>
      </c>
      <c r="AF260" s="161" t="s">
        <v>2494</v>
      </c>
      <c r="AG260" s="161" t="s">
        <v>522</v>
      </c>
      <c r="AH260" s="161" t="s">
        <v>2495</v>
      </c>
      <c r="AI260" s="160"/>
      <c r="AJ260" s="160"/>
      <c r="AK260" s="161">
        <v>3</v>
      </c>
      <c r="AL260" s="161" t="s">
        <v>2494</v>
      </c>
      <c r="AM260" s="161" t="s">
        <v>522</v>
      </c>
      <c r="AN260" s="161" t="s">
        <v>2495</v>
      </c>
      <c r="AO260" s="160"/>
    </row>
    <row r="261" spans="1:41" x14ac:dyDescent="0.35">
      <c r="A261" s="166"/>
      <c r="B261" s="35">
        <v>9</v>
      </c>
      <c r="C261" s="35">
        <v>20000</v>
      </c>
      <c r="D261" s="33" t="s">
        <v>757</v>
      </c>
      <c r="E261" s="35">
        <v>3</v>
      </c>
      <c r="F261" s="35" t="str">
        <f>Q253</f>
        <v>发型技能书</v>
      </c>
      <c r="G261" s="35">
        <v>5</v>
      </c>
      <c r="H261" s="35" t="str">
        <f>R253</f>
        <v>天冠彩饰</v>
      </c>
      <c r="I261" s="35">
        <v>100</v>
      </c>
      <c r="J261" s="35" t="s">
        <v>2429</v>
      </c>
      <c r="K261" s="35">
        <v>1</v>
      </c>
      <c r="L261" s="33" t="s">
        <v>2428</v>
      </c>
      <c r="M261" s="35">
        <v>1</v>
      </c>
      <c r="N261" s="35">
        <f>VLOOKUP($D261,[1]可使用道具表!$D:$E,2,FALSE)*$E261+VLOOKUP($F261,[1]可使用道具表!$D:$E,2,FALSE)*$G261+VLOOKUP($H261,[1]可使用道具表!$D:$E,2,FALSE)*$I261+VLOOKUP($J261,[1]可使用道具表!$D:$E,2,FALSE)*$K261+VLOOKUP($L261,[1]可使用道具表!$D:$E,2,FALSE)*$M261</f>
        <v>5061</v>
      </c>
      <c r="O261" s="95">
        <f t="shared" si="48"/>
        <v>0.25305</v>
      </c>
      <c r="P261" s="156"/>
      <c r="Q261" s="156"/>
      <c r="R261" s="156"/>
      <c r="S261" s="156"/>
      <c r="T261" s="156"/>
      <c r="U261" s="162">
        <f>VLOOKUP(D261,[1]可使用道具表!$D:$F,3,FALSE)</f>
        <v>130028</v>
      </c>
      <c r="V261" s="162">
        <f t="shared" si="41"/>
        <v>3</v>
      </c>
      <c r="W261" s="162">
        <f>VLOOKUP(F261,[1]可使用道具表!$D:$F,3,FALSE)</f>
        <v>500116</v>
      </c>
      <c r="X261" s="162">
        <f t="shared" si="42"/>
        <v>5</v>
      </c>
      <c r="Y261" s="162">
        <f>VLOOKUP(H261,[1]可使用道具表!$D:$F,3,FALSE)</f>
        <v>655009</v>
      </c>
      <c r="Z261" s="162">
        <f t="shared" si="43"/>
        <v>100</v>
      </c>
      <c r="AA261" s="162">
        <f>VLOOKUP(J261,[1]可使用道具表!$D:$F,3,FALSE)</f>
        <v>130305</v>
      </c>
      <c r="AB261" s="162">
        <f t="shared" si="44"/>
        <v>1</v>
      </c>
      <c r="AC261" s="162">
        <f>VLOOKUP(L261,[1]可使用道具表!$D:$F,3,FALSE)</f>
        <v>130032</v>
      </c>
      <c r="AD261" s="162">
        <f t="shared" si="45"/>
        <v>1</v>
      </c>
      <c r="AF261" s="158">
        <v>130028</v>
      </c>
      <c r="AG261" s="158">
        <v>3</v>
      </c>
      <c r="AH261" s="158">
        <v>55</v>
      </c>
      <c r="AL261" s="158">
        <v>130044</v>
      </c>
      <c r="AM261" s="158">
        <v>1</v>
      </c>
      <c r="AN261" s="158">
        <v>55</v>
      </c>
      <c r="AO261" s="158"/>
    </row>
    <row r="262" spans="1:41" x14ac:dyDescent="0.35">
      <c r="A262" s="166"/>
      <c r="B262" s="35">
        <v>10</v>
      </c>
      <c r="C262" s="35">
        <v>30000</v>
      </c>
      <c r="D262" s="33" t="s">
        <v>763</v>
      </c>
      <c r="E262" s="35">
        <v>1</v>
      </c>
      <c r="F262" s="35" t="str">
        <f>Q253</f>
        <v>发型技能书</v>
      </c>
      <c r="G262" s="35">
        <v>8</v>
      </c>
      <c r="H262" s="35" t="str">
        <f>R253</f>
        <v>天冠彩饰</v>
      </c>
      <c r="I262" s="35">
        <v>120</v>
      </c>
      <c r="J262" s="35" t="s">
        <v>2430</v>
      </c>
      <c r="K262" s="35">
        <v>1</v>
      </c>
      <c r="L262" s="33" t="s">
        <v>898</v>
      </c>
      <c r="M262" s="35">
        <v>1</v>
      </c>
      <c r="N262" s="35">
        <f>VLOOKUP($D262,[1]可使用道具表!$D:$E,2,FALSE)*$E262+VLOOKUP($F262,[1]可使用道具表!$D:$E,2,FALSE)*$G262+VLOOKUP($H262,[1]可使用道具表!$D:$E,2,FALSE)*$I262+VLOOKUP($J262,[1]可使用道具表!$D:$E,2,FALSE)*$K262+VLOOKUP($L262,[1]可使用道具表!$D:$E,2,FALSE)*$M262</f>
        <v>8612</v>
      </c>
      <c r="O262" s="95">
        <f t="shared" si="48"/>
        <v>0.28706666666666669</v>
      </c>
      <c r="P262" s="156"/>
      <c r="Q262" s="156"/>
      <c r="R262" s="156"/>
      <c r="S262" s="156"/>
      <c r="T262" s="156"/>
      <c r="U262" s="162">
        <f>VLOOKUP(D262,[1]可使用道具表!$D:$F,3,FALSE)</f>
        <v>130044</v>
      </c>
      <c r="V262" s="162">
        <f t="shared" si="41"/>
        <v>1</v>
      </c>
      <c r="W262" s="162">
        <f>VLOOKUP(F262,[1]可使用道具表!$D:$F,3,FALSE)</f>
        <v>500116</v>
      </c>
      <c r="X262" s="162">
        <f t="shared" si="42"/>
        <v>8</v>
      </c>
      <c r="Y262" s="162">
        <f>VLOOKUP(H262,[1]可使用道具表!$D:$F,3,FALSE)</f>
        <v>655009</v>
      </c>
      <c r="Z262" s="162">
        <f t="shared" si="43"/>
        <v>120</v>
      </c>
      <c r="AA262" s="162">
        <f>VLOOKUP(J262,[1]可使用道具表!$D:$F,3,FALSE)</f>
        <v>130306</v>
      </c>
      <c r="AB262" s="162">
        <f t="shared" si="44"/>
        <v>1</v>
      </c>
      <c r="AC262" s="162">
        <f>VLOOKUP(L262,[1]可使用道具表!$D:$F,3,FALSE)</f>
        <v>146006</v>
      </c>
      <c r="AD262" s="162">
        <f t="shared" si="45"/>
        <v>1</v>
      </c>
      <c r="AF262" s="158">
        <v>500116</v>
      </c>
      <c r="AG262" s="158">
        <v>5</v>
      </c>
      <c r="AH262" s="158">
        <v>44</v>
      </c>
      <c r="AL262" s="158">
        <v>500116</v>
      </c>
      <c r="AM262" s="158">
        <v>8</v>
      </c>
      <c r="AN262" s="158">
        <v>44</v>
      </c>
      <c r="AO262" s="158"/>
    </row>
    <row r="263" spans="1:41" ht="17.25" x14ac:dyDescent="0.35">
      <c r="A263" s="166" t="s">
        <v>2424</v>
      </c>
      <c r="B263" s="35">
        <v>1</v>
      </c>
      <c r="C263" s="35">
        <v>100</v>
      </c>
      <c r="D263" s="35" t="str">
        <f>R263</f>
        <v>天青图谱</v>
      </c>
      <c r="E263" s="35">
        <v>6</v>
      </c>
      <c r="F263" s="35" t="s">
        <v>2247</v>
      </c>
      <c r="G263" s="35">
        <v>1</v>
      </c>
      <c r="H263" s="98" t="s">
        <v>532</v>
      </c>
      <c r="I263" s="35">
        <v>1</v>
      </c>
      <c r="J263" s="98" t="s">
        <v>807</v>
      </c>
      <c r="K263" s="35">
        <v>1</v>
      </c>
      <c r="L263" s="35" t="s">
        <v>518</v>
      </c>
      <c r="M263" s="35"/>
      <c r="N263" s="35">
        <f>VLOOKUP($D263,[1]可使用道具表!$D:$E,2,FALSE)*$E263+VLOOKUP($F263,[1]可使用道具表!$D:$E,2,FALSE)*$G263+VLOOKUP($H263,[1]可使用道具表!$D:$E,2,FALSE)*$I263+VLOOKUP($J263,[1]可使用道具表!$D:$E,2,FALSE)*$K263+VLOOKUP($L263,[1]可使用道具表!$D:$E,2,FALSE)*$M263</f>
        <v>527</v>
      </c>
      <c r="O263" s="95">
        <f t="shared" si="48"/>
        <v>5.27</v>
      </c>
      <c r="P263" s="37" t="s">
        <v>361</v>
      </c>
      <c r="Q263" s="37" t="s">
        <v>362</v>
      </c>
      <c r="R263" s="37" t="s">
        <v>363</v>
      </c>
      <c r="S263" s="37" t="s">
        <v>581</v>
      </c>
      <c r="T263" s="38" t="s">
        <v>588</v>
      </c>
      <c r="U263" s="162">
        <f>VLOOKUP(D263,[1]可使用道具表!$D:$F,3,FALSE)</f>
        <v>655010</v>
      </c>
      <c r="V263" s="162">
        <f t="shared" si="41"/>
        <v>6</v>
      </c>
      <c r="W263" s="162">
        <f>VLOOKUP(F263,[1]可使用道具表!$D:$F,3,FALSE)</f>
        <v>160000</v>
      </c>
      <c r="X263" s="162">
        <f t="shared" si="42"/>
        <v>1</v>
      </c>
      <c r="Y263" s="162">
        <f>VLOOKUP(H263,[1]可使用道具表!$D:$F,3,FALSE)</f>
        <v>125005</v>
      </c>
      <c r="Z263" s="162">
        <f t="shared" si="43"/>
        <v>1</v>
      </c>
      <c r="AA263" s="162">
        <f>VLOOKUP(J263,[1]可使用道具表!$D:$F,3,FALSE)</f>
        <v>130303</v>
      </c>
      <c r="AB263" s="162">
        <f t="shared" si="44"/>
        <v>1</v>
      </c>
      <c r="AC263" s="162">
        <f>VLOOKUP(L263,[1]可使用道具表!$D:$F,3,FALSE)</f>
        <v>0</v>
      </c>
      <c r="AD263" s="162">
        <f t="shared" si="45"/>
        <v>0</v>
      </c>
      <c r="AF263" s="158">
        <v>655009</v>
      </c>
      <c r="AG263" s="158">
        <v>100</v>
      </c>
      <c r="AH263" s="158">
        <v>33</v>
      </c>
      <c r="AL263" s="158">
        <v>655009</v>
      </c>
      <c r="AM263" s="158">
        <v>120</v>
      </c>
      <c r="AN263" s="158">
        <v>33</v>
      </c>
      <c r="AO263" s="158"/>
    </row>
    <row r="264" spans="1:41" x14ac:dyDescent="0.35">
      <c r="A264" s="166"/>
      <c r="B264" s="35">
        <v>2</v>
      </c>
      <c r="C264" s="35">
        <v>200</v>
      </c>
      <c r="D264" s="35" t="str">
        <f>R263</f>
        <v>天青图谱</v>
      </c>
      <c r="E264" s="35">
        <v>8</v>
      </c>
      <c r="F264" s="35" t="str">
        <f>Q263</f>
        <v>挂件技能书</v>
      </c>
      <c r="G264" s="35">
        <v>1</v>
      </c>
      <c r="H264" s="98" t="s">
        <v>531</v>
      </c>
      <c r="I264" s="35">
        <v>3</v>
      </c>
      <c r="J264" s="98" t="s">
        <v>808</v>
      </c>
      <c r="K264" s="35">
        <v>1</v>
      </c>
      <c r="L264" s="35" t="s">
        <v>518</v>
      </c>
      <c r="M264" s="35"/>
      <c r="N264" s="35">
        <f>VLOOKUP($D264,[1]可使用道具表!$D:$E,2,FALSE)*$E264+VLOOKUP($F264,[1]可使用道具表!$D:$E,2,FALSE)*$G264+VLOOKUP($H264,[1]可使用道具表!$D:$E,2,FALSE)*$I264+VLOOKUP($J264,[1]可使用道具表!$D:$E,2,FALSE)*$K264+VLOOKUP($L264,[1]可使用道具表!$D:$E,2,FALSE)*$M264</f>
        <v>810</v>
      </c>
      <c r="O264" s="95">
        <f t="shared" si="48"/>
        <v>4.05</v>
      </c>
      <c r="P264" s="156"/>
      <c r="Q264" s="156"/>
      <c r="R264" s="156"/>
      <c r="S264" s="156"/>
      <c r="T264" s="156"/>
      <c r="U264" s="162">
        <f>VLOOKUP(D264,[1]可使用道具表!$D:$F,3,FALSE)</f>
        <v>655010</v>
      </c>
      <c r="V264" s="162">
        <f t="shared" si="41"/>
        <v>8</v>
      </c>
      <c r="W264" s="162">
        <f>VLOOKUP(F264,[1]可使用道具表!$D:$F,3,FALSE)</f>
        <v>500117</v>
      </c>
      <c r="X264" s="162">
        <f t="shared" si="42"/>
        <v>1</v>
      </c>
      <c r="Y264" s="162">
        <f>VLOOKUP(H264,[1]可使用道具表!$D:$F,3,FALSE)</f>
        <v>125013</v>
      </c>
      <c r="Z264" s="162">
        <f t="shared" si="43"/>
        <v>3</v>
      </c>
      <c r="AA264" s="162">
        <f>VLOOKUP(J264,[1]可使用道具表!$D:$F,3,FALSE)</f>
        <v>130304</v>
      </c>
      <c r="AB264" s="162">
        <f t="shared" si="44"/>
        <v>1</v>
      </c>
      <c r="AC264" s="162">
        <f>VLOOKUP(L264,[1]可使用道具表!$D:$F,3,FALSE)</f>
        <v>0</v>
      </c>
      <c r="AD264" s="162">
        <f t="shared" si="45"/>
        <v>0</v>
      </c>
      <c r="AF264" s="158">
        <v>130305</v>
      </c>
      <c r="AG264" s="158">
        <v>1</v>
      </c>
      <c r="AH264" s="158">
        <v>22</v>
      </c>
      <c r="AL264" s="158">
        <v>130306</v>
      </c>
      <c r="AM264" s="158">
        <v>1</v>
      </c>
      <c r="AN264" s="158">
        <v>22</v>
      </c>
      <c r="AO264" s="158"/>
    </row>
    <row r="265" spans="1:41" x14ac:dyDescent="0.35">
      <c r="A265" s="166"/>
      <c r="B265" s="35">
        <v>3</v>
      </c>
      <c r="C265" s="35">
        <v>500</v>
      </c>
      <c r="D265" s="35" t="str">
        <f>R263</f>
        <v>天青图谱</v>
      </c>
      <c r="E265" s="35">
        <v>8</v>
      </c>
      <c r="F265" s="35" t="str">
        <f>Q263</f>
        <v>挂件技能书</v>
      </c>
      <c r="G265" s="35">
        <v>1</v>
      </c>
      <c r="H265" s="35" t="s">
        <v>2248</v>
      </c>
      <c r="I265" s="35">
        <v>3</v>
      </c>
      <c r="J265" s="114" t="s">
        <v>153</v>
      </c>
      <c r="K265" s="114">
        <v>1</v>
      </c>
      <c r="L265" s="114" t="s">
        <v>518</v>
      </c>
      <c r="M265" s="35"/>
      <c r="N265" s="35">
        <f>VLOOKUP($D265,[1]可使用道具表!$D:$E,2,FALSE)*$E265+VLOOKUP($F265,[1]可使用道具表!$D:$E,2,FALSE)*$G265+VLOOKUP($H265,[1]可使用道具表!$D:$E,2,FALSE)*$I265+VLOOKUP($J265,[1]可使用道具表!$D:$E,2,FALSE)*$K265+VLOOKUP($L265,[1]可使用道具表!$D:$E,2,FALSE)*$M265</f>
        <v>490</v>
      </c>
      <c r="O265" s="95">
        <f t="shared" si="48"/>
        <v>0.98</v>
      </c>
      <c r="P265" s="156"/>
      <c r="Q265" s="156"/>
      <c r="R265" s="156"/>
      <c r="S265" s="156"/>
      <c r="T265" s="156"/>
      <c r="U265" s="162">
        <f>VLOOKUP(D265,[1]可使用道具表!$D:$F,3,FALSE)</f>
        <v>655010</v>
      </c>
      <c r="V265" s="162">
        <f t="shared" si="41"/>
        <v>8</v>
      </c>
      <c r="W265" s="162">
        <f>VLOOKUP(F265,[1]可使用道具表!$D:$F,3,FALSE)</f>
        <v>500117</v>
      </c>
      <c r="X265" s="162">
        <f t="shared" si="42"/>
        <v>1</v>
      </c>
      <c r="Y265" s="162">
        <f>VLOOKUP(H265,[1]可使用道具表!$D:$F,3,FALSE)</f>
        <v>160000</v>
      </c>
      <c r="Z265" s="162">
        <f t="shared" si="43"/>
        <v>3</v>
      </c>
      <c r="AA265" s="162">
        <f>VLOOKUP(J265,[1]可使用道具表!$D:$F,3,FALSE)</f>
        <v>141004</v>
      </c>
      <c r="AB265" s="162">
        <f t="shared" si="44"/>
        <v>1</v>
      </c>
      <c r="AC265" s="162">
        <f>VLOOKUP(L265,[1]可使用道具表!$D:$F,3,FALSE)</f>
        <v>0</v>
      </c>
      <c r="AD265" s="162">
        <f t="shared" si="45"/>
        <v>0</v>
      </c>
      <c r="AF265" s="158">
        <v>130032</v>
      </c>
      <c r="AG265" s="158">
        <v>1</v>
      </c>
      <c r="AH265" s="158">
        <v>11</v>
      </c>
      <c r="AL265" s="158">
        <v>130316</v>
      </c>
      <c r="AM265" s="158">
        <v>1</v>
      </c>
      <c r="AN265" s="158">
        <v>11</v>
      </c>
      <c r="AO265" s="158"/>
    </row>
    <row r="266" spans="1:41" x14ac:dyDescent="0.35">
      <c r="A266" s="166"/>
      <c r="B266" s="35">
        <v>4</v>
      </c>
      <c r="C266" s="35">
        <v>1000</v>
      </c>
      <c r="D266" s="35" t="str">
        <f>R263</f>
        <v>天青图谱</v>
      </c>
      <c r="E266" s="35">
        <v>10</v>
      </c>
      <c r="F266" s="35" t="str">
        <f>Q263</f>
        <v>挂件技能书</v>
      </c>
      <c r="G266" s="35">
        <v>1</v>
      </c>
      <c r="H266" s="35" t="s">
        <v>2249</v>
      </c>
      <c r="I266" s="35">
        <v>1</v>
      </c>
      <c r="J266" s="114" t="s">
        <v>288</v>
      </c>
      <c r="K266" s="114">
        <v>1</v>
      </c>
      <c r="L266" s="114" t="s">
        <v>2138</v>
      </c>
      <c r="M266" s="35">
        <v>1</v>
      </c>
      <c r="N266" s="35">
        <f>VLOOKUP($D266,[1]可使用道具表!$D:$E,2,FALSE)*$E266+VLOOKUP($F266,[1]可使用道具表!$D:$E,2,FALSE)*$G266+VLOOKUP($H266,[1]可使用道具表!$D:$E,2,FALSE)*$I266+VLOOKUP($J266,[1]可使用道具表!$D:$E,2,FALSE)*$K266+VLOOKUP($L266,[1]可使用道具表!$D:$E,2,FALSE)*$M266</f>
        <v>720</v>
      </c>
      <c r="O266" s="95">
        <f t="shared" si="48"/>
        <v>0.72</v>
      </c>
      <c r="P266" s="156"/>
      <c r="Q266" s="156"/>
      <c r="R266" s="156"/>
      <c r="S266" s="156"/>
      <c r="T266" s="156"/>
      <c r="U266" s="162">
        <f>VLOOKUP(D266,[1]可使用道具表!$D:$F,3,FALSE)</f>
        <v>655010</v>
      </c>
      <c r="V266" s="162">
        <f t="shared" si="41"/>
        <v>10</v>
      </c>
      <c r="W266" s="162">
        <f>VLOOKUP(F266,[1]可使用道具表!$D:$F,3,FALSE)</f>
        <v>500117</v>
      </c>
      <c r="X266" s="162">
        <f t="shared" si="42"/>
        <v>1</v>
      </c>
      <c r="Y266" s="162">
        <f>VLOOKUP(H266,[1]可使用道具表!$D:$F,3,FALSE)</f>
        <v>880019</v>
      </c>
      <c r="Z266" s="162">
        <f t="shared" si="43"/>
        <v>1</v>
      </c>
      <c r="AA266" s="162">
        <f>VLOOKUP(J266,[1]可使用道具表!$D:$F,3,FALSE)</f>
        <v>146004</v>
      </c>
      <c r="AB266" s="162">
        <f t="shared" si="44"/>
        <v>1</v>
      </c>
      <c r="AC266" s="162">
        <f>VLOOKUP(L266,[1]可使用道具表!$D:$F,3,FALSE)</f>
        <v>125025</v>
      </c>
      <c r="AD266" s="162">
        <f t="shared" si="45"/>
        <v>1</v>
      </c>
    </row>
    <row r="267" spans="1:41" x14ac:dyDescent="0.35">
      <c r="A267" s="166"/>
      <c r="B267" s="35">
        <v>5</v>
      </c>
      <c r="C267" s="35">
        <v>2000</v>
      </c>
      <c r="D267" s="35" t="str">
        <f>R263</f>
        <v>天青图谱</v>
      </c>
      <c r="E267" s="35">
        <v>20</v>
      </c>
      <c r="F267" s="35" t="str">
        <f>Q263</f>
        <v>挂件技能书</v>
      </c>
      <c r="G267" s="35">
        <v>2</v>
      </c>
      <c r="H267" s="35" t="s">
        <v>159</v>
      </c>
      <c r="I267" s="35">
        <v>1</v>
      </c>
      <c r="J267" s="35" t="s">
        <v>2250</v>
      </c>
      <c r="K267" s="35">
        <v>1</v>
      </c>
      <c r="L267" s="114" t="s">
        <v>531</v>
      </c>
      <c r="M267" s="35">
        <v>1</v>
      </c>
      <c r="N267" s="35">
        <f>VLOOKUP($D267,[1]可使用道具表!$D:$E,2,FALSE)*$E267+VLOOKUP($F267,[1]可使用道具表!$D:$E,2,FALSE)*$G267+VLOOKUP($H267,[1]可使用道具表!$D:$E,2,FALSE)*$I267+VLOOKUP($J267,[1]可使用道具表!$D:$E,2,FALSE)*$K267+VLOOKUP($L267,[1]可使用道具表!$D:$E,2,FALSE)*$M267</f>
        <v>740</v>
      </c>
      <c r="O267" s="95">
        <f t="shared" si="48"/>
        <v>0.37</v>
      </c>
      <c r="P267" s="156"/>
      <c r="Q267" s="156"/>
      <c r="R267" s="156"/>
      <c r="S267" s="156"/>
      <c r="T267" s="156"/>
      <c r="U267" s="162">
        <f>VLOOKUP(D267,[1]可使用道具表!$D:$F,3,FALSE)</f>
        <v>655010</v>
      </c>
      <c r="V267" s="162">
        <f t="shared" si="41"/>
        <v>20</v>
      </c>
      <c r="W267" s="162">
        <f>VLOOKUP(F267,[1]可使用道具表!$D:$F,3,FALSE)</f>
        <v>500117</v>
      </c>
      <c r="X267" s="162">
        <f t="shared" si="42"/>
        <v>2</v>
      </c>
      <c r="Y267" s="162">
        <f>VLOOKUP(H267,[1]可使用道具表!$D:$F,3,FALSE)</f>
        <v>880020</v>
      </c>
      <c r="Z267" s="162">
        <f t="shared" si="43"/>
        <v>1</v>
      </c>
      <c r="AA267" s="162">
        <f>VLOOKUP(J267,[1]可使用道具表!$D:$F,3,FALSE)</f>
        <v>880019</v>
      </c>
      <c r="AB267" s="162">
        <f t="shared" si="44"/>
        <v>1</v>
      </c>
      <c r="AC267" s="162">
        <f>VLOOKUP(L267,[1]可使用道具表!$D:$F,3,FALSE)</f>
        <v>125013</v>
      </c>
      <c r="AD267" s="162">
        <f t="shared" si="45"/>
        <v>1</v>
      </c>
    </row>
    <row r="268" spans="1:41" ht="33" x14ac:dyDescent="0.35">
      <c r="A268" s="166"/>
      <c r="B268" s="35">
        <v>6</v>
      </c>
      <c r="C268" s="35">
        <v>3000</v>
      </c>
      <c r="D268" s="35" t="str">
        <f>R263</f>
        <v>天青图谱</v>
      </c>
      <c r="E268" s="35">
        <v>30</v>
      </c>
      <c r="F268" s="35" t="str">
        <f>Q263</f>
        <v>挂件技能书</v>
      </c>
      <c r="G268" s="35">
        <v>3</v>
      </c>
      <c r="H268" s="35" t="s">
        <v>159</v>
      </c>
      <c r="I268" s="35">
        <v>1</v>
      </c>
      <c r="J268" s="35" t="s">
        <v>2250</v>
      </c>
      <c r="K268" s="35">
        <v>1</v>
      </c>
      <c r="L268" s="35" t="str">
        <f>S263</f>
        <v>天青玉</v>
      </c>
      <c r="M268" s="35">
        <v>1</v>
      </c>
      <c r="N268" s="35">
        <f>VLOOKUP($D268,[1]可使用道具表!$D:$E,2,FALSE)*$E268+VLOOKUP($F268,[1]可使用道具表!$D:$E,2,FALSE)*$G268+VLOOKUP($H268,[1]可使用道具表!$D:$E,2,FALSE)*$I268+VLOOKUP($J268,[1]可使用道具表!$D:$E,2,FALSE)*$K268+VLOOKUP($L268,[1]可使用道具表!$D:$E,2,FALSE)*$M268</f>
        <v>1397</v>
      </c>
      <c r="O268" s="95">
        <f t="shared" si="48"/>
        <v>0.46566666666666667</v>
      </c>
      <c r="P268" s="156"/>
      <c r="Q268" s="156"/>
      <c r="R268" s="156"/>
      <c r="S268" s="156"/>
      <c r="T268" s="156"/>
      <c r="U268" s="162">
        <f>VLOOKUP(D268,[1]可使用道具表!$D:$F,3,FALSE)</f>
        <v>655010</v>
      </c>
      <c r="V268" s="162">
        <f t="shared" si="41"/>
        <v>30</v>
      </c>
      <c r="W268" s="162">
        <f>VLOOKUP(F268,[1]可使用道具表!$D:$F,3,FALSE)</f>
        <v>500117</v>
      </c>
      <c r="X268" s="162">
        <f t="shared" si="42"/>
        <v>3</v>
      </c>
      <c r="Y268" s="162">
        <f>VLOOKUP(H268,[1]可使用道具表!$D:$F,3,FALSE)</f>
        <v>880020</v>
      </c>
      <c r="Z268" s="162">
        <f t="shared" si="43"/>
        <v>1</v>
      </c>
      <c r="AA268" s="162">
        <f>VLOOKUP(J268,[1]可使用道具表!$D:$F,3,FALSE)</f>
        <v>880019</v>
      </c>
      <c r="AB268" s="162">
        <f t="shared" si="44"/>
        <v>1</v>
      </c>
      <c r="AC268" s="162">
        <f>VLOOKUP(L268,[1]可使用道具表!$D:$F,3,FALSE)</f>
        <v>655110</v>
      </c>
      <c r="AD268" s="162">
        <f t="shared" si="45"/>
        <v>1</v>
      </c>
      <c r="AE268" s="159" t="s">
        <v>2489</v>
      </c>
      <c r="AF268" s="159" t="s">
        <v>2490</v>
      </c>
      <c r="AG268" s="159" t="s">
        <v>2491</v>
      </c>
      <c r="AH268" s="159" t="s">
        <v>2492</v>
      </c>
      <c r="AI268" s="159" t="s">
        <v>2493</v>
      </c>
      <c r="AJ268" s="159"/>
      <c r="AK268" s="159" t="s">
        <v>2489</v>
      </c>
      <c r="AL268" s="159" t="s">
        <v>2490</v>
      </c>
      <c r="AM268" s="159" t="s">
        <v>2491</v>
      </c>
      <c r="AN268" s="159" t="s">
        <v>2492</v>
      </c>
      <c r="AO268" s="159" t="s">
        <v>2493</v>
      </c>
    </row>
    <row r="269" spans="1:41" x14ac:dyDescent="0.35">
      <c r="A269" s="166"/>
      <c r="B269" s="35">
        <v>7</v>
      </c>
      <c r="C269" s="35">
        <v>5000</v>
      </c>
      <c r="D269" s="35" t="str">
        <f>R263</f>
        <v>天青图谱</v>
      </c>
      <c r="E269" s="35">
        <v>50</v>
      </c>
      <c r="F269" s="35" t="str">
        <f>S263</f>
        <v>天青玉</v>
      </c>
      <c r="G269" s="35">
        <v>1</v>
      </c>
      <c r="H269" s="35" t="s">
        <v>159</v>
      </c>
      <c r="I269" s="35">
        <v>1</v>
      </c>
      <c r="J269" s="35" t="s">
        <v>2250</v>
      </c>
      <c r="K269" s="35">
        <v>1</v>
      </c>
      <c r="L269" s="35" t="s">
        <v>165</v>
      </c>
      <c r="M269" s="35">
        <v>1</v>
      </c>
      <c r="N269" s="35">
        <f>VLOOKUP($D269,[1]可使用道具表!$D:$E,2,FALSE)*$E269+VLOOKUP($F269,[1]可使用道具表!$D:$E,2,FALSE)*$G269+VLOOKUP($H269,[1]可使用道具表!$D:$E,2,FALSE)*$I269+VLOOKUP($J269,[1]可使用道具表!$D:$E,2,FALSE)*$K269+VLOOKUP($L269,[1]可使用道具表!$D:$E,2,FALSE)*$M269</f>
        <v>1827</v>
      </c>
      <c r="O269" s="95">
        <f t="shared" si="48"/>
        <v>0.3654</v>
      </c>
      <c r="P269" s="156"/>
      <c r="Q269" s="156"/>
      <c r="R269" s="156"/>
      <c r="S269" s="156"/>
      <c r="T269" s="156"/>
      <c r="U269" s="162">
        <f>VLOOKUP(D269,[1]可使用道具表!$D:$F,3,FALSE)</f>
        <v>655010</v>
      </c>
      <c r="V269" s="162">
        <f t="shared" si="41"/>
        <v>50</v>
      </c>
      <c r="W269" s="162">
        <f>VLOOKUP(F269,[1]可使用道具表!$D:$F,3,FALSE)</f>
        <v>655110</v>
      </c>
      <c r="X269" s="162">
        <f t="shared" si="42"/>
        <v>1</v>
      </c>
      <c r="Y269" s="162">
        <f>VLOOKUP(H269,[1]可使用道具表!$D:$F,3,FALSE)</f>
        <v>880020</v>
      </c>
      <c r="Z269" s="162">
        <f t="shared" si="43"/>
        <v>1</v>
      </c>
      <c r="AA269" s="162">
        <f>VLOOKUP(J269,[1]可使用道具表!$D:$F,3,FALSE)</f>
        <v>880019</v>
      </c>
      <c r="AB269" s="162">
        <f t="shared" si="44"/>
        <v>1</v>
      </c>
      <c r="AC269" s="162">
        <f>VLOOKUP(L269,[1]可使用道具表!$D:$F,3,FALSE)</f>
        <v>880021</v>
      </c>
      <c r="AD269" s="162">
        <f t="shared" si="45"/>
        <v>1</v>
      </c>
      <c r="AE269" s="160"/>
      <c r="AF269" s="160">
        <v>9</v>
      </c>
      <c r="AG269" s="160">
        <v>9</v>
      </c>
      <c r="AH269" s="160">
        <v>20000</v>
      </c>
      <c r="AI269" s="160">
        <v>1</v>
      </c>
      <c r="AJ269" s="160"/>
      <c r="AK269" s="160"/>
      <c r="AL269" s="160">
        <v>10</v>
      </c>
      <c r="AM269" s="160">
        <v>10</v>
      </c>
      <c r="AN269" s="160">
        <v>30000</v>
      </c>
      <c r="AO269" s="160">
        <v>1</v>
      </c>
    </row>
    <row r="270" spans="1:41" ht="17.25" x14ac:dyDescent="0.35">
      <c r="A270" s="166"/>
      <c r="B270" s="35">
        <v>8</v>
      </c>
      <c r="C270" s="35">
        <v>10000</v>
      </c>
      <c r="D270" s="157" t="str">
        <f>T263</f>
        <v>天青灵玉</v>
      </c>
      <c r="E270" s="35">
        <v>1</v>
      </c>
      <c r="F270" s="35" t="str">
        <f>S263</f>
        <v>天青玉</v>
      </c>
      <c r="G270" s="35">
        <v>1</v>
      </c>
      <c r="H270" s="35" t="s">
        <v>1877</v>
      </c>
      <c r="I270" s="35">
        <v>2</v>
      </c>
      <c r="J270" s="35" t="s">
        <v>1875</v>
      </c>
      <c r="K270" s="35">
        <v>2</v>
      </c>
      <c r="L270" s="35" t="s">
        <v>1879</v>
      </c>
      <c r="M270" s="35">
        <v>2</v>
      </c>
      <c r="N270" s="35">
        <f>VLOOKUP($D270,[1]可使用道具表!$D:$E,2,FALSE)*$E270+VLOOKUP($F270,[1]可使用道具表!$D:$E,2,FALSE)*$G270+VLOOKUP($H270,[1]可使用道具表!$D:$E,2,FALSE)*$I270+VLOOKUP($J270,[1]可使用道具表!$D:$E,2,FALSE)*$K270+VLOOKUP($L270,[1]可使用道具表!$D:$E,2,FALSE)*$M270</f>
        <v>3749</v>
      </c>
      <c r="O270" s="95">
        <f t="shared" si="48"/>
        <v>0.37490000000000001</v>
      </c>
      <c r="P270" s="156"/>
      <c r="Q270" s="156"/>
      <c r="R270" s="156"/>
      <c r="S270" s="156"/>
      <c r="T270" s="156"/>
      <c r="U270" s="162">
        <f>VLOOKUP(D270,[1]可使用道具表!$D:$F,3,FALSE)</f>
        <v>655310</v>
      </c>
      <c r="V270" s="162">
        <f t="shared" si="41"/>
        <v>1</v>
      </c>
      <c r="W270" s="162">
        <f>VLOOKUP(F270,[1]可使用道具表!$D:$F,3,FALSE)</f>
        <v>655110</v>
      </c>
      <c r="X270" s="162">
        <f t="shared" si="42"/>
        <v>1</v>
      </c>
      <c r="Y270" s="162">
        <f>VLOOKUP(H270,[1]可使用道具表!$D:$F,3,FALSE)</f>
        <v>880020</v>
      </c>
      <c r="Z270" s="162">
        <f t="shared" si="43"/>
        <v>2</v>
      </c>
      <c r="AA270" s="162">
        <f>VLOOKUP(J270,[1]可使用道具表!$D:$F,3,FALSE)</f>
        <v>880019</v>
      </c>
      <c r="AB270" s="162">
        <f t="shared" si="44"/>
        <v>2</v>
      </c>
      <c r="AC270" s="162">
        <f>VLOOKUP(L270,[1]可使用道具表!$D:$F,3,FALSE)</f>
        <v>880021</v>
      </c>
      <c r="AD270" s="162">
        <f t="shared" si="45"/>
        <v>2</v>
      </c>
      <c r="AE270" s="161">
        <v>3</v>
      </c>
      <c r="AF270" s="161" t="s">
        <v>2494</v>
      </c>
      <c r="AG270" s="161" t="s">
        <v>522</v>
      </c>
      <c r="AH270" s="161" t="s">
        <v>2495</v>
      </c>
      <c r="AI270" s="160"/>
      <c r="AJ270" s="160"/>
      <c r="AK270" s="161">
        <v>3</v>
      </c>
      <c r="AL270" s="161" t="s">
        <v>2494</v>
      </c>
      <c r="AM270" s="161" t="s">
        <v>522</v>
      </c>
      <c r="AN270" s="161" t="s">
        <v>2495</v>
      </c>
      <c r="AO270" s="160"/>
    </row>
    <row r="271" spans="1:41" x14ac:dyDescent="0.35">
      <c r="A271" s="166"/>
      <c r="B271" s="35">
        <v>9</v>
      </c>
      <c r="C271" s="35">
        <v>20000</v>
      </c>
      <c r="D271" s="33" t="s">
        <v>757</v>
      </c>
      <c r="E271" s="35">
        <v>3</v>
      </c>
      <c r="F271" s="35" t="str">
        <f>Q263</f>
        <v>挂件技能书</v>
      </c>
      <c r="G271" s="35">
        <v>5</v>
      </c>
      <c r="H271" s="35" t="str">
        <f>R263</f>
        <v>天青图谱</v>
      </c>
      <c r="I271" s="35">
        <v>100</v>
      </c>
      <c r="J271" s="35" t="s">
        <v>2429</v>
      </c>
      <c r="K271" s="35">
        <v>1</v>
      </c>
      <c r="L271" s="33" t="s">
        <v>2428</v>
      </c>
      <c r="M271" s="35">
        <v>1</v>
      </c>
      <c r="N271" s="35">
        <f>VLOOKUP($D271,[1]可使用道具表!$D:$E,2,FALSE)*$E271+VLOOKUP($F271,[1]可使用道具表!$D:$E,2,FALSE)*$G271+VLOOKUP($H271,[1]可使用道具表!$D:$E,2,FALSE)*$I271+VLOOKUP($J271,[1]可使用道具表!$D:$E,2,FALSE)*$K271+VLOOKUP($L271,[1]可使用道具表!$D:$E,2,FALSE)*$M271</f>
        <v>5061</v>
      </c>
      <c r="O271" s="95">
        <f t="shared" si="48"/>
        <v>0.25305</v>
      </c>
      <c r="P271" s="156"/>
      <c r="Q271" s="156"/>
      <c r="R271" s="156"/>
      <c r="S271" s="156"/>
      <c r="T271" s="156"/>
      <c r="U271" s="162">
        <f>VLOOKUP(D271,[1]可使用道具表!$D:$F,3,FALSE)</f>
        <v>130028</v>
      </c>
      <c r="V271" s="162">
        <f t="shared" ref="V271:V292" si="49">E271</f>
        <v>3</v>
      </c>
      <c r="W271" s="162">
        <f>VLOOKUP(F271,[1]可使用道具表!$D:$F,3,FALSE)</f>
        <v>500117</v>
      </c>
      <c r="X271" s="162">
        <f t="shared" ref="X271:X292" si="50">G271</f>
        <v>5</v>
      </c>
      <c r="Y271" s="162">
        <f>VLOOKUP(H271,[1]可使用道具表!$D:$F,3,FALSE)</f>
        <v>655010</v>
      </c>
      <c r="Z271" s="162">
        <f t="shared" ref="Z271:Z292" si="51">I271</f>
        <v>100</v>
      </c>
      <c r="AA271" s="162">
        <f>VLOOKUP(J271,[1]可使用道具表!$D:$F,3,FALSE)</f>
        <v>130305</v>
      </c>
      <c r="AB271" s="162">
        <f t="shared" ref="AB271:AB292" si="52">K271</f>
        <v>1</v>
      </c>
      <c r="AC271" s="162">
        <f>VLOOKUP(L271,[1]可使用道具表!$D:$F,3,FALSE)</f>
        <v>130032</v>
      </c>
      <c r="AD271" s="162">
        <f t="shared" ref="AD271:AD292" si="53">M271</f>
        <v>1</v>
      </c>
      <c r="AF271" s="158">
        <v>130028</v>
      </c>
      <c r="AG271" s="158">
        <v>3</v>
      </c>
      <c r="AH271" s="158">
        <v>55</v>
      </c>
      <c r="AL271" s="158">
        <v>130044</v>
      </c>
      <c r="AM271" s="158">
        <v>1</v>
      </c>
      <c r="AN271" s="158">
        <v>55</v>
      </c>
      <c r="AO271" s="158"/>
    </row>
    <row r="272" spans="1:41" x14ac:dyDescent="0.35">
      <c r="A272" s="166"/>
      <c r="B272" s="35">
        <v>10</v>
      </c>
      <c r="C272" s="35">
        <v>30000</v>
      </c>
      <c r="D272" s="33" t="s">
        <v>763</v>
      </c>
      <c r="E272" s="35">
        <v>1</v>
      </c>
      <c r="F272" s="35" t="str">
        <f>Q263</f>
        <v>挂件技能书</v>
      </c>
      <c r="G272" s="35">
        <v>8</v>
      </c>
      <c r="H272" s="35" t="str">
        <f>R263</f>
        <v>天青图谱</v>
      </c>
      <c r="I272" s="35">
        <v>120</v>
      </c>
      <c r="J272" s="35" t="s">
        <v>2430</v>
      </c>
      <c r="K272" s="35">
        <v>1</v>
      </c>
      <c r="L272" s="33" t="s">
        <v>898</v>
      </c>
      <c r="M272" s="35">
        <v>1</v>
      </c>
      <c r="N272" s="35">
        <f>VLOOKUP($D272,[1]可使用道具表!$D:$E,2,FALSE)*$E272+VLOOKUP($F272,[1]可使用道具表!$D:$E,2,FALSE)*$G272+VLOOKUP($H272,[1]可使用道具表!$D:$E,2,FALSE)*$I272+VLOOKUP($J272,[1]可使用道具表!$D:$E,2,FALSE)*$K272+VLOOKUP($L272,[1]可使用道具表!$D:$E,2,FALSE)*$M272</f>
        <v>8612</v>
      </c>
      <c r="O272" s="95">
        <f t="shared" si="48"/>
        <v>0.28706666666666669</v>
      </c>
      <c r="P272" s="156"/>
      <c r="Q272" s="156"/>
      <c r="R272" s="156"/>
      <c r="S272" s="156"/>
      <c r="T272" s="156"/>
      <c r="U272" s="162">
        <f>VLOOKUP(D272,[1]可使用道具表!$D:$F,3,FALSE)</f>
        <v>130044</v>
      </c>
      <c r="V272" s="162">
        <f t="shared" si="49"/>
        <v>1</v>
      </c>
      <c r="W272" s="162">
        <f>VLOOKUP(F272,[1]可使用道具表!$D:$F,3,FALSE)</f>
        <v>500117</v>
      </c>
      <c r="X272" s="162">
        <f t="shared" si="50"/>
        <v>8</v>
      </c>
      <c r="Y272" s="162">
        <f>VLOOKUP(H272,[1]可使用道具表!$D:$F,3,FALSE)</f>
        <v>655010</v>
      </c>
      <c r="Z272" s="162">
        <f t="shared" si="51"/>
        <v>120</v>
      </c>
      <c r="AA272" s="162">
        <f>VLOOKUP(J272,[1]可使用道具表!$D:$F,3,FALSE)</f>
        <v>130306</v>
      </c>
      <c r="AB272" s="162">
        <f t="shared" si="52"/>
        <v>1</v>
      </c>
      <c r="AC272" s="162">
        <f>VLOOKUP(L272,[1]可使用道具表!$D:$F,3,FALSE)</f>
        <v>146006</v>
      </c>
      <c r="AD272" s="162">
        <f t="shared" si="53"/>
        <v>1</v>
      </c>
      <c r="AF272" s="158">
        <v>500117</v>
      </c>
      <c r="AG272" s="158">
        <v>5</v>
      </c>
      <c r="AH272" s="158">
        <v>44</v>
      </c>
      <c r="AL272" s="158">
        <v>500117</v>
      </c>
      <c r="AM272" s="158">
        <v>8</v>
      </c>
      <c r="AN272" s="158">
        <v>44</v>
      </c>
      <c r="AO272" s="158"/>
    </row>
    <row r="273" spans="1:41" ht="17.25" x14ac:dyDescent="0.35">
      <c r="A273" s="166" t="s">
        <v>2425</v>
      </c>
      <c r="B273" s="35">
        <v>1</v>
      </c>
      <c r="C273" s="35">
        <v>100</v>
      </c>
      <c r="D273" s="35" t="str">
        <f>R273</f>
        <v>遁甲阵法</v>
      </c>
      <c r="E273" s="35">
        <v>6</v>
      </c>
      <c r="F273" s="35" t="s">
        <v>2247</v>
      </c>
      <c r="G273" s="35">
        <v>1</v>
      </c>
      <c r="H273" s="98" t="s">
        <v>532</v>
      </c>
      <c r="I273" s="35">
        <v>1</v>
      </c>
      <c r="J273" s="98" t="s">
        <v>807</v>
      </c>
      <c r="K273" s="35">
        <v>1</v>
      </c>
      <c r="L273" s="35" t="s">
        <v>518</v>
      </c>
      <c r="M273" s="35"/>
      <c r="N273" s="35">
        <f>VLOOKUP($D273,[1]可使用道具表!$D:$E,2,FALSE)*$E273+VLOOKUP($F273,[1]可使用道具表!$D:$E,2,FALSE)*$G273+VLOOKUP($H273,[1]可使用道具表!$D:$E,2,FALSE)*$I273+VLOOKUP($J273,[1]可使用道具表!$D:$E,2,FALSE)*$K273+VLOOKUP($L273,[1]可使用道具表!$D:$E,2,FALSE)*$M273</f>
        <v>527</v>
      </c>
      <c r="O273" s="95">
        <f t="shared" si="48"/>
        <v>5.27</v>
      </c>
      <c r="P273" s="39" t="s">
        <v>368</v>
      </c>
      <c r="Q273" s="39" t="s">
        <v>590</v>
      </c>
      <c r="R273" s="39" t="s">
        <v>369</v>
      </c>
      <c r="S273" s="39" t="s">
        <v>589</v>
      </c>
      <c r="T273" s="40" t="s">
        <v>226</v>
      </c>
      <c r="U273" s="162">
        <f>VLOOKUP(D273,[1]可使用道具表!$D:$F,3,FALSE)</f>
        <v>655003</v>
      </c>
      <c r="V273" s="162">
        <f t="shared" si="49"/>
        <v>6</v>
      </c>
      <c r="W273" s="162">
        <f>VLOOKUP(F273,[1]可使用道具表!$D:$F,3,FALSE)</f>
        <v>160000</v>
      </c>
      <c r="X273" s="162">
        <f t="shared" si="50"/>
        <v>1</v>
      </c>
      <c r="Y273" s="162">
        <f>VLOOKUP(H273,[1]可使用道具表!$D:$F,3,FALSE)</f>
        <v>125005</v>
      </c>
      <c r="Z273" s="162">
        <f t="shared" si="51"/>
        <v>1</v>
      </c>
      <c r="AA273" s="162">
        <f>VLOOKUP(J273,[1]可使用道具表!$D:$F,3,FALSE)</f>
        <v>130303</v>
      </c>
      <c r="AB273" s="162">
        <f t="shared" si="52"/>
        <v>1</v>
      </c>
      <c r="AC273" s="162">
        <f>VLOOKUP(L273,[1]可使用道具表!$D:$F,3,FALSE)</f>
        <v>0</v>
      </c>
      <c r="AD273" s="162">
        <f t="shared" si="53"/>
        <v>0</v>
      </c>
      <c r="AF273" s="158">
        <v>655010</v>
      </c>
      <c r="AG273" s="158">
        <v>100</v>
      </c>
      <c r="AH273" s="158">
        <v>33</v>
      </c>
      <c r="AL273" s="158">
        <v>655010</v>
      </c>
      <c r="AM273" s="158">
        <v>120</v>
      </c>
      <c r="AN273" s="158">
        <v>33</v>
      </c>
      <c r="AO273" s="158"/>
    </row>
    <row r="274" spans="1:41" x14ac:dyDescent="0.35">
      <c r="A274" s="166"/>
      <c r="B274" s="35">
        <v>2</v>
      </c>
      <c r="C274" s="35">
        <v>200</v>
      </c>
      <c r="D274" s="35" t="str">
        <f>R273</f>
        <v>遁甲阵法</v>
      </c>
      <c r="E274" s="35">
        <v>8</v>
      </c>
      <c r="F274" s="35" t="str">
        <f>Q273</f>
        <v>奇门技能书</v>
      </c>
      <c r="G274" s="35">
        <v>1</v>
      </c>
      <c r="H274" s="98" t="s">
        <v>531</v>
      </c>
      <c r="I274" s="35">
        <v>3</v>
      </c>
      <c r="J274" s="98" t="s">
        <v>808</v>
      </c>
      <c r="K274" s="35">
        <v>1</v>
      </c>
      <c r="L274" s="35" t="s">
        <v>518</v>
      </c>
      <c r="M274" s="35"/>
      <c r="N274" s="35">
        <f>VLOOKUP($D274,[1]可使用道具表!$D:$E,2,FALSE)*$E274+VLOOKUP($F274,[1]可使用道具表!$D:$E,2,FALSE)*$G274+VLOOKUP($H274,[1]可使用道具表!$D:$E,2,FALSE)*$I274+VLOOKUP($J274,[1]可使用道具表!$D:$E,2,FALSE)*$K274+VLOOKUP($L274,[1]可使用道具表!$D:$E,2,FALSE)*$M274</f>
        <v>810</v>
      </c>
      <c r="O274" s="95">
        <f t="shared" si="48"/>
        <v>4.05</v>
      </c>
      <c r="P274" s="156"/>
      <c r="Q274" s="156"/>
      <c r="R274" s="156"/>
      <c r="S274" s="156"/>
      <c r="T274" s="156"/>
      <c r="U274" s="162">
        <f>VLOOKUP(D274,[1]可使用道具表!$D:$F,3,FALSE)</f>
        <v>655003</v>
      </c>
      <c r="V274" s="162">
        <f t="shared" si="49"/>
        <v>8</v>
      </c>
      <c r="W274" s="162">
        <f>VLOOKUP(F274,[1]可使用道具表!$D:$F,3,FALSE)</f>
        <v>500119</v>
      </c>
      <c r="X274" s="162">
        <f t="shared" si="50"/>
        <v>1</v>
      </c>
      <c r="Y274" s="162">
        <f>VLOOKUP(H274,[1]可使用道具表!$D:$F,3,FALSE)</f>
        <v>125013</v>
      </c>
      <c r="Z274" s="162">
        <f t="shared" si="51"/>
        <v>3</v>
      </c>
      <c r="AA274" s="162">
        <f>VLOOKUP(J274,[1]可使用道具表!$D:$F,3,FALSE)</f>
        <v>130304</v>
      </c>
      <c r="AB274" s="162">
        <f t="shared" si="52"/>
        <v>1</v>
      </c>
      <c r="AC274" s="162">
        <f>VLOOKUP(L274,[1]可使用道具表!$D:$F,3,FALSE)</f>
        <v>0</v>
      </c>
      <c r="AD274" s="162">
        <f t="shared" si="53"/>
        <v>0</v>
      </c>
      <c r="AF274" s="158">
        <v>130305</v>
      </c>
      <c r="AG274" s="158">
        <v>1</v>
      </c>
      <c r="AH274" s="158">
        <v>22</v>
      </c>
      <c r="AL274" s="158">
        <v>130306</v>
      </c>
      <c r="AM274" s="158">
        <v>1</v>
      </c>
      <c r="AN274" s="158">
        <v>22</v>
      </c>
      <c r="AO274" s="158"/>
    </row>
    <row r="275" spans="1:41" x14ac:dyDescent="0.35">
      <c r="A275" s="166"/>
      <c r="B275" s="35">
        <v>3</v>
      </c>
      <c r="C275" s="35">
        <v>500</v>
      </c>
      <c r="D275" s="35" t="str">
        <f>R273</f>
        <v>遁甲阵法</v>
      </c>
      <c r="E275" s="35">
        <v>8</v>
      </c>
      <c r="F275" s="35" t="str">
        <f>Q273</f>
        <v>奇门技能书</v>
      </c>
      <c r="G275" s="35">
        <v>1</v>
      </c>
      <c r="H275" s="35" t="s">
        <v>2248</v>
      </c>
      <c r="I275" s="35">
        <v>3</v>
      </c>
      <c r="J275" s="114" t="s">
        <v>153</v>
      </c>
      <c r="K275" s="114">
        <v>1</v>
      </c>
      <c r="L275" s="114" t="s">
        <v>518</v>
      </c>
      <c r="M275" s="35"/>
      <c r="N275" s="35">
        <f>VLOOKUP($D275,[1]可使用道具表!$D:$E,2,FALSE)*$E275+VLOOKUP($F275,[1]可使用道具表!$D:$E,2,FALSE)*$G275+VLOOKUP($H275,[1]可使用道具表!$D:$E,2,FALSE)*$I275+VLOOKUP($J275,[1]可使用道具表!$D:$E,2,FALSE)*$K275+VLOOKUP($L275,[1]可使用道具表!$D:$E,2,FALSE)*$M275</f>
        <v>490</v>
      </c>
      <c r="O275" s="95">
        <f t="shared" si="48"/>
        <v>0.98</v>
      </c>
      <c r="P275" s="156"/>
      <c r="Q275" s="156"/>
      <c r="R275" s="156"/>
      <c r="S275" s="156"/>
      <c r="T275" s="156"/>
      <c r="U275" s="162">
        <f>VLOOKUP(D275,[1]可使用道具表!$D:$F,3,FALSE)</f>
        <v>655003</v>
      </c>
      <c r="V275" s="162">
        <f t="shared" si="49"/>
        <v>8</v>
      </c>
      <c r="W275" s="162">
        <f>VLOOKUP(F275,[1]可使用道具表!$D:$F,3,FALSE)</f>
        <v>500119</v>
      </c>
      <c r="X275" s="162">
        <f t="shared" si="50"/>
        <v>1</v>
      </c>
      <c r="Y275" s="162">
        <f>VLOOKUP(H275,[1]可使用道具表!$D:$F,3,FALSE)</f>
        <v>160000</v>
      </c>
      <c r="Z275" s="162">
        <f t="shared" si="51"/>
        <v>3</v>
      </c>
      <c r="AA275" s="162">
        <f>VLOOKUP(J275,[1]可使用道具表!$D:$F,3,FALSE)</f>
        <v>141004</v>
      </c>
      <c r="AB275" s="162">
        <f t="shared" si="52"/>
        <v>1</v>
      </c>
      <c r="AC275" s="162">
        <f>VLOOKUP(L275,[1]可使用道具表!$D:$F,3,FALSE)</f>
        <v>0</v>
      </c>
      <c r="AD275" s="162">
        <f t="shared" si="53"/>
        <v>0</v>
      </c>
      <c r="AF275" s="158">
        <v>130032</v>
      </c>
      <c r="AG275" s="158">
        <v>1</v>
      </c>
      <c r="AH275" s="158">
        <v>11</v>
      </c>
      <c r="AL275" s="158">
        <v>130316</v>
      </c>
      <c r="AM275" s="158">
        <v>1</v>
      </c>
      <c r="AN275" s="158">
        <v>11</v>
      </c>
      <c r="AO275" s="158"/>
    </row>
    <row r="276" spans="1:41" x14ac:dyDescent="0.35">
      <c r="A276" s="166"/>
      <c r="B276" s="35">
        <v>4</v>
      </c>
      <c r="C276" s="35">
        <v>1000</v>
      </c>
      <c r="D276" s="35" t="str">
        <f>R273</f>
        <v>遁甲阵法</v>
      </c>
      <c r="E276" s="35">
        <v>10</v>
      </c>
      <c r="F276" s="35" t="str">
        <f>Q273</f>
        <v>奇门技能书</v>
      </c>
      <c r="G276" s="35">
        <v>1</v>
      </c>
      <c r="H276" s="35" t="s">
        <v>2249</v>
      </c>
      <c r="I276" s="35">
        <v>1</v>
      </c>
      <c r="J276" s="114" t="s">
        <v>288</v>
      </c>
      <c r="K276" s="114">
        <v>1</v>
      </c>
      <c r="L276" s="114" t="s">
        <v>2138</v>
      </c>
      <c r="M276" s="35">
        <v>1</v>
      </c>
      <c r="N276" s="35">
        <f>VLOOKUP($D276,[1]可使用道具表!$D:$E,2,FALSE)*$E276+VLOOKUP($F276,[1]可使用道具表!$D:$E,2,FALSE)*$G276+VLOOKUP($H276,[1]可使用道具表!$D:$E,2,FALSE)*$I276+VLOOKUP($J276,[1]可使用道具表!$D:$E,2,FALSE)*$K276+VLOOKUP($L276,[1]可使用道具表!$D:$E,2,FALSE)*$M276</f>
        <v>720</v>
      </c>
      <c r="O276" s="95">
        <f t="shared" si="48"/>
        <v>0.72</v>
      </c>
      <c r="P276" s="156"/>
      <c r="Q276" s="156"/>
      <c r="R276" s="156"/>
      <c r="S276" s="156"/>
      <c r="T276" s="156"/>
      <c r="U276" s="162">
        <f>VLOOKUP(D276,[1]可使用道具表!$D:$F,3,FALSE)</f>
        <v>655003</v>
      </c>
      <c r="V276" s="162">
        <f t="shared" si="49"/>
        <v>10</v>
      </c>
      <c r="W276" s="162">
        <f>VLOOKUP(F276,[1]可使用道具表!$D:$F,3,FALSE)</f>
        <v>500119</v>
      </c>
      <c r="X276" s="162">
        <f t="shared" si="50"/>
        <v>1</v>
      </c>
      <c r="Y276" s="162">
        <f>VLOOKUP(H276,[1]可使用道具表!$D:$F,3,FALSE)</f>
        <v>880019</v>
      </c>
      <c r="Z276" s="162">
        <f t="shared" si="51"/>
        <v>1</v>
      </c>
      <c r="AA276" s="162">
        <f>VLOOKUP(J276,[1]可使用道具表!$D:$F,3,FALSE)</f>
        <v>146004</v>
      </c>
      <c r="AB276" s="162">
        <f t="shared" si="52"/>
        <v>1</v>
      </c>
      <c r="AC276" s="162">
        <f>VLOOKUP(L276,[1]可使用道具表!$D:$F,3,FALSE)</f>
        <v>125025</v>
      </c>
      <c r="AD276" s="162">
        <f t="shared" si="53"/>
        <v>1</v>
      </c>
    </row>
    <row r="277" spans="1:41" x14ac:dyDescent="0.35">
      <c r="A277" s="166"/>
      <c r="B277" s="35">
        <v>5</v>
      </c>
      <c r="C277" s="35">
        <v>2000</v>
      </c>
      <c r="D277" s="35" t="str">
        <f>R273</f>
        <v>遁甲阵法</v>
      </c>
      <c r="E277" s="35">
        <v>20</v>
      </c>
      <c r="F277" s="35" t="str">
        <f>Q273</f>
        <v>奇门技能书</v>
      </c>
      <c r="G277" s="35">
        <v>2</v>
      </c>
      <c r="H277" s="35" t="s">
        <v>159</v>
      </c>
      <c r="I277" s="35">
        <v>1</v>
      </c>
      <c r="J277" s="35" t="s">
        <v>2250</v>
      </c>
      <c r="K277" s="35">
        <v>1</v>
      </c>
      <c r="L277" s="114" t="s">
        <v>531</v>
      </c>
      <c r="M277" s="35">
        <v>1</v>
      </c>
      <c r="N277" s="35">
        <f>VLOOKUP($D277,[1]可使用道具表!$D:$E,2,FALSE)*$E277+VLOOKUP($F277,[1]可使用道具表!$D:$E,2,FALSE)*$G277+VLOOKUP($H277,[1]可使用道具表!$D:$E,2,FALSE)*$I277+VLOOKUP($J277,[1]可使用道具表!$D:$E,2,FALSE)*$K277+VLOOKUP($L277,[1]可使用道具表!$D:$E,2,FALSE)*$M277</f>
        <v>740</v>
      </c>
      <c r="O277" s="95">
        <f t="shared" si="48"/>
        <v>0.37</v>
      </c>
      <c r="P277" s="156"/>
      <c r="Q277" s="156"/>
      <c r="R277" s="156"/>
      <c r="S277" s="156"/>
      <c r="T277" s="156"/>
      <c r="U277" s="162">
        <f>VLOOKUP(D277,[1]可使用道具表!$D:$F,3,FALSE)</f>
        <v>655003</v>
      </c>
      <c r="V277" s="162">
        <f t="shared" si="49"/>
        <v>20</v>
      </c>
      <c r="W277" s="162">
        <f>VLOOKUP(F277,[1]可使用道具表!$D:$F,3,FALSE)</f>
        <v>500119</v>
      </c>
      <c r="X277" s="162">
        <f t="shared" si="50"/>
        <v>2</v>
      </c>
      <c r="Y277" s="162">
        <f>VLOOKUP(H277,[1]可使用道具表!$D:$F,3,FALSE)</f>
        <v>880020</v>
      </c>
      <c r="Z277" s="162">
        <f t="shared" si="51"/>
        <v>1</v>
      </c>
      <c r="AA277" s="162">
        <f>VLOOKUP(J277,[1]可使用道具表!$D:$F,3,FALSE)</f>
        <v>880019</v>
      </c>
      <c r="AB277" s="162">
        <f t="shared" si="52"/>
        <v>1</v>
      </c>
      <c r="AC277" s="162">
        <f>VLOOKUP(L277,[1]可使用道具表!$D:$F,3,FALSE)</f>
        <v>125013</v>
      </c>
      <c r="AD277" s="162">
        <f t="shared" si="53"/>
        <v>1</v>
      </c>
    </row>
    <row r="278" spans="1:41" ht="33" x14ac:dyDescent="0.35">
      <c r="A278" s="166"/>
      <c r="B278" s="35">
        <v>6</v>
      </c>
      <c r="C278" s="35">
        <v>3000</v>
      </c>
      <c r="D278" s="35" t="str">
        <f>R273</f>
        <v>遁甲阵法</v>
      </c>
      <c r="E278" s="35">
        <v>30</v>
      </c>
      <c r="F278" s="35" t="str">
        <f>Q273</f>
        <v>奇门技能书</v>
      </c>
      <c r="G278" s="35">
        <v>3</v>
      </c>
      <c r="H278" s="35" t="s">
        <v>159</v>
      </c>
      <c r="I278" s="35">
        <v>1</v>
      </c>
      <c r="J278" s="35" t="s">
        <v>2250</v>
      </c>
      <c r="K278" s="35">
        <v>1</v>
      </c>
      <c r="L278" s="35" t="str">
        <f>S273</f>
        <v>遁甲丹</v>
      </c>
      <c r="M278" s="35">
        <v>1</v>
      </c>
      <c r="N278" s="35">
        <f>VLOOKUP($D278,[1]可使用道具表!$D:$E,2,FALSE)*$E278+VLOOKUP($F278,[1]可使用道具表!$D:$E,2,FALSE)*$G278+VLOOKUP($H278,[1]可使用道具表!$D:$E,2,FALSE)*$I278+VLOOKUP($J278,[1]可使用道具表!$D:$E,2,FALSE)*$K278+VLOOKUP($L278,[1]可使用道具表!$D:$E,2,FALSE)*$M278</f>
        <v>1397</v>
      </c>
      <c r="O278" s="95">
        <f t="shared" si="48"/>
        <v>0.46566666666666667</v>
      </c>
      <c r="P278" s="156"/>
      <c r="Q278" s="156"/>
      <c r="R278" s="156"/>
      <c r="S278" s="156"/>
      <c r="T278" s="156"/>
      <c r="U278" s="162">
        <f>VLOOKUP(D278,[1]可使用道具表!$D:$F,3,FALSE)</f>
        <v>655003</v>
      </c>
      <c r="V278" s="162">
        <f t="shared" si="49"/>
        <v>30</v>
      </c>
      <c r="W278" s="162">
        <f>VLOOKUP(F278,[1]可使用道具表!$D:$F,3,FALSE)</f>
        <v>500119</v>
      </c>
      <c r="X278" s="162">
        <f t="shared" si="50"/>
        <v>3</v>
      </c>
      <c r="Y278" s="162">
        <f>VLOOKUP(H278,[1]可使用道具表!$D:$F,3,FALSE)</f>
        <v>880020</v>
      </c>
      <c r="Z278" s="162">
        <f t="shared" si="51"/>
        <v>1</v>
      </c>
      <c r="AA278" s="162">
        <f>VLOOKUP(J278,[1]可使用道具表!$D:$F,3,FALSE)</f>
        <v>880019</v>
      </c>
      <c r="AB278" s="162">
        <f t="shared" si="52"/>
        <v>1</v>
      </c>
      <c r="AC278" s="162">
        <f>VLOOKUP(L278,[1]可使用道具表!$D:$F,3,FALSE)</f>
        <v>655103</v>
      </c>
      <c r="AD278" s="162">
        <f t="shared" si="53"/>
        <v>1</v>
      </c>
      <c r="AE278" s="159" t="s">
        <v>2489</v>
      </c>
      <c r="AF278" s="159" t="s">
        <v>2490</v>
      </c>
      <c r="AG278" s="159" t="s">
        <v>2491</v>
      </c>
      <c r="AH278" s="159" t="s">
        <v>2492</v>
      </c>
      <c r="AI278" s="159" t="s">
        <v>2493</v>
      </c>
      <c r="AJ278" s="159"/>
      <c r="AK278" s="159" t="s">
        <v>2489</v>
      </c>
      <c r="AL278" s="159" t="s">
        <v>2490</v>
      </c>
      <c r="AM278" s="159" t="s">
        <v>2491</v>
      </c>
      <c r="AN278" s="159" t="s">
        <v>2492</v>
      </c>
      <c r="AO278" s="159" t="s">
        <v>2493</v>
      </c>
    </row>
    <row r="279" spans="1:41" x14ac:dyDescent="0.35">
      <c r="A279" s="166"/>
      <c r="B279" s="35">
        <v>7</v>
      </c>
      <c r="C279" s="35">
        <v>5000</v>
      </c>
      <c r="D279" s="35" t="str">
        <f>R273</f>
        <v>遁甲阵法</v>
      </c>
      <c r="E279" s="35">
        <v>50</v>
      </c>
      <c r="F279" s="35" t="str">
        <f>S273</f>
        <v>遁甲丹</v>
      </c>
      <c r="G279" s="35">
        <v>1</v>
      </c>
      <c r="H279" s="35" t="s">
        <v>159</v>
      </c>
      <c r="I279" s="35">
        <v>1</v>
      </c>
      <c r="J279" s="35" t="s">
        <v>2250</v>
      </c>
      <c r="K279" s="35">
        <v>1</v>
      </c>
      <c r="L279" s="35" t="s">
        <v>165</v>
      </c>
      <c r="M279" s="35">
        <v>1</v>
      </c>
      <c r="N279" s="35">
        <f>VLOOKUP($D279,[1]可使用道具表!$D:$E,2,FALSE)*$E279+VLOOKUP($F279,[1]可使用道具表!$D:$E,2,FALSE)*$G279+VLOOKUP($H279,[1]可使用道具表!$D:$E,2,FALSE)*$I279+VLOOKUP($J279,[1]可使用道具表!$D:$E,2,FALSE)*$K279+VLOOKUP($L279,[1]可使用道具表!$D:$E,2,FALSE)*$M279</f>
        <v>1827</v>
      </c>
      <c r="O279" s="95">
        <f t="shared" si="48"/>
        <v>0.3654</v>
      </c>
      <c r="P279" s="156"/>
      <c r="Q279" s="156"/>
      <c r="R279" s="156"/>
      <c r="S279" s="156"/>
      <c r="T279" s="156"/>
      <c r="U279" s="162">
        <f>VLOOKUP(D279,[1]可使用道具表!$D:$F,3,FALSE)</f>
        <v>655003</v>
      </c>
      <c r="V279" s="162">
        <f t="shared" si="49"/>
        <v>50</v>
      </c>
      <c r="W279" s="162">
        <f>VLOOKUP(F279,[1]可使用道具表!$D:$F,3,FALSE)</f>
        <v>655103</v>
      </c>
      <c r="X279" s="162">
        <f t="shared" si="50"/>
        <v>1</v>
      </c>
      <c r="Y279" s="162">
        <f>VLOOKUP(H279,[1]可使用道具表!$D:$F,3,FALSE)</f>
        <v>880020</v>
      </c>
      <c r="Z279" s="162">
        <f t="shared" si="51"/>
        <v>1</v>
      </c>
      <c r="AA279" s="162">
        <f>VLOOKUP(J279,[1]可使用道具表!$D:$F,3,FALSE)</f>
        <v>880019</v>
      </c>
      <c r="AB279" s="162">
        <f t="shared" si="52"/>
        <v>1</v>
      </c>
      <c r="AC279" s="162">
        <f>VLOOKUP(L279,[1]可使用道具表!$D:$F,3,FALSE)</f>
        <v>880021</v>
      </c>
      <c r="AD279" s="162">
        <f t="shared" si="53"/>
        <v>1</v>
      </c>
      <c r="AE279" s="160"/>
      <c r="AF279" s="160">
        <v>9</v>
      </c>
      <c r="AG279" s="160">
        <v>9</v>
      </c>
      <c r="AH279" s="160">
        <v>20000</v>
      </c>
      <c r="AI279" s="160">
        <v>1</v>
      </c>
      <c r="AJ279" s="160"/>
      <c r="AK279" s="160"/>
      <c r="AL279" s="160">
        <v>10</v>
      </c>
      <c r="AM279" s="160">
        <v>10</v>
      </c>
      <c r="AN279" s="160">
        <v>30000</v>
      </c>
      <c r="AO279" s="160">
        <v>1</v>
      </c>
    </row>
    <row r="280" spans="1:41" ht="17.25" x14ac:dyDescent="0.35">
      <c r="A280" s="166"/>
      <c r="B280" s="35">
        <v>8</v>
      </c>
      <c r="C280" s="35">
        <v>10000</v>
      </c>
      <c r="D280" s="157" t="str">
        <f>T273</f>
        <v>遁甲仙丹</v>
      </c>
      <c r="E280" s="35">
        <v>1</v>
      </c>
      <c r="F280" s="35" t="str">
        <f>S273</f>
        <v>遁甲丹</v>
      </c>
      <c r="G280" s="35">
        <v>1</v>
      </c>
      <c r="H280" s="35" t="s">
        <v>1877</v>
      </c>
      <c r="I280" s="35">
        <v>2</v>
      </c>
      <c r="J280" s="35" t="s">
        <v>1875</v>
      </c>
      <c r="K280" s="35">
        <v>2</v>
      </c>
      <c r="L280" s="35" t="s">
        <v>1879</v>
      </c>
      <c r="M280" s="35">
        <v>2</v>
      </c>
      <c r="N280" s="35">
        <f>VLOOKUP($D280,[1]可使用道具表!$D:$E,2,FALSE)*$E280+VLOOKUP($F280,[1]可使用道具表!$D:$E,2,FALSE)*$G280+VLOOKUP($H280,[1]可使用道具表!$D:$E,2,FALSE)*$I280+VLOOKUP($J280,[1]可使用道具表!$D:$E,2,FALSE)*$K280+VLOOKUP($L280,[1]可使用道具表!$D:$E,2,FALSE)*$M280</f>
        <v>3749</v>
      </c>
      <c r="O280" s="95">
        <f t="shared" si="48"/>
        <v>0.37490000000000001</v>
      </c>
      <c r="P280" s="156"/>
      <c r="Q280" s="156"/>
      <c r="R280" s="156"/>
      <c r="S280" s="156"/>
      <c r="T280" s="156"/>
      <c r="U280" s="162">
        <f>VLOOKUP(D280,[1]可使用道具表!$D:$F,3,FALSE)</f>
        <v>655303</v>
      </c>
      <c r="V280" s="162">
        <f t="shared" si="49"/>
        <v>1</v>
      </c>
      <c r="W280" s="162">
        <f>VLOOKUP(F280,[1]可使用道具表!$D:$F,3,FALSE)</f>
        <v>655103</v>
      </c>
      <c r="X280" s="162">
        <f t="shared" si="50"/>
        <v>1</v>
      </c>
      <c r="Y280" s="162">
        <f>VLOOKUP(H280,[1]可使用道具表!$D:$F,3,FALSE)</f>
        <v>880020</v>
      </c>
      <c r="Z280" s="162">
        <f t="shared" si="51"/>
        <v>2</v>
      </c>
      <c r="AA280" s="162">
        <f>VLOOKUP(J280,[1]可使用道具表!$D:$F,3,FALSE)</f>
        <v>880019</v>
      </c>
      <c r="AB280" s="162">
        <f t="shared" si="52"/>
        <v>2</v>
      </c>
      <c r="AC280" s="162">
        <f>VLOOKUP(L280,[1]可使用道具表!$D:$F,3,FALSE)</f>
        <v>880021</v>
      </c>
      <c r="AD280" s="162">
        <f t="shared" si="53"/>
        <v>2</v>
      </c>
      <c r="AE280" s="161">
        <v>3</v>
      </c>
      <c r="AF280" s="161" t="s">
        <v>2494</v>
      </c>
      <c r="AG280" s="161" t="s">
        <v>522</v>
      </c>
      <c r="AH280" s="161" t="s">
        <v>2495</v>
      </c>
      <c r="AI280" s="160"/>
      <c r="AJ280" s="160"/>
      <c r="AK280" s="161">
        <v>3</v>
      </c>
      <c r="AL280" s="161" t="s">
        <v>2494</v>
      </c>
      <c r="AM280" s="161" t="s">
        <v>522</v>
      </c>
      <c r="AN280" s="161" t="s">
        <v>2495</v>
      </c>
      <c r="AO280" s="160"/>
    </row>
    <row r="281" spans="1:41" x14ac:dyDescent="0.35">
      <c r="A281" s="166"/>
      <c r="B281" s="35">
        <v>9</v>
      </c>
      <c r="C281" s="35">
        <v>20000</v>
      </c>
      <c r="D281" s="33" t="s">
        <v>757</v>
      </c>
      <c r="E281" s="35">
        <v>3</v>
      </c>
      <c r="F281" s="35" t="str">
        <f>Q273</f>
        <v>奇门技能书</v>
      </c>
      <c r="G281" s="35">
        <v>5</v>
      </c>
      <c r="H281" s="35" t="str">
        <f>R273</f>
        <v>遁甲阵法</v>
      </c>
      <c r="I281" s="35">
        <v>100</v>
      </c>
      <c r="J281" s="35" t="s">
        <v>2429</v>
      </c>
      <c r="K281" s="35">
        <v>1</v>
      </c>
      <c r="L281" s="33" t="s">
        <v>2428</v>
      </c>
      <c r="M281" s="35">
        <v>1</v>
      </c>
      <c r="N281" s="35">
        <f>VLOOKUP($D281,[1]可使用道具表!$D:$E,2,FALSE)*$E281+VLOOKUP($F281,[1]可使用道具表!$D:$E,2,FALSE)*$G281+VLOOKUP($H281,[1]可使用道具表!$D:$E,2,FALSE)*$I281+VLOOKUP($J281,[1]可使用道具表!$D:$E,2,FALSE)*$K281+VLOOKUP($L281,[1]可使用道具表!$D:$E,2,FALSE)*$M281</f>
        <v>5061</v>
      </c>
      <c r="O281" s="95">
        <f t="shared" si="48"/>
        <v>0.25305</v>
      </c>
      <c r="P281" s="156"/>
      <c r="Q281" s="156"/>
      <c r="R281" s="156"/>
      <c r="S281" s="156"/>
      <c r="T281" s="156"/>
      <c r="U281" s="162">
        <f>VLOOKUP(D281,[1]可使用道具表!$D:$F,3,FALSE)</f>
        <v>130028</v>
      </c>
      <c r="V281" s="162">
        <f t="shared" si="49"/>
        <v>3</v>
      </c>
      <c r="W281" s="162">
        <f>VLOOKUP(F281,[1]可使用道具表!$D:$F,3,FALSE)</f>
        <v>500119</v>
      </c>
      <c r="X281" s="162">
        <f t="shared" si="50"/>
        <v>5</v>
      </c>
      <c r="Y281" s="162">
        <f>VLOOKUP(H281,[1]可使用道具表!$D:$F,3,FALSE)</f>
        <v>655003</v>
      </c>
      <c r="Z281" s="162">
        <f t="shared" si="51"/>
        <v>100</v>
      </c>
      <c r="AA281" s="162">
        <f>VLOOKUP(J281,[1]可使用道具表!$D:$F,3,FALSE)</f>
        <v>130305</v>
      </c>
      <c r="AB281" s="162">
        <f t="shared" si="52"/>
        <v>1</v>
      </c>
      <c r="AC281" s="162">
        <f>VLOOKUP(L281,[1]可使用道具表!$D:$F,3,FALSE)</f>
        <v>130032</v>
      </c>
      <c r="AD281" s="162">
        <f t="shared" si="53"/>
        <v>1</v>
      </c>
      <c r="AF281" s="158">
        <v>130028</v>
      </c>
      <c r="AG281" s="158">
        <v>3</v>
      </c>
      <c r="AH281" s="158">
        <v>55</v>
      </c>
      <c r="AL281" s="158">
        <v>130044</v>
      </c>
      <c r="AM281" s="158">
        <v>1</v>
      </c>
      <c r="AN281" s="158">
        <v>55</v>
      </c>
      <c r="AO281" s="158"/>
    </row>
    <row r="282" spans="1:41" x14ac:dyDescent="0.35">
      <c r="A282" s="166"/>
      <c r="B282" s="35">
        <v>10</v>
      </c>
      <c r="C282" s="35">
        <v>30000</v>
      </c>
      <c r="D282" s="33" t="s">
        <v>763</v>
      </c>
      <c r="E282" s="35">
        <v>1</v>
      </c>
      <c r="F282" s="35" t="str">
        <f>Q273</f>
        <v>奇门技能书</v>
      </c>
      <c r="G282" s="35">
        <v>8</v>
      </c>
      <c r="H282" s="35" t="str">
        <f>R273</f>
        <v>遁甲阵法</v>
      </c>
      <c r="I282" s="35">
        <v>120</v>
      </c>
      <c r="J282" s="35" t="s">
        <v>2430</v>
      </c>
      <c r="K282" s="35">
        <v>1</v>
      </c>
      <c r="L282" s="33" t="s">
        <v>898</v>
      </c>
      <c r="M282" s="35">
        <v>1</v>
      </c>
      <c r="N282" s="35">
        <f>VLOOKUP($D282,[1]可使用道具表!$D:$E,2,FALSE)*$E282+VLOOKUP($F282,[1]可使用道具表!$D:$E,2,FALSE)*$G282+VLOOKUP($H282,[1]可使用道具表!$D:$E,2,FALSE)*$I282+VLOOKUP($J282,[1]可使用道具表!$D:$E,2,FALSE)*$K282+VLOOKUP($L282,[1]可使用道具表!$D:$E,2,FALSE)*$M282</f>
        <v>8612</v>
      </c>
      <c r="O282" s="95">
        <f t="shared" si="48"/>
        <v>0.28706666666666669</v>
      </c>
      <c r="P282" s="156"/>
      <c r="Q282" s="156"/>
      <c r="R282" s="156"/>
      <c r="S282" s="156"/>
      <c r="T282" s="156"/>
      <c r="U282" s="162">
        <f>VLOOKUP(D282,[1]可使用道具表!$D:$F,3,FALSE)</f>
        <v>130044</v>
      </c>
      <c r="V282" s="162">
        <f t="shared" si="49"/>
        <v>1</v>
      </c>
      <c r="W282" s="162">
        <f>VLOOKUP(F282,[1]可使用道具表!$D:$F,3,FALSE)</f>
        <v>500119</v>
      </c>
      <c r="X282" s="162">
        <f t="shared" si="50"/>
        <v>8</v>
      </c>
      <c r="Y282" s="162">
        <f>VLOOKUP(H282,[1]可使用道具表!$D:$F,3,FALSE)</f>
        <v>655003</v>
      </c>
      <c r="Z282" s="162">
        <f t="shared" si="51"/>
        <v>120</v>
      </c>
      <c r="AA282" s="162">
        <f>VLOOKUP(J282,[1]可使用道具表!$D:$F,3,FALSE)</f>
        <v>130306</v>
      </c>
      <c r="AB282" s="162">
        <f t="shared" si="52"/>
        <v>1</v>
      </c>
      <c r="AC282" s="162">
        <f>VLOOKUP(L282,[1]可使用道具表!$D:$F,3,FALSE)</f>
        <v>146006</v>
      </c>
      <c r="AD282" s="162">
        <f t="shared" si="53"/>
        <v>1</v>
      </c>
      <c r="AF282" s="158">
        <v>500119</v>
      </c>
      <c r="AG282" s="158">
        <v>5</v>
      </c>
      <c r="AH282" s="158">
        <v>44</v>
      </c>
      <c r="AL282" s="158">
        <v>500119</v>
      </c>
      <c r="AM282" s="158">
        <v>8</v>
      </c>
      <c r="AN282" s="158">
        <v>44</v>
      </c>
      <c r="AO282" s="158"/>
    </row>
    <row r="283" spans="1:41" ht="17.25" x14ac:dyDescent="0.35">
      <c r="A283" s="166" t="s">
        <v>2426</v>
      </c>
      <c r="B283" s="35">
        <v>1</v>
      </c>
      <c r="C283" s="35">
        <v>100</v>
      </c>
      <c r="D283" s="35" t="str">
        <f>R283</f>
        <v>静气宝典</v>
      </c>
      <c r="E283" s="35">
        <v>6</v>
      </c>
      <c r="F283" s="35" t="s">
        <v>2247</v>
      </c>
      <c r="G283" s="35">
        <v>1</v>
      </c>
      <c r="H283" s="98" t="s">
        <v>532</v>
      </c>
      <c r="I283" s="35">
        <v>1</v>
      </c>
      <c r="J283" s="98" t="s">
        <v>807</v>
      </c>
      <c r="K283" s="35">
        <v>1</v>
      </c>
      <c r="L283" s="35" t="s">
        <v>518</v>
      </c>
      <c r="M283" s="35"/>
      <c r="N283" s="35">
        <f>VLOOKUP($D283,[1]可使用道具表!$D:$E,2,FALSE)*$E283+VLOOKUP($F283,[1]可使用道具表!$D:$E,2,FALSE)*$G283+VLOOKUP($H283,[1]可使用道具表!$D:$E,2,FALSE)*$I283+VLOOKUP($J283,[1]可使用道具表!$D:$E,2,FALSE)*$K283+VLOOKUP($L283,[1]可使用道具表!$D:$E,2,FALSE)*$M283</f>
        <v>527</v>
      </c>
      <c r="O283" s="95">
        <f t="shared" si="48"/>
        <v>5.27</v>
      </c>
      <c r="P283" s="37" t="s">
        <v>375</v>
      </c>
      <c r="Q283" s="37" t="s">
        <v>376</v>
      </c>
      <c r="R283" s="37" t="s">
        <v>229</v>
      </c>
      <c r="S283" s="37" t="s">
        <v>591</v>
      </c>
      <c r="T283" s="38" t="s">
        <v>236</v>
      </c>
      <c r="U283" s="162">
        <f>VLOOKUP(D283,[1]可使用道具表!$D:$F,3,FALSE)</f>
        <v>655007</v>
      </c>
      <c r="V283" s="162">
        <f t="shared" si="49"/>
        <v>6</v>
      </c>
      <c r="W283" s="162">
        <f>VLOOKUP(F283,[1]可使用道具表!$D:$F,3,FALSE)</f>
        <v>160000</v>
      </c>
      <c r="X283" s="162">
        <f t="shared" si="50"/>
        <v>1</v>
      </c>
      <c r="Y283" s="162">
        <f>VLOOKUP(H283,[1]可使用道具表!$D:$F,3,FALSE)</f>
        <v>125005</v>
      </c>
      <c r="Z283" s="162">
        <f t="shared" si="51"/>
        <v>1</v>
      </c>
      <c r="AA283" s="162">
        <f>VLOOKUP(J283,[1]可使用道具表!$D:$F,3,FALSE)</f>
        <v>130303</v>
      </c>
      <c r="AB283" s="162">
        <f t="shared" si="52"/>
        <v>1</v>
      </c>
      <c r="AC283" s="162">
        <f>VLOOKUP(L283,[1]可使用道具表!$D:$F,3,FALSE)</f>
        <v>0</v>
      </c>
      <c r="AD283" s="162">
        <f t="shared" si="53"/>
        <v>0</v>
      </c>
      <c r="AF283" s="158">
        <v>655003</v>
      </c>
      <c r="AG283" s="158">
        <v>100</v>
      </c>
      <c r="AH283" s="158">
        <v>33</v>
      </c>
      <c r="AL283" s="158">
        <v>655003</v>
      </c>
      <c r="AM283" s="158">
        <v>120</v>
      </c>
      <c r="AN283" s="158">
        <v>33</v>
      </c>
      <c r="AO283" s="158"/>
    </row>
    <row r="284" spans="1:41" x14ac:dyDescent="0.35">
      <c r="A284" s="166"/>
      <c r="B284" s="35">
        <v>2</v>
      </c>
      <c r="C284" s="35">
        <v>200</v>
      </c>
      <c r="D284" s="35" t="str">
        <f>R283</f>
        <v>静气宝典</v>
      </c>
      <c r="E284" s="35">
        <v>8</v>
      </c>
      <c r="F284" s="35" t="str">
        <f>Q283</f>
        <v>凝神技能书</v>
      </c>
      <c r="G284" s="35">
        <v>1</v>
      </c>
      <c r="H284" s="98" t="s">
        <v>531</v>
      </c>
      <c r="I284" s="35">
        <v>3</v>
      </c>
      <c r="J284" s="98" t="s">
        <v>808</v>
      </c>
      <c r="K284" s="35">
        <v>1</v>
      </c>
      <c r="L284" s="35" t="s">
        <v>518</v>
      </c>
      <c r="M284" s="35"/>
      <c r="N284" s="35">
        <f>VLOOKUP($D284,[1]可使用道具表!$D:$E,2,FALSE)*$E284+VLOOKUP($F284,[1]可使用道具表!$D:$E,2,FALSE)*$G284+VLOOKUP($H284,[1]可使用道具表!$D:$E,2,FALSE)*$I284+VLOOKUP($J284,[1]可使用道具表!$D:$E,2,FALSE)*$K284+VLOOKUP($L284,[1]可使用道具表!$D:$E,2,FALSE)*$M284</f>
        <v>810</v>
      </c>
      <c r="O284" s="95">
        <f t="shared" si="48"/>
        <v>4.05</v>
      </c>
      <c r="P284" s="156"/>
      <c r="Q284" s="156"/>
      <c r="R284" s="156"/>
      <c r="S284" s="156"/>
      <c r="T284" s="156"/>
      <c r="U284" s="162">
        <f>VLOOKUP(D284,[1]可使用道具表!$D:$F,3,FALSE)</f>
        <v>655007</v>
      </c>
      <c r="V284" s="162">
        <f t="shared" si="49"/>
        <v>8</v>
      </c>
      <c r="W284" s="162">
        <f>VLOOKUP(F284,[1]可使用道具表!$D:$F,3,FALSE)</f>
        <v>500120</v>
      </c>
      <c r="X284" s="162">
        <f t="shared" si="50"/>
        <v>1</v>
      </c>
      <c r="Y284" s="162">
        <f>VLOOKUP(H284,[1]可使用道具表!$D:$F,3,FALSE)</f>
        <v>125013</v>
      </c>
      <c r="Z284" s="162">
        <f t="shared" si="51"/>
        <v>3</v>
      </c>
      <c r="AA284" s="162">
        <f>VLOOKUP(J284,[1]可使用道具表!$D:$F,3,FALSE)</f>
        <v>130304</v>
      </c>
      <c r="AB284" s="162">
        <f t="shared" si="52"/>
        <v>1</v>
      </c>
      <c r="AC284" s="162">
        <f>VLOOKUP(L284,[1]可使用道具表!$D:$F,3,FALSE)</f>
        <v>0</v>
      </c>
      <c r="AD284" s="162">
        <f t="shared" si="53"/>
        <v>0</v>
      </c>
      <c r="AF284" s="158">
        <v>130305</v>
      </c>
      <c r="AG284" s="158">
        <v>1</v>
      </c>
      <c r="AH284" s="158">
        <v>22</v>
      </c>
      <c r="AL284" s="158">
        <v>130306</v>
      </c>
      <c r="AM284" s="158">
        <v>1</v>
      </c>
      <c r="AN284" s="158">
        <v>22</v>
      </c>
      <c r="AO284" s="158"/>
    </row>
    <row r="285" spans="1:41" x14ac:dyDescent="0.35">
      <c r="A285" s="166"/>
      <c r="B285" s="35">
        <v>3</v>
      </c>
      <c r="C285" s="35">
        <v>500</v>
      </c>
      <c r="D285" s="35" t="str">
        <f>R283</f>
        <v>静气宝典</v>
      </c>
      <c r="E285" s="35">
        <v>8</v>
      </c>
      <c r="F285" s="35" t="str">
        <f>Q283</f>
        <v>凝神技能书</v>
      </c>
      <c r="G285" s="35">
        <v>1</v>
      </c>
      <c r="H285" s="35" t="s">
        <v>2248</v>
      </c>
      <c r="I285" s="35">
        <v>3</v>
      </c>
      <c r="J285" s="114" t="s">
        <v>153</v>
      </c>
      <c r="K285" s="114">
        <v>1</v>
      </c>
      <c r="L285" s="114" t="s">
        <v>518</v>
      </c>
      <c r="M285" s="35"/>
      <c r="N285" s="35">
        <f>VLOOKUP($D285,[1]可使用道具表!$D:$E,2,FALSE)*$E285+VLOOKUP($F285,[1]可使用道具表!$D:$E,2,FALSE)*$G285+VLOOKUP($H285,[1]可使用道具表!$D:$E,2,FALSE)*$I285+VLOOKUP($J285,[1]可使用道具表!$D:$E,2,FALSE)*$K285+VLOOKUP($L285,[1]可使用道具表!$D:$E,2,FALSE)*$M285</f>
        <v>490</v>
      </c>
      <c r="O285" s="95">
        <f t="shared" ref="O285:O292" si="54">N285/C285</f>
        <v>0.98</v>
      </c>
      <c r="P285" s="156"/>
      <c r="Q285" s="156"/>
      <c r="R285" s="156"/>
      <c r="S285" s="156"/>
      <c r="T285" s="156"/>
      <c r="U285" s="162">
        <f>VLOOKUP(D285,[1]可使用道具表!$D:$F,3,FALSE)</f>
        <v>655007</v>
      </c>
      <c r="V285" s="162">
        <f t="shared" si="49"/>
        <v>8</v>
      </c>
      <c r="W285" s="162">
        <f>VLOOKUP(F285,[1]可使用道具表!$D:$F,3,FALSE)</f>
        <v>500120</v>
      </c>
      <c r="X285" s="162">
        <f t="shared" si="50"/>
        <v>1</v>
      </c>
      <c r="Y285" s="162">
        <f>VLOOKUP(H285,[1]可使用道具表!$D:$F,3,FALSE)</f>
        <v>160000</v>
      </c>
      <c r="Z285" s="162">
        <f t="shared" si="51"/>
        <v>3</v>
      </c>
      <c r="AA285" s="162">
        <f>VLOOKUP(J285,[1]可使用道具表!$D:$F,3,FALSE)</f>
        <v>141004</v>
      </c>
      <c r="AB285" s="162">
        <f t="shared" si="52"/>
        <v>1</v>
      </c>
      <c r="AC285" s="162">
        <f>VLOOKUP(L285,[1]可使用道具表!$D:$F,3,FALSE)</f>
        <v>0</v>
      </c>
      <c r="AD285" s="162">
        <f t="shared" si="53"/>
        <v>0</v>
      </c>
      <c r="AF285" s="158">
        <v>130032</v>
      </c>
      <c r="AG285" s="158">
        <v>1</v>
      </c>
      <c r="AH285" s="158">
        <v>11</v>
      </c>
      <c r="AL285" s="158">
        <v>130316</v>
      </c>
      <c r="AM285" s="158">
        <v>1</v>
      </c>
      <c r="AN285" s="158">
        <v>11</v>
      </c>
      <c r="AO285" s="158"/>
    </row>
    <row r="286" spans="1:41" x14ac:dyDescent="0.35">
      <c r="A286" s="166"/>
      <c r="B286" s="35">
        <v>4</v>
      </c>
      <c r="C286" s="35">
        <v>1000</v>
      </c>
      <c r="D286" s="35" t="str">
        <f>R283</f>
        <v>静气宝典</v>
      </c>
      <c r="E286" s="35">
        <v>10</v>
      </c>
      <c r="F286" s="35" t="str">
        <f>Q283</f>
        <v>凝神技能书</v>
      </c>
      <c r="G286" s="35">
        <v>1</v>
      </c>
      <c r="H286" s="35" t="s">
        <v>2249</v>
      </c>
      <c r="I286" s="35">
        <v>1</v>
      </c>
      <c r="J286" s="114" t="s">
        <v>288</v>
      </c>
      <c r="K286" s="114">
        <v>1</v>
      </c>
      <c r="L286" s="114" t="s">
        <v>2138</v>
      </c>
      <c r="M286" s="35">
        <v>1</v>
      </c>
      <c r="N286" s="35">
        <f>VLOOKUP($D286,[1]可使用道具表!$D:$E,2,FALSE)*$E286+VLOOKUP($F286,[1]可使用道具表!$D:$E,2,FALSE)*$G286+VLOOKUP($H286,[1]可使用道具表!$D:$E,2,FALSE)*$I286+VLOOKUP($J286,[1]可使用道具表!$D:$E,2,FALSE)*$K286+VLOOKUP($L286,[1]可使用道具表!$D:$E,2,FALSE)*$M286</f>
        <v>720</v>
      </c>
      <c r="O286" s="95">
        <f t="shared" si="54"/>
        <v>0.72</v>
      </c>
      <c r="P286" s="156"/>
      <c r="Q286" s="156"/>
      <c r="R286" s="156"/>
      <c r="S286" s="156"/>
      <c r="T286" s="156"/>
      <c r="U286" s="162">
        <f>VLOOKUP(D286,[1]可使用道具表!$D:$F,3,FALSE)</f>
        <v>655007</v>
      </c>
      <c r="V286" s="162">
        <f t="shared" si="49"/>
        <v>10</v>
      </c>
      <c r="W286" s="162">
        <f>VLOOKUP(F286,[1]可使用道具表!$D:$F,3,FALSE)</f>
        <v>500120</v>
      </c>
      <c r="X286" s="162">
        <f t="shared" si="50"/>
        <v>1</v>
      </c>
      <c r="Y286" s="162">
        <f>VLOOKUP(H286,[1]可使用道具表!$D:$F,3,FALSE)</f>
        <v>880019</v>
      </c>
      <c r="Z286" s="162">
        <f t="shared" si="51"/>
        <v>1</v>
      </c>
      <c r="AA286" s="162">
        <f>VLOOKUP(J286,[1]可使用道具表!$D:$F,3,FALSE)</f>
        <v>146004</v>
      </c>
      <c r="AB286" s="162">
        <f t="shared" si="52"/>
        <v>1</v>
      </c>
      <c r="AC286" s="162">
        <f>VLOOKUP(L286,[1]可使用道具表!$D:$F,3,FALSE)</f>
        <v>125025</v>
      </c>
      <c r="AD286" s="162">
        <f t="shared" si="53"/>
        <v>1</v>
      </c>
    </row>
    <row r="287" spans="1:41" x14ac:dyDescent="0.35">
      <c r="A287" s="166"/>
      <c r="B287" s="35">
        <v>5</v>
      </c>
      <c r="C287" s="35">
        <v>2000</v>
      </c>
      <c r="D287" s="35" t="str">
        <f>R283</f>
        <v>静气宝典</v>
      </c>
      <c r="E287" s="35">
        <v>20</v>
      </c>
      <c r="F287" s="35" t="str">
        <f>Q283</f>
        <v>凝神技能书</v>
      </c>
      <c r="G287" s="35">
        <v>2</v>
      </c>
      <c r="H287" s="35" t="s">
        <v>159</v>
      </c>
      <c r="I287" s="35">
        <v>1</v>
      </c>
      <c r="J287" s="35" t="s">
        <v>2250</v>
      </c>
      <c r="K287" s="35">
        <v>1</v>
      </c>
      <c r="L287" s="114" t="s">
        <v>531</v>
      </c>
      <c r="M287" s="35">
        <v>1</v>
      </c>
      <c r="N287" s="35">
        <f>VLOOKUP($D287,[1]可使用道具表!$D:$E,2,FALSE)*$E287+VLOOKUP($F287,[1]可使用道具表!$D:$E,2,FALSE)*$G287+VLOOKUP($H287,[1]可使用道具表!$D:$E,2,FALSE)*$I287+VLOOKUP($J287,[1]可使用道具表!$D:$E,2,FALSE)*$K287+VLOOKUP($L287,[1]可使用道具表!$D:$E,2,FALSE)*$M287</f>
        <v>740</v>
      </c>
      <c r="O287" s="95">
        <f t="shared" si="54"/>
        <v>0.37</v>
      </c>
      <c r="P287" s="156"/>
      <c r="Q287" s="156"/>
      <c r="R287" s="156"/>
      <c r="S287" s="156"/>
      <c r="T287" s="156"/>
      <c r="U287" s="162">
        <f>VLOOKUP(D287,[1]可使用道具表!$D:$F,3,FALSE)</f>
        <v>655007</v>
      </c>
      <c r="V287" s="162">
        <f t="shared" si="49"/>
        <v>20</v>
      </c>
      <c r="W287" s="162">
        <f>VLOOKUP(F287,[1]可使用道具表!$D:$F,3,FALSE)</f>
        <v>500120</v>
      </c>
      <c r="X287" s="162">
        <f t="shared" si="50"/>
        <v>2</v>
      </c>
      <c r="Y287" s="162">
        <f>VLOOKUP(H287,[1]可使用道具表!$D:$F,3,FALSE)</f>
        <v>880020</v>
      </c>
      <c r="Z287" s="162">
        <f t="shared" si="51"/>
        <v>1</v>
      </c>
      <c r="AA287" s="162">
        <f>VLOOKUP(J287,[1]可使用道具表!$D:$F,3,FALSE)</f>
        <v>880019</v>
      </c>
      <c r="AB287" s="162">
        <f t="shared" si="52"/>
        <v>1</v>
      </c>
      <c r="AC287" s="162">
        <f>VLOOKUP(L287,[1]可使用道具表!$D:$F,3,FALSE)</f>
        <v>125013</v>
      </c>
      <c r="AD287" s="162">
        <f t="shared" si="53"/>
        <v>1</v>
      </c>
    </row>
    <row r="288" spans="1:41" ht="33" x14ac:dyDescent="0.35">
      <c r="A288" s="166"/>
      <c r="B288" s="35">
        <v>6</v>
      </c>
      <c r="C288" s="35">
        <v>3000</v>
      </c>
      <c r="D288" s="35" t="str">
        <f>R283</f>
        <v>静气宝典</v>
      </c>
      <c r="E288" s="35">
        <v>30</v>
      </c>
      <c r="F288" s="35" t="str">
        <f>Q283</f>
        <v>凝神技能书</v>
      </c>
      <c r="G288" s="35">
        <v>3</v>
      </c>
      <c r="H288" s="35" t="s">
        <v>159</v>
      </c>
      <c r="I288" s="35">
        <v>1</v>
      </c>
      <c r="J288" s="35" t="s">
        <v>2250</v>
      </c>
      <c r="K288" s="35">
        <v>1</v>
      </c>
      <c r="L288" s="35" t="str">
        <f>S283</f>
        <v>静气丹</v>
      </c>
      <c r="M288" s="35">
        <v>1</v>
      </c>
      <c r="N288" s="35">
        <f>VLOOKUP($D288,[1]可使用道具表!$D:$E,2,FALSE)*$E288+VLOOKUP($F288,[1]可使用道具表!$D:$E,2,FALSE)*$G288+VLOOKUP($H288,[1]可使用道具表!$D:$E,2,FALSE)*$I288+VLOOKUP($J288,[1]可使用道具表!$D:$E,2,FALSE)*$K288+VLOOKUP($L288,[1]可使用道具表!$D:$E,2,FALSE)*$M288</f>
        <v>1397</v>
      </c>
      <c r="O288" s="95">
        <f t="shared" si="54"/>
        <v>0.46566666666666667</v>
      </c>
      <c r="P288" s="156"/>
      <c r="Q288" s="156"/>
      <c r="R288" s="156"/>
      <c r="S288" s="156"/>
      <c r="T288" s="156"/>
      <c r="U288" s="162">
        <f>VLOOKUP(D288,[1]可使用道具表!$D:$F,3,FALSE)</f>
        <v>655007</v>
      </c>
      <c r="V288" s="162">
        <f t="shared" si="49"/>
        <v>30</v>
      </c>
      <c r="W288" s="162">
        <f>VLOOKUP(F288,[1]可使用道具表!$D:$F,3,FALSE)</f>
        <v>500120</v>
      </c>
      <c r="X288" s="162">
        <f t="shared" si="50"/>
        <v>3</v>
      </c>
      <c r="Y288" s="162">
        <f>VLOOKUP(H288,[1]可使用道具表!$D:$F,3,FALSE)</f>
        <v>880020</v>
      </c>
      <c r="Z288" s="162">
        <f t="shared" si="51"/>
        <v>1</v>
      </c>
      <c r="AA288" s="162">
        <f>VLOOKUP(J288,[1]可使用道具表!$D:$F,3,FALSE)</f>
        <v>880019</v>
      </c>
      <c r="AB288" s="162">
        <f t="shared" si="52"/>
        <v>1</v>
      </c>
      <c r="AC288" s="162">
        <f>VLOOKUP(L288,[1]可使用道具表!$D:$F,3,FALSE)</f>
        <v>655107</v>
      </c>
      <c r="AD288" s="162">
        <f t="shared" si="53"/>
        <v>1</v>
      </c>
      <c r="AE288" s="159" t="s">
        <v>2489</v>
      </c>
      <c r="AF288" s="159" t="s">
        <v>2490</v>
      </c>
      <c r="AG288" s="159" t="s">
        <v>2491</v>
      </c>
      <c r="AH288" s="159" t="s">
        <v>2492</v>
      </c>
      <c r="AI288" s="159" t="s">
        <v>2493</v>
      </c>
      <c r="AJ288" s="159"/>
      <c r="AK288" s="159" t="s">
        <v>2489</v>
      </c>
      <c r="AL288" s="159" t="s">
        <v>2490</v>
      </c>
      <c r="AM288" s="159" t="s">
        <v>2491</v>
      </c>
      <c r="AN288" s="159" t="s">
        <v>2492</v>
      </c>
      <c r="AO288" s="159" t="s">
        <v>2493</v>
      </c>
    </row>
    <row r="289" spans="1:41" x14ac:dyDescent="0.35">
      <c r="A289" s="166"/>
      <c r="B289" s="35">
        <v>7</v>
      </c>
      <c r="C289" s="35">
        <v>5000</v>
      </c>
      <c r="D289" s="35" t="str">
        <f>R283</f>
        <v>静气宝典</v>
      </c>
      <c r="E289" s="35">
        <v>50</v>
      </c>
      <c r="F289" s="35" t="str">
        <f>S283</f>
        <v>静气丹</v>
      </c>
      <c r="G289" s="35">
        <v>1</v>
      </c>
      <c r="H289" s="35" t="s">
        <v>159</v>
      </c>
      <c r="I289" s="35">
        <v>1</v>
      </c>
      <c r="J289" s="35" t="s">
        <v>2250</v>
      </c>
      <c r="K289" s="35">
        <v>1</v>
      </c>
      <c r="L289" s="35" t="s">
        <v>165</v>
      </c>
      <c r="M289" s="35">
        <v>1</v>
      </c>
      <c r="N289" s="35">
        <f>VLOOKUP($D289,[1]可使用道具表!$D:$E,2,FALSE)*$E289+VLOOKUP($F289,[1]可使用道具表!$D:$E,2,FALSE)*$G289+VLOOKUP($H289,[1]可使用道具表!$D:$E,2,FALSE)*$I289+VLOOKUP($J289,[1]可使用道具表!$D:$E,2,FALSE)*$K289+VLOOKUP($L289,[1]可使用道具表!$D:$E,2,FALSE)*$M289</f>
        <v>1827</v>
      </c>
      <c r="O289" s="95">
        <f t="shared" si="54"/>
        <v>0.3654</v>
      </c>
      <c r="P289" s="156"/>
      <c r="Q289" s="156"/>
      <c r="R289" s="156"/>
      <c r="S289" s="156"/>
      <c r="T289" s="156"/>
      <c r="U289" s="162">
        <f>VLOOKUP(D289,[1]可使用道具表!$D:$F,3,FALSE)</f>
        <v>655007</v>
      </c>
      <c r="V289" s="162">
        <f t="shared" si="49"/>
        <v>50</v>
      </c>
      <c r="W289" s="162">
        <f>VLOOKUP(F289,[1]可使用道具表!$D:$F,3,FALSE)</f>
        <v>655107</v>
      </c>
      <c r="X289" s="162">
        <f t="shared" si="50"/>
        <v>1</v>
      </c>
      <c r="Y289" s="162">
        <f>VLOOKUP(H289,[1]可使用道具表!$D:$F,3,FALSE)</f>
        <v>880020</v>
      </c>
      <c r="Z289" s="162">
        <f t="shared" si="51"/>
        <v>1</v>
      </c>
      <c r="AA289" s="162">
        <f>VLOOKUP(J289,[1]可使用道具表!$D:$F,3,FALSE)</f>
        <v>880019</v>
      </c>
      <c r="AB289" s="162">
        <f t="shared" si="52"/>
        <v>1</v>
      </c>
      <c r="AC289" s="162">
        <f>VLOOKUP(L289,[1]可使用道具表!$D:$F,3,FALSE)</f>
        <v>880021</v>
      </c>
      <c r="AD289" s="162">
        <f t="shared" si="53"/>
        <v>1</v>
      </c>
      <c r="AE289" s="160"/>
      <c r="AF289" s="160">
        <v>9</v>
      </c>
      <c r="AG289" s="160">
        <v>9</v>
      </c>
      <c r="AH289" s="160">
        <v>20000</v>
      </c>
      <c r="AI289" s="160">
        <v>1</v>
      </c>
      <c r="AJ289" s="160"/>
      <c r="AK289" s="160"/>
      <c r="AL289" s="160">
        <v>10</v>
      </c>
      <c r="AM289" s="160">
        <v>10</v>
      </c>
      <c r="AN289" s="160">
        <v>30000</v>
      </c>
      <c r="AO289" s="160">
        <v>1</v>
      </c>
    </row>
    <row r="290" spans="1:41" ht="17.25" x14ac:dyDescent="0.35">
      <c r="A290" s="166"/>
      <c r="B290" s="35">
        <v>8</v>
      </c>
      <c r="C290" s="35">
        <v>10000</v>
      </c>
      <c r="D290" s="157" t="str">
        <f>T283</f>
        <v>静气仙丹</v>
      </c>
      <c r="E290" s="35">
        <v>1</v>
      </c>
      <c r="F290" s="35" t="str">
        <f>S283</f>
        <v>静气丹</v>
      </c>
      <c r="G290" s="35">
        <v>1</v>
      </c>
      <c r="H290" s="35" t="s">
        <v>1877</v>
      </c>
      <c r="I290" s="35">
        <v>2</v>
      </c>
      <c r="J290" s="35" t="s">
        <v>1875</v>
      </c>
      <c r="K290" s="35">
        <v>2</v>
      </c>
      <c r="L290" s="35" t="s">
        <v>1879</v>
      </c>
      <c r="M290" s="35">
        <v>2</v>
      </c>
      <c r="N290" s="35">
        <f>VLOOKUP($D290,[1]可使用道具表!$D:$E,2,FALSE)*$E290+VLOOKUP($F290,[1]可使用道具表!$D:$E,2,FALSE)*$G290+VLOOKUP($H290,[1]可使用道具表!$D:$E,2,FALSE)*$I290+VLOOKUP($J290,[1]可使用道具表!$D:$E,2,FALSE)*$K290+VLOOKUP($L290,[1]可使用道具表!$D:$E,2,FALSE)*$M290</f>
        <v>3749</v>
      </c>
      <c r="O290" s="95">
        <f t="shared" si="54"/>
        <v>0.37490000000000001</v>
      </c>
      <c r="P290" s="156"/>
      <c r="Q290" s="156"/>
      <c r="R290" s="156"/>
      <c r="S290" s="156"/>
      <c r="T290" s="156"/>
      <c r="U290" s="162">
        <f>VLOOKUP(D290,[1]可使用道具表!$D:$F,3,FALSE)</f>
        <v>655307</v>
      </c>
      <c r="V290" s="162">
        <f t="shared" si="49"/>
        <v>1</v>
      </c>
      <c r="W290" s="162">
        <f>VLOOKUP(F290,[1]可使用道具表!$D:$F,3,FALSE)</f>
        <v>655107</v>
      </c>
      <c r="X290" s="162">
        <f t="shared" si="50"/>
        <v>1</v>
      </c>
      <c r="Y290" s="162">
        <f>VLOOKUP(H290,[1]可使用道具表!$D:$F,3,FALSE)</f>
        <v>880020</v>
      </c>
      <c r="Z290" s="162">
        <f t="shared" si="51"/>
        <v>2</v>
      </c>
      <c r="AA290" s="162">
        <f>VLOOKUP(J290,[1]可使用道具表!$D:$F,3,FALSE)</f>
        <v>880019</v>
      </c>
      <c r="AB290" s="162">
        <f t="shared" si="52"/>
        <v>2</v>
      </c>
      <c r="AC290" s="162">
        <f>VLOOKUP(L290,[1]可使用道具表!$D:$F,3,FALSE)</f>
        <v>880021</v>
      </c>
      <c r="AD290" s="162">
        <f t="shared" si="53"/>
        <v>2</v>
      </c>
      <c r="AE290" s="161">
        <v>3</v>
      </c>
      <c r="AF290" s="161" t="s">
        <v>2494</v>
      </c>
      <c r="AG290" s="161" t="s">
        <v>522</v>
      </c>
      <c r="AH290" s="161" t="s">
        <v>2495</v>
      </c>
      <c r="AI290" s="160"/>
      <c r="AJ290" s="160"/>
      <c r="AK290" s="161">
        <v>3</v>
      </c>
      <c r="AL290" s="161" t="s">
        <v>2494</v>
      </c>
      <c r="AM290" s="161" t="s">
        <v>522</v>
      </c>
      <c r="AN290" s="161" t="s">
        <v>2495</v>
      </c>
      <c r="AO290" s="160"/>
    </row>
    <row r="291" spans="1:41" x14ac:dyDescent="0.35">
      <c r="A291" s="166"/>
      <c r="B291" s="35">
        <v>9</v>
      </c>
      <c r="C291" s="35">
        <v>20000</v>
      </c>
      <c r="D291" s="33" t="s">
        <v>757</v>
      </c>
      <c r="E291" s="35">
        <v>3</v>
      </c>
      <c r="F291" s="35" t="str">
        <f>Q283</f>
        <v>凝神技能书</v>
      </c>
      <c r="G291" s="35">
        <v>5</v>
      </c>
      <c r="H291" s="35" t="str">
        <f>R283</f>
        <v>静气宝典</v>
      </c>
      <c r="I291" s="35">
        <v>100</v>
      </c>
      <c r="J291" s="35" t="s">
        <v>2429</v>
      </c>
      <c r="K291" s="35">
        <v>1</v>
      </c>
      <c r="L291" s="33" t="s">
        <v>2428</v>
      </c>
      <c r="M291" s="35">
        <v>1</v>
      </c>
      <c r="N291" s="35">
        <f>VLOOKUP($D291,[1]可使用道具表!$D:$E,2,FALSE)*$E291+VLOOKUP($F291,[1]可使用道具表!$D:$E,2,FALSE)*$G291+VLOOKUP($H291,[1]可使用道具表!$D:$E,2,FALSE)*$I291+VLOOKUP($J291,[1]可使用道具表!$D:$E,2,FALSE)*$K291+VLOOKUP($L291,[1]可使用道具表!$D:$E,2,FALSE)*$M291</f>
        <v>5061</v>
      </c>
      <c r="O291" s="95">
        <f t="shared" si="54"/>
        <v>0.25305</v>
      </c>
      <c r="P291" s="156"/>
      <c r="Q291" s="156"/>
      <c r="R291" s="156"/>
      <c r="S291" s="156"/>
      <c r="T291" s="156"/>
      <c r="U291" s="162">
        <f>VLOOKUP(D291,[1]可使用道具表!$D:$F,3,FALSE)</f>
        <v>130028</v>
      </c>
      <c r="V291" s="162">
        <f t="shared" si="49"/>
        <v>3</v>
      </c>
      <c r="W291" s="162">
        <f>VLOOKUP(F291,[1]可使用道具表!$D:$F,3,FALSE)</f>
        <v>500120</v>
      </c>
      <c r="X291" s="162">
        <f t="shared" si="50"/>
        <v>5</v>
      </c>
      <c r="Y291" s="162">
        <f>VLOOKUP(H291,[1]可使用道具表!$D:$F,3,FALSE)</f>
        <v>655007</v>
      </c>
      <c r="Z291" s="162">
        <f t="shared" si="51"/>
        <v>100</v>
      </c>
      <c r="AA291" s="162">
        <f>VLOOKUP(J291,[1]可使用道具表!$D:$F,3,FALSE)</f>
        <v>130305</v>
      </c>
      <c r="AB291" s="162">
        <f t="shared" si="52"/>
        <v>1</v>
      </c>
      <c r="AC291" s="162">
        <f>VLOOKUP(L291,[1]可使用道具表!$D:$F,3,FALSE)</f>
        <v>130032</v>
      </c>
      <c r="AD291" s="162">
        <f t="shared" si="53"/>
        <v>1</v>
      </c>
      <c r="AF291" s="158">
        <v>130028</v>
      </c>
      <c r="AG291" s="158">
        <v>3</v>
      </c>
      <c r="AH291" s="158">
        <v>55</v>
      </c>
      <c r="AL291" s="158">
        <v>130044</v>
      </c>
      <c r="AM291" s="158">
        <v>1</v>
      </c>
      <c r="AN291" s="158">
        <v>55</v>
      </c>
      <c r="AO291" s="158"/>
    </row>
    <row r="292" spans="1:41" x14ac:dyDescent="0.35">
      <c r="A292" s="166"/>
      <c r="B292" s="35">
        <v>10</v>
      </c>
      <c r="C292" s="35">
        <v>30000</v>
      </c>
      <c r="D292" s="33" t="s">
        <v>763</v>
      </c>
      <c r="E292" s="35">
        <v>1</v>
      </c>
      <c r="F292" s="35" t="str">
        <f>Q283</f>
        <v>凝神技能书</v>
      </c>
      <c r="G292" s="35">
        <v>8</v>
      </c>
      <c r="H292" s="35" t="str">
        <f>R283</f>
        <v>静气宝典</v>
      </c>
      <c r="I292" s="35">
        <v>120</v>
      </c>
      <c r="J292" s="35" t="s">
        <v>2430</v>
      </c>
      <c r="K292" s="35">
        <v>1</v>
      </c>
      <c r="L292" s="33" t="s">
        <v>898</v>
      </c>
      <c r="M292" s="35">
        <v>1</v>
      </c>
      <c r="N292" s="35">
        <f>VLOOKUP($D292,[1]可使用道具表!$D:$E,2,FALSE)*$E292+VLOOKUP($F292,[1]可使用道具表!$D:$E,2,FALSE)*$G292+VLOOKUP($H292,[1]可使用道具表!$D:$E,2,FALSE)*$I292+VLOOKUP($J292,[1]可使用道具表!$D:$E,2,FALSE)*$K292+VLOOKUP($L292,[1]可使用道具表!$D:$E,2,FALSE)*$M292</f>
        <v>8612</v>
      </c>
      <c r="O292" s="95">
        <f t="shared" si="54"/>
        <v>0.28706666666666669</v>
      </c>
      <c r="P292" s="156"/>
      <c r="Q292" s="156"/>
      <c r="R292" s="156"/>
      <c r="S292" s="156"/>
      <c r="T292" s="156"/>
      <c r="U292" s="162">
        <f>VLOOKUP(D292,[1]可使用道具表!$D:$F,3,FALSE)</f>
        <v>130044</v>
      </c>
      <c r="V292" s="162">
        <f t="shared" si="49"/>
        <v>1</v>
      </c>
      <c r="W292" s="162">
        <f>VLOOKUP(F292,[1]可使用道具表!$D:$F,3,FALSE)</f>
        <v>500120</v>
      </c>
      <c r="X292" s="162">
        <f t="shared" si="50"/>
        <v>8</v>
      </c>
      <c r="Y292" s="162">
        <f>VLOOKUP(H292,[1]可使用道具表!$D:$F,3,FALSE)</f>
        <v>655007</v>
      </c>
      <c r="Z292" s="162">
        <f t="shared" si="51"/>
        <v>120</v>
      </c>
      <c r="AA292" s="162">
        <f>VLOOKUP(J292,[1]可使用道具表!$D:$F,3,FALSE)</f>
        <v>130306</v>
      </c>
      <c r="AB292" s="162">
        <f t="shared" si="52"/>
        <v>1</v>
      </c>
      <c r="AC292" s="162">
        <f>VLOOKUP(L292,[1]可使用道具表!$D:$F,3,FALSE)</f>
        <v>146006</v>
      </c>
      <c r="AD292" s="162">
        <f t="shared" si="53"/>
        <v>1</v>
      </c>
      <c r="AF292" s="158">
        <v>500120</v>
      </c>
      <c r="AG292" s="158">
        <v>5</v>
      </c>
      <c r="AH292" s="158">
        <v>44</v>
      </c>
      <c r="AL292" s="158">
        <v>500120</v>
      </c>
      <c r="AM292" s="158">
        <v>8</v>
      </c>
      <c r="AN292" s="158">
        <v>44</v>
      </c>
      <c r="AO292" s="158"/>
    </row>
    <row r="293" spans="1:41" x14ac:dyDescent="0.35">
      <c r="AF293" s="158">
        <v>655007</v>
      </c>
      <c r="AG293" s="158">
        <v>100</v>
      </c>
      <c r="AH293" s="158">
        <v>33</v>
      </c>
      <c r="AL293" s="158">
        <v>655007</v>
      </c>
      <c r="AM293" s="158">
        <v>120</v>
      </c>
      <c r="AN293" s="158">
        <v>33</v>
      </c>
      <c r="AO293" s="158"/>
    </row>
    <row r="294" spans="1:41" x14ac:dyDescent="0.35">
      <c r="AF294" s="158">
        <v>130305</v>
      </c>
      <c r="AG294" s="158">
        <v>1</v>
      </c>
      <c r="AH294" s="158">
        <v>22</v>
      </c>
      <c r="AL294" s="158">
        <v>130306</v>
      </c>
      <c r="AM294" s="158">
        <v>1</v>
      </c>
      <c r="AN294" s="158">
        <v>22</v>
      </c>
      <c r="AO294" s="158"/>
    </row>
    <row r="295" spans="1:41" x14ac:dyDescent="0.35">
      <c r="AF295" s="158">
        <v>130032</v>
      </c>
      <c r="AG295" s="158">
        <v>1</v>
      </c>
      <c r="AH295" s="158">
        <v>11</v>
      </c>
      <c r="AL295" s="158">
        <v>130316</v>
      </c>
      <c r="AM295" s="158">
        <v>1</v>
      </c>
      <c r="AN295" s="158">
        <v>11</v>
      </c>
      <c r="AO295" s="158"/>
    </row>
    <row r="309" spans="22:26" ht="17.25" x14ac:dyDescent="0.35">
      <c r="V309" s="33" t="s">
        <v>324</v>
      </c>
      <c r="W309" s="33" t="s">
        <v>537</v>
      </c>
      <c r="X309" s="33" t="s">
        <v>249</v>
      </c>
      <c r="Y309" s="33" t="s">
        <v>586</v>
      </c>
      <c r="Z309" s="34" t="s">
        <v>325</v>
      </c>
    </row>
    <row r="310" spans="22:26" x14ac:dyDescent="0.35">
      <c r="V310" s="35"/>
      <c r="W310" s="36" t="s">
        <v>326</v>
      </c>
      <c r="X310" s="36" t="s">
        <v>327</v>
      </c>
      <c r="Y310" s="36" t="s">
        <v>328</v>
      </c>
      <c r="Z310" s="36" t="s">
        <v>329</v>
      </c>
    </row>
    <row r="311" spans="22:26" ht="17.25" x14ac:dyDescent="0.35">
      <c r="V311" s="33" t="s">
        <v>330</v>
      </c>
      <c r="W311" s="33" t="s">
        <v>147</v>
      </c>
      <c r="X311" s="33" t="s">
        <v>265</v>
      </c>
      <c r="Y311" s="33" t="s">
        <v>266</v>
      </c>
      <c r="Z311" s="34" t="s">
        <v>331</v>
      </c>
    </row>
    <row r="312" spans="22:26" x14ac:dyDescent="0.35">
      <c r="V312" s="35"/>
      <c r="W312" s="36" t="s">
        <v>332</v>
      </c>
      <c r="X312" s="36" t="s">
        <v>333</v>
      </c>
      <c r="Y312" s="36" t="s">
        <v>334</v>
      </c>
      <c r="Z312" s="36" t="s">
        <v>335</v>
      </c>
    </row>
    <row r="313" spans="22:26" ht="17.25" x14ac:dyDescent="0.35">
      <c r="V313" s="37" t="s">
        <v>336</v>
      </c>
      <c r="W313" s="37" t="s">
        <v>173</v>
      </c>
      <c r="X313" s="37" t="s">
        <v>136</v>
      </c>
      <c r="Y313" s="37" t="s">
        <v>337</v>
      </c>
      <c r="Z313" s="38" t="s">
        <v>338</v>
      </c>
    </row>
    <row r="314" spans="22:26" x14ac:dyDescent="0.35">
      <c r="V314" s="35">
        <v>1</v>
      </c>
      <c r="W314" s="36" t="s">
        <v>648</v>
      </c>
      <c r="X314" s="36" t="s">
        <v>340</v>
      </c>
      <c r="Y314" s="36" t="s">
        <v>649</v>
      </c>
      <c r="Z314" s="36" t="s">
        <v>342</v>
      </c>
    </row>
    <row r="315" spans="22:26" ht="17.25" x14ac:dyDescent="0.35">
      <c r="V315" s="39" t="s">
        <v>343</v>
      </c>
      <c r="W315" s="39" t="s">
        <v>182</v>
      </c>
      <c r="X315" s="39" t="s">
        <v>579</v>
      </c>
      <c r="Y315" s="39" t="s">
        <v>344</v>
      </c>
      <c r="Z315" s="40" t="s">
        <v>188</v>
      </c>
    </row>
    <row r="316" spans="22:26" x14ac:dyDescent="0.35">
      <c r="V316" s="35">
        <v>2</v>
      </c>
      <c r="W316" s="36" t="s">
        <v>345</v>
      </c>
      <c r="X316" s="36" t="s">
        <v>346</v>
      </c>
      <c r="Y316" s="36" t="s">
        <v>650</v>
      </c>
      <c r="Z316" s="36" t="s">
        <v>348</v>
      </c>
    </row>
    <row r="317" spans="22:26" ht="17.25" x14ac:dyDescent="0.35">
      <c r="V317" s="37" t="s">
        <v>349</v>
      </c>
      <c r="W317" s="37" t="s">
        <v>191</v>
      </c>
      <c r="X317" s="37" t="s">
        <v>543</v>
      </c>
      <c r="Y317" s="37" t="s">
        <v>350</v>
      </c>
      <c r="Z317" s="38" t="s">
        <v>197</v>
      </c>
    </row>
    <row r="318" spans="22:26" x14ac:dyDescent="0.35">
      <c r="V318" s="35">
        <v>3</v>
      </c>
      <c r="W318" s="36" t="s">
        <v>651</v>
      </c>
      <c r="X318" s="36" t="s">
        <v>352</v>
      </c>
      <c r="Y318" s="36" t="s">
        <v>652</v>
      </c>
      <c r="Z318" s="36" t="s">
        <v>354</v>
      </c>
    </row>
    <row r="319" spans="22:26" ht="17.25" x14ac:dyDescent="0.35">
      <c r="V319" s="39" t="s">
        <v>355</v>
      </c>
      <c r="W319" s="39" t="s">
        <v>356</v>
      </c>
      <c r="X319" s="39" t="s">
        <v>149</v>
      </c>
      <c r="Y319" s="39" t="s">
        <v>580</v>
      </c>
      <c r="Z319" s="40" t="s">
        <v>587</v>
      </c>
    </row>
    <row r="320" spans="22:26" x14ac:dyDescent="0.35">
      <c r="V320" s="35">
        <v>4</v>
      </c>
      <c r="W320" s="36" t="s">
        <v>357</v>
      </c>
      <c r="X320" s="36" t="s">
        <v>358</v>
      </c>
      <c r="Y320" s="36" t="s">
        <v>653</v>
      </c>
      <c r="Z320" s="36" t="s">
        <v>360</v>
      </c>
    </row>
    <row r="321" spans="22:26" ht="17.25" x14ac:dyDescent="0.35">
      <c r="V321" s="37" t="s">
        <v>361</v>
      </c>
      <c r="W321" s="37" t="s">
        <v>362</v>
      </c>
      <c r="X321" s="37" t="s">
        <v>363</v>
      </c>
      <c r="Y321" s="37" t="s">
        <v>581</v>
      </c>
      <c r="Z321" s="38" t="s">
        <v>588</v>
      </c>
    </row>
    <row r="322" spans="22:26" x14ac:dyDescent="0.35">
      <c r="V322" s="35">
        <v>5</v>
      </c>
      <c r="W322" s="36" t="s">
        <v>364</v>
      </c>
      <c r="X322" s="36" t="s">
        <v>365</v>
      </c>
      <c r="Y322" s="36" t="s">
        <v>366</v>
      </c>
      <c r="Z322" s="36" t="s">
        <v>654</v>
      </c>
    </row>
    <row r="323" spans="22:26" ht="17.25" x14ac:dyDescent="0.35">
      <c r="V323" s="39" t="s">
        <v>368</v>
      </c>
      <c r="W323" s="39" t="s">
        <v>590</v>
      </c>
      <c r="X323" s="39" t="s">
        <v>547</v>
      </c>
      <c r="Y323" s="39" t="s">
        <v>589</v>
      </c>
      <c r="Z323" s="40" t="s">
        <v>226</v>
      </c>
    </row>
    <row r="324" spans="22:26" x14ac:dyDescent="0.35">
      <c r="V324" s="35">
        <v>6</v>
      </c>
      <c r="W324" s="36" t="s">
        <v>655</v>
      </c>
      <c r="X324" s="36" t="s">
        <v>372</v>
      </c>
      <c r="Y324" s="36" t="s">
        <v>373</v>
      </c>
      <c r="Z324" s="36" t="s">
        <v>374</v>
      </c>
    </row>
    <row r="325" spans="22:26" ht="17.25" x14ac:dyDescent="0.35">
      <c r="V325" s="37" t="s">
        <v>375</v>
      </c>
      <c r="W325" s="37" t="s">
        <v>592</v>
      </c>
      <c r="X325" s="37" t="s">
        <v>229</v>
      </c>
      <c r="Y325" s="37" t="s">
        <v>591</v>
      </c>
      <c r="Z325" s="38" t="s">
        <v>236</v>
      </c>
    </row>
    <row r="326" spans="22:26" x14ac:dyDescent="0.35">
      <c r="V326" s="35">
        <v>7</v>
      </c>
      <c r="W326" s="36" t="s">
        <v>656</v>
      </c>
      <c r="X326" s="36" t="s">
        <v>378</v>
      </c>
      <c r="Y326" s="36" t="s">
        <v>657</v>
      </c>
      <c r="Z326" s="36" t="s">
        <v>380</v>
      </c>
    </row>
  </sheetData>
  <mergeCells count="30">
    <mergeCell ref="A223:A232"/>
    <mergeCell ref="A213:A222"/>
    <mergeCell ref="A233:A242"/>
    <mergeCell ref="A243:A252"/>
    <mergeCell ref="A43:A52"/>
    <mergeCell ref="A53:A62"/>
    <mergeCell ref="A63:A72"/>
    <mergeCell ref="A73:A82"/>
    <mergeCell ref="A83:A92"/>
    <mergeCell ref="A3:A12"/>
    <mergeCell ref="A1:O1"/>
    <mergeCell ref="A13:A22"/>
    <mergeCell ref="A23:A32"/>
    <mergeCell ref="A33:A42"/>
    <mergeCell ref="A253:A262"/>
    <mergeCell ref="A263:A272"/>
    <mergeCell ref="A273:A282"/>
    <mergeCell ref="A283:A292"/>
    <mergeCell ref="A93:A102"/>
    <mergeCell ref="A103:A112"/>
    <mergeCell ref="A113:A122"/>
    <mergeCell ref="A123:A132"/>
    <mergeCell ref="A133:A142"/>
    <mergeCell ref="A143:A152"/>
    <mergeCell ref="A153:A162"/>
    <mergeCell ref="A163:A172"/>
    <mergeCell ref="A173:A182"/>
    <mergeCell ref="A183:A192"/>
    <mergeCell ref="A193:A202"/>
    <mergeCell ref="A203:A21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7" workbookViewId="0">
      <selection activeCell="I29" sqref="I29"/>
    </sheetView>
  </sheetViews>
  <sheetFormatPr defaultRowHeight="14.25" x14ac:dyDescent="0.2"/>
  <cols>
    <col min="1" max="1" width="10" bestFit="1" customWidth="1"/>
    <col min="3" max="3" width="13" bestFit="1" customWidth="1"/>
    <col min="5" max="5" width="11.375" bestFit="1" customWidth="1"/>
  </cols>
  <sheetData>
    <row r="1" spans="1:17" ht="16.5" x14ac:dyDescent="0.35">
      <c r="A1" s="211" t="s">
        <v>2516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7" x14ac:dyDescent="0.2">
      <c r="A2" s="13" t="s">
        <v>2497</v>
      </c>
      <c r="B2" s="13" t="s">
        <v>2499</v>
      </c>
      <c r="C2" s="13" t="s">
        <v>2500</v>
      </c>
      <c r="D2" s="13" t="s">
        <v>2501</v>
      </c>
      <c r="E2" s="13" t="s">
        <v>2502</v>
      </c>
      <c r="F2" s="13" t="s">
        <v>2503</v>
      </c>
      <c r="G2" s="13" t="s">
        <v>2504</v>
      </c>
      <c r="H2" s="13" t="s">
        <v>2505</v>
      </c>
      <c r="I2" s="13" t="s">
        <v>2508</v>
      </c>
      <c r="J2" s="13" t="s">
        <v>2509</v>
      </c>
    </row>
    <row r="3" spans="1:17" ht="16.5" x14ac:dyDescent="0.2">
      <c r="A3" s="212" t="s">
        <v>2498</v>
      </c>
      <c r="B3" s="13">
        <v>1</v>
      </c>
      <c r="C3" s="13" t="s">
        <v>2519</v>
      </c>
      <c r="D3" s="13">
        <v>20</v>
      </c>
      <c r="E3" s="163" t="s">
        <v>2520</v>
      </c>
      <c r="F3" s="163">
        <v>5</v>
      </c>
      <c r="G3" s="163" t="s">
        <v>2532</v>
      </c>
      <c r="H3" s="163">
        <v>5</v>
      </c>
      <c r="I3" s="164">
        <f>VLOOKUP(C3,[1]可使用道具表!$D:$E,2,FALSE)*D3+VLOOKUP(E3,[1]可使用道具表!$D:$E,2,FALSE)*F3+VLOOKUP(G3,[1]可使用道具表!$D:$E,2,FALSE)*H3</f>
        <v>3085</v>
      </c>
      <c r="J3" s="13">
        <v>5000</v>
      </c>
      <c r="K3" s="212" t="s">
        <v>2498</v>
      </c>
      <c r="L3">
        <v>170049</v>
      </c>
      <c r="M3">
        <v>20</v>
      </c>
      <c r="N3">
        <v>130028</v>
      </c>
      <c r="O3">
        <v>5</v>
      </c>
      <c r="P3">
        <v>500114</v>
      </c>
      <c r="Q3">
        <v>5</v>
      </c>
    </row>
    <row r="4" spans="1:17" ht="16.5" x14ac:dyDescent="0.2">
      <c r="A4" s="212"/>
      <c r="B4" s="165" t="s">
        <v>2517</v>
      </c>
      <c r="C4" s="163" t="s">
        <v>757</v>
      </c>
      <c r="D4" s="163">
        <v>3</v>
      </c>
      <c r="E4" s="163" t="s">
        <v>2532</v>
      </c>
      <c r="F4" s="163">
        <v>3</v>
      </c>
      <c r="G4" s="163" t="s">
        <v>2506</v>
      </c>
      <c r="I4" s="164">
        <f>VLOOKUP(C4,[1]可使用道具表!$D:$E,2,FALSE)*D4+VLOOKUP(E4,[1]可使用道具表!$D:$E,2,FALSE)*F4+VLOOKUP(G4,[1]可使用道具表!$D:$E,2,FALSE)*H4</f>
        <v>1491</v>
      </c>
      <c r="J4" s="13">
        <v>5000</v>
      </c>
      <c r="K4" s="212"/>
      <c r="L4">
        <v>130028</v>
      </c>
      <c r="M4">
        <v>3</v>
      </c>
      <c r="N4">
        <v>500114</v>
      </c>
      <c r="O4">
        <v>3</v>
      </c>
    </row>
    <row r="5" spans="1:17" ht="16.5" x14ac:dyDescent="0.2">
      <c r="A5" s="212"/>
      <c r="B5" s="165" t="s">
        <v>2518</v>
      </c>
      <c r="C5" s="163" t="s">
        <v>757</v>
      </c>
      <c r="D5" s="163">
        <v>1</v>
      </c>
      <c r="E5" s="163" t="s">
        <v>2506</v>
      </c>
      <c r="F5" s="163"/>
      <c r="G5" s="163" t="s">
        <v>2506</v>
      </c>
      <c r="H5" s="163"/>
      <c r="I5" s="164">
        <f>VLOOKUP(C5,[1]可使用道具表!$D:$E,2,FALSE)*D5+VLOOKUP(E5,[1]可使用道具表!$D:$E,2,FALSE)*F5+VLOOKUP(G5,[1]可使用道具表!$D:$E,2,FALSE)*H5</f>
        <v>467</v>
      </c>
      <c r="J5" s="13">
        <v>5000</v>
      </c>
      <c r="K5" s="212"/>
      <c r="L5">
        <v>130028</v>
      </c>
      <c r="M5">
        <v>1</v>
      </c>
    </row>
    <row r="6" spans="1:17" ht="16.5" x14ac:dyDescent="0.2">
      <c r="A6" s="212" t="s">
        <v>2510</v>
      </c>
      <c r="B6" s="13">
        <v>1</v>
      </c>
      <c r="C6" s="13" t="s">
        <v>2507</v>
      </c>
      <c r="D6" s="13">
        <v>20</v>
      </c>
      <c r="E6" s="163" t="s">
        <v>2521</v>
      </c>
      <c r="F6" s="163">
        <v>1</v>
      </c>
      <c r="G6" s="163" t="s">
        <v>2533</v>
      </c>
      <c r="H6" s="163">
        <v>5</v>
      </c>
      <c r="I6" s="164">
        <f>VLOOKUP(C6,[1]可使用道具表!$D:$E,2,FALSE)*D6+VLOOKUP(E6,[1]可使用道具表!$D:$E,2,FALSE)*F6+VLOOKUP(G6,[1]可使用道具表!$D:$E,2,FALSE)*H6</f>
        <v>3180</v>
      </c>
      <c r="J6" s="13">
        <v>5000</v>
      </c>
      <c r="K6" s="212" t="s">
        <v>2510</v>
      </c>
      <c r="L6">
        <v>170049</v>
      </c>
      <c r="M6">
        <v>20</v>
      </c>
      <c r="N6">
        <v>141006</v>
      </c>
      <c r="O6">
        <v>1</v>
      </c>
      <c r="P6">
        <v>500115</v>
      </c>
      <c r="Q6">
        <v>5</v>
      </c>
    </row>
    <row r="7" spans="1:17" ht="16.5" x14ac:dyDescent="0.2">
      <c r="A7" s="212"/>
      <c r="B7" s="165" t="s">
        <v>2517</v>
      </c>
      <c r="C7" s="163" t="s">
        <v>2522</v>
      </c>
      <c r="D7" s="163">
        <v>1</v>
      </c>
      <c r="E7" s="163" t="s">
        <v>2533</v>
      </c>
      <c r="F7" s="163">
        <v>3</v>
      </c>
      <c r="G7" s="163" t="s">
        <v>2506</v>
      </c>
      <c r="I7" s="164">
        <f>VLOOKUP(C7,[1]可使用道具表!$D:$E,2,FALSE)*D7+VLOOKUP(E7,[1]可使用道具表!$D:$E,2,FALSE)*F7+VLOOKUP(G7,[1]可使用道具表!$D:$E,2,FALSE)*H7</f>
        <v>900</v>
      </c>
      <c r="J7" s="13">
        <v>5000</v>
      </c>
      <c r="K7" s="212"/>
      <c r="L7">
        <v>141005</v>
      </c>
      <c r="M7">
        <v>1</v>
      </c>
      <c r="N7">
        <v>500115</v>
      </c>
      <c r="O7">
        <v>3</v>
      </c>
    </row>
    <row r="8" spans="1:17" ht="16.5" x14ac:dyDescent="0.2">
      <c r="A8" s="212"/>
      <c r="B8" s="165" t="s">
        <v>2518</v>
      </c>
      <c r="C8" s="163" t="s">
        <v>2523</v>
      </c>
      <c r="D8" s="163">
        <v>1</v>
      </c>
      <c r="E8" s="163" t="s">
        <v>2506</v>
      </c>
      <c r="F8" s="163"/>
      <c r="G8" s="163" t="s">
        <v>2506</v>
      </c>
      <c r="H8" s="163"/>
      <c r="I8" s="164">
        <f>VLOOKUP(C8,[1]可使用道具表!$D:$E,2,FALSE)*D8+VLOOKUP(E8,[1]可使用道具表!$D:$E,2,FALSE)*F8+VLOOKUP(G8,[1]可使用道具表!$D:$E,2,FALSE)*H8</f>
        <v>270</v>
      </c>
      <c r="J8" s="13">
        <v>5000</v>
      </c>
      <c r="K8" s="212"/>
      <c r="L8">
        <v>141004</v>
      </c>
      <c r="M8">
        <v>1</v>
      </c>
    </row>
    <row r="9" spans="1:17" ht="16.5" x14ac:dyDescent="0.2">
      <c r="A9" s="212" t="s">
        <v>2511</v>
      </c>
      <c r="B9" s="13">
        <v>1</v>
      </c>
      <c r="C9" s="13" t="s">
        <v>2507</v>
      </c>
      <c r="D9" s="13">
        <v>20</v>
      </c>
      <c r="E9" s="163" t="s">
        <v>2525</v>
      </c>
      <c r="F9" s="163">
        <v>5</v>
      </c>
      <c r="G9" s="163" t="s">
        <v>2534</v>
      </c>
      <c r="H9" s="163">
        <v>5</v>
      </c>
      <c r="I9" s="164">
        <f>VLOOKUP(C9,[1]可使用道具表!$D:$E,2,FALSE)*D9+VLOOKUP(E9,[1]可使用道具表!$D:$E,2,FALSE)*F9+VLOOKUP(G9,[1]可使用道具表!$D:$E,2,FALSE)*H9</f>
        <v>1350</v>
      </c>
      <c r="J9" s="13">
        <v>5000</v>
      </c>
      <c r="K9" s="212" t="s">
        <v>2511</v>
      </c>
      <c r="L9">
        <v>170049</v>
      </c>
      <c r="M9">
        <v>20</v>
      </c>
      <c r="N9">
        <v>130225</v>
      </c>
      <c r="O9">
        <v>5</v>
      </c>
      <c r="P9">
        <v>500118</v>
      </c>
      <c r="Q9">
        <v>5</v>
      </c>
    </row>
    <row r="10" spans="1:17" ht="16.5" x14ac:dyDescent="0.2">
      <c r="A10" s="212"/>
      <c r="B10" s="165" t="s">
        <v>2517</v>
      </c>
      <c r="C10" s="163" t="s">
        <v>2524</v>
      </c>
      <c r="D10" s="163">
        <v>3</v>
      </c>
      <c r="E10" s="163" t="s">
        <v>2534</v>
      </c>
      <c r="F10" s="163">
        <v>3</v>
      </c>
      <c r="G10" s="163" t="s">
        <v>2506</v>
      </c>
      <c r="I10" s="164">
        <f>VLOOKUP(C10,[1]可使用道具表!$D:$E,2,FALSE)*D10+VLOOKUP(E10,[1]可使用道具表!$D:$E,2,FALSE)*F10+VLOOKUP(G10,[1]可使用道具表!$D:$E,2,FALSE)*H10</f>
        <v>450</v>
      </c>
      <c r="J10" s="13">
        <v>5000</v>
      </c>
      <c r="K10" s="212"/>
      <c r="L10">
        <v>130225</v>
      </c>
      <c r="M10">
        <v>3</v>
      </c>
      <c r="N10">
        <v>500118</v>
      </c>
      <c r="O10">
        <v>3</v>
      </c>
    </row>
    <row r="11" spans="1:17" ht="16.5" x14ac:dyDescent="0.2">
      <c r="A11" s="212"/>
      <c r="B11" s="165" t="s">
        <v>2518</v>
      </c>
      <c r="C11" s="163" t="s">
        <v>2524</v>
      </c>
      <c r="D11" s="163">
        <v>1</v>
      </c>
      <c r="E11" s="163" t="s">
        <v>2506</v>
      </c>
      <c r="F11" s="163"/>
      <c r="G11" s="163" t="s">
        <v>2506</v>
      </c>
      <c r="H11" s="163"/>
      <c r="I11" s="164">
        <f>VLOOKUP(C11,[1]可使用道具表!$D:$E,2,FALSE)*D11+VLOOKUP(E11,[1]可使用道具表!$D:$E,2,FALSE)*F11+VLOOKUP(G11,[1]可使用道具表!$D:$E,2,FALSE)*H11</f>
        <v>120</v>
      </c>
      <c r="J11" s="13">
        <v>5000</v>
      </c>
      <c r="K11" s="212"/>
      <c r="L11">
        <v>130225</v>
      </c>
      <c r="M11">
        <v>1</v>
      </c>
    </row>
    <row r="12" spans="1:17" ht="16.5" x14ac:dyDescent="0.2">
      <c r="A12" s="212" t="s">
        <v>2512</v>
      </c>
      <c r="B12" s="13">
        <v>1</v>
      </c>
      <c r="C12" s="13" t="s">
        <v>2519</v>
      </c>
      <c r="D12" s="13">
        <v>20</v>
      </c>
      <c r="E12" s="163" t="s">
        <v>2520</v>
      </c>
      <c r="F12" s="163">
        <v>5</v>
      </c>
      <c r="G12" s="163" t="s">
        <v>2535</v>
      </c>
      <c r="H12" s="163">
        <v>5</v>
      </c>
      <c r="I12" s="164">
        <f>VLOOKUP(C12,[1]可使用道具表!$D:$E,2,FALSE)*D12+VLOOKUP(E12,[1]可使用道具表!$D:$E,2,FALSE)*F12+VLOOKUP(G12,[1]可使用道具表!$D:$E,2,FALSE)*H12</f>
        <v>3085</v>
      </c>
      <c r="J12" s="13">
        <v>5000</v>
      </c>
      <c r="K12" s="212" t="s">
        <v>2512</v>
      </c>
      <c r="L12">
        <v>170049</v>
      </c>
      <c r="M12">
        <v>20</v>
      </c>
      <c r="N12">
        <v>130028</v>
      </c>
      <c r="O12">
        <v>5</v>
      </c>
      <c r="P12">
        <v>500116</v>
      </c>
      <c r="Q12">
        <v>5</v>
      </c>
    </row>
    <row r="13" spans="1:17" ht="16.5" x14ac:dyDescent="0.2">
      <c r="A13" s="212"/>
      <c r="B13" s="165" t="s">
        <v>2517</v>
      </c>
      <c r="C13" s="163" t="s">
        <v>757</v>
      </c>
      <c r="D13" s="163">
        <v>3</v>
      </c>
      <c r="E13" s="163" t="s">
        <v>2535</v>
      </c>
      <c r="F13" s="163">
        <v>3</v>
      </c>
      <c r="G13" s="163" t="s">
        <v>2506</v>
      </c>
      <c r="I13" s="164">
        <f>VLOOKUP(C13,[1]可使用道具表!$D:$E,2,FALSE)*D13+VLOOKUP(E13,[1]可使用道具表!$D:$E,2,FALSE)*F13+VLOOKUP(G13,[1]可使用道具表!$D:$E,2,FALSE)*H13</f>
        <v>1491</v>
      </c>
      <c r="J13" s="13">
        <v>5000</v>
      </c>
      <c r="K13" s="212"/>
      <c r="L13">
        <v>130028</v>
      </c>
      <c r="M13">
        <v>3</v>
      </c>
      <c r="N13">
        <v>500116</v>
      </c>
      <c r="O13">
        <v>3</v>
      </c>
    </row>
    <row r="14" spans="1:17" ht="16.5" x14ac:dyDescent="0.2">
      <c r="A14" s="212"/>
      <c r="B14" s="165" t="s">
        <v>2518</v>
      </c>
      <c r="C14" s="163" t="s">
        <v>757</v>
      </c>
      <c r="D14" s="163">
        <v>1</v>
      </c>
      <c r="E14" s="163" t="s">
        <v>2506</v>
      </c>
      <c r="F14" s="163"/>
      <c r="G14" s="163" t="s">
        <v>2506</v>
      </c>
      <c r="H14" s="163"/>
      <c r="I14" s="164">
        <f>VLOOKUP(C14,[1]可使用道具表!$D:$E,2,FALSE)*D14+VLOOKUP(E14,[1]可使用道具表!$D:$E,2,FALSE)*F14+VLOOKUP(G14,[1]可使用道具表!$D:$E,2,FALSE)*H14</f>
        <v>467</v>
      </c>
      <c r="J14" s="13">
        <v>5000</v>
      </c>
      <c r="K14" s="212"/>
      <c r="L14">
        <v>130028</v>
      </c>
      <c r="M14">
        <v>1</v>
      </c>
    </row>
    <row r="15" spans="1:17" ht="16.5" x14ac:dyDescent="0.2">
      <c r="A15" s="212" t="s">
        <v>2513</v>
      </c>
      <c r="B15" s="13">
        <v>1</v>
      </c>
      <c r="C15" s="13" t="s">
        <v>2507</v>
      </c>
      <c r="D15" s="13">
        <v>20</v>
      </c>
      <c r="E15" s="163" t="s">
        <v>2526</v>
      </c>
      <c r="F15" s="163">
        <v>1</v>
      </c>
      <c r="G15" s="163" t="s">
        <v>2536</v>
      </c>
      <c r="H15" s="163">
        <v>5</v>
      </c>
      <c r="I15" s="164">
        <f>VLOOKUP(C15,[1]可使用道具表!$D:$E,2,FALSE)*D15+VLOOKUP(E15,[1]可使用道具表!$D:$E,2,FALSE)*F15+VLOOKUP(G15,[1]可使用道具表!$D:$E,2,FALSE)*H15</f>
        <v>3180</v>
      </c>
      <c r="J15" s="13">
        <v>5000</v>
      </c>
      <c r="K15" s="212" t="s">
        <v>2513</v>
      </c>
      <c r="L15">
        <v>170049</v>
      </c>
      <c r="M15">
        <v>20</v>
      </c>
      <c r="N15">
        <v>142006</v>
      </c>
      <c r="O15">
        <v>1</v>
      </c>
      <c r="P15">
        <v>500117</v>
      </c>
      <c r="Q15">
        <v>5</v>
      </c>
    </row>
    <row r="16" spans="1:17" ht="16.5" x14ac:dyDescent="0.2">
      <c r="A16" s="212"/>
      <c r="B16" s="165" t="s">
        <v>2517</v>
      </c>
      <c r="C16" s="163" t="s">
        <v>2527</v>
      </c>
      <c r="D16" s="163">
        <v>1</v>
      </c>
      <c r="E16" s="163" t="s">
        <v>2536</v>
      </c>
      <c r="F16" s="163">
        <v>3</v>
      </c>
      <c r="G16" s="163" t="s">
        <v>2506</v>
      </c>
      <c r="I16" s="164">
        <f>VLOOKUP(C16,[1]可使用道具表!$D:$E,2,FALSE)*D16+VLOOKUP(E16,[1]可使用道具表!$D:$E,2,FALSE)*F16+VLOOKUP(G16,[1]可使用道具表!$D:$E,2,FALSE)*H16</f>
        <v>900</v>
      </c>
      <c r="J16" s="13">
        <v>5000</v>
      </c>
      <c r="K16" s="212"/>
      <c r="L16">
        <v>142005</v>
      </c>
      <c r="M16">
        <v>1</v>
      </c>
      <c r="N16">
        <v>500117</v>
      </c>
      <c r="O16">
        <v>3</v>
      </c>
    </row>
    <row r="17" spans="1:17" ht="16.5" x14ac:dyDescent="0.2">
      <c r="A17" s="212"/>
      <c r="B17" s="165" t="s">
        <v>2518</v>
      </c>
      <c r="C17" s="163" t="s">
        <v>2528</v>
      </c>
      <c r="D17" s="163">
        <v>1</v>
      </c>
      <c r="E17" s="163" t="s">
        <v>2506</v>
      </c>
      <c r="F17" s="163"/>
      <c r="G17" s="163" t="s">
        <v>2506</v>
      </c>
      <c r="H17" s="163"/>
      <c r="I17" s="164">
        <f>VLOOKUP(C17,[1]可使用道具表!$D:$E,2,FALSE)*D17+VLOOKUP(E17,[1]可使用道具表!$D:$E,2,FALSE)*F17+VLOOKUP(G17,[1]可使用道具表!$D:$E,2,FALSE)*H17</f>
        <v>270</v>
      </c>
      <c r="J17" s="13">
        <v>5000</v>
      </c>
      <c r="K17" s="212"/>
      <c r="L17">
        <v>142004</v>
      </c>
      <c r="M17">
        <v>1</v>
      </c>
    </row>
    <row r="18" spans="1:17" ht="16.5" x14ac:dyDescent="0.2">
      <c r="A18" s="212" t="s">
        <v>2514</v>
      </c>
      <c r="B18" s="13">
        <v>1</v>
      </c>
      <c r="C18" s="13" t="s">
        <v>2519</v>
      </c>
      <c r="D18" s="13">
        <v>20</v>
      </c>
      <c r="E18" s="163" t="s">
        <v>2520</v>
      </c>
      <c r="F18" s="163">
        <v>5</v>
      </c>
      <c r="G18" s="163" t="s">
        <v>2537</v>
      </c>
      <c r="H18" s="163">
        <v>5</v>
      </c>
      <c r="I18" s="164">
        <f>VLOOKUP(C18,[1]可使用道具表!$D:$E,2,FALSE)*D18+VLOOKUP(E18,[1]可使用道具表!$D:$E,2,FALSE)*F18+VLOOKUP(G18,[1]可使用道具表!$D:$E,2,FALSE)*H18</f>
        <v>3085</v>
      </c>
      <c r="J18" s="13">
        <v>5000</v>
      </c>
      <c r="K18" s="212" t="s">
        <v>2514</v>
      </c>
      <c r="L18">
        <v>170049</v>
      </c>
      <c r="M18">
        <v>20</v>
      </c>
      <c r="N18">
        <v>130028</v>
      </c>
      <c r="O18">
        <v>5</v>
      </c>
      <c r="P18">
        <v>500119</v>
      </c>
      <c r="Q18">
        <v>5</v>
      </c>
    </row>
    <row r="19" spans="1:17" ht="16.5" x14ac:dyDescent="0.2">
      <c r="A19" s="212"/>
      <c r="B19" s="165" t="s">
        <v>2517</v>
      </c>
      <c r="C19" s="163" t="s">
        <v>757</v>
      </c>
      <c r="D19" s="163">
        <v>3</v>
      </c>
      <c r="E19" s="163" t="s">
        <v>2537</v>
      </c>
      <c r="F19" s="163">
        <v>3</v>
      </c>
      <c r="G19" s="163" t="s">
        <v>2506</v>
      </c>
      <c r="I19" s="164">
        <f>VLOOKUP(C19,[1]可使用道具表!$D:$E,2,FALSE)*D19+VLOOKUP(E19,[1]可使用道具表!$D:$E,2,FALSE)*F19+VLOOKUP(G19,[1]可使用道具表!$D:$E,2,FALSE)*H19</f>
        <v>1491</v>
      </c>
      <c r="J19" s="13">
        <v>5000</v>
      </c>
      <c r="K19" s="212"/>
      <c r="L19">
        <v>130028</v>
      </c>
      <c r="M19">
        <v>3</v>
      </c>
      <c r="N19">
        <v>500119</v>
      </c>
      <c r="O19">
        <v>3</v>
      </c>
    </row>
    <row r="20" spans="1:17" ht="16.5" x14ac:dyDescent="0.2">
      <c r="A20" s="212"/>
      <c r="B20" s="165" t="s">
        <v>2518</v>
      </c>
      <c r="C20" s="163" t="s">
        <v>757</v>
      </c>
      <c r="D20" s="163">
        <v>1</v>
      </c>
      <c r="E20" s="163" t="s">
        <v>2506</v>
      </c>
      <c r="F20" s="163"/>
      <c r="G20" s="163" t="s">
        <v>2506</v>
      </c>
      <c r="H20" s="163"/>
      <c r="I20" s="164">
        <f>VLOOKUP(C20,[1]可使用道具表!$D:$E,2,FALSE)*D20+VLOOKUP(E20,[1]可使用道具表!$D:$E,2,FALSE)*F20+VLOOKUP(G20,[1]可使用道具表!$D:$E,2,FALSE)*H20</f>
        <v>467</v>
      </c>
      <c r="J20" s="13">
        <v>5000</v>
      </c>
      <c r="K20" s="212"/>
      <c r="L20">
        <v>130028</v>
      </c>
      <c r="M20">
        <v>1</v>
      </c>
    </row>
    <row r="21" spans="1:17" ht="16.5" x14ac:dyDescent="0.2">
      <c r="A21" s="212" t="s">
        <v>2515</v>
      </c>
      <c r="B21" s="13">
        <v>1</v>
      </c>
      <c r="C21" s="13" t="s">
        <v>2507</v>
      </c>
      <c r="D21" s="13">
        <v>20</v>
      </c>
      <c r="E21" s="163" t="s">
        <v>2531</v>
      </c>
      <c r="F21" s="163">
        <v>1</v>
      </c>
      <c r="G21" s="163" t="s">
        <v>2538</v>
      </c>
      <c r="H21" s="163">
        <v>5</v>
      </c>
      <c r="I21" s="164">
        <f>VLOOKUP(C21,[1]可使用道具表!$D:$E,2,FALSE)*D21+VLOOKUP(E21,[1]可使用道具表!$D:$E,2,FALSE)*F21+VLOOKUP(G21,[1]可使用道具表!$D:$E,2,FALSE)*H21</f>
        <v>3180</v>
      </c>
      <c r="J21" s="13">
        <v>5000</v>
      </c>
      <c r="K21" s="212" t="s">
        <v>2515</v>
      </c>
      <c r="L21">
        <v>170049</v>
      </c>
      <c r="M21">
        <v>20</v>
      </c>
      <c r="N21">
        <v>146006</v>
      </c>
      <c r="O21">
        <v>1</v>
      </c>
      <c r="P21">
        <v>500120</v>
      </c>
      <c r="Q21">
        <v>5</v>
      </c>
    </row>
    <row r="22" spans="1:17" ht="16.5" x14ac:dyDescent="0.2">
      <c r="A22" s="212"/>
      <c r="B22" s="165" t="s">
        <v>2517</v>
      </c>
      <c r="C22" s="163" t="s">
        <v>2529</v>
      </c>
      <c r="D22" s="163">
        <v>1</v>
      </c>
      <c r="E22" s="163" t="s">
        <v>2538</v>
      </c>
      <c r="F22" s="163">
        <v>3</v>
      </c>
      <c r="G22" s="163" t="s">
        <v>2506</v>
      </c>
      <c r="I22" s="164">
        <f>VLOOKUP(C22,[1]可使用道具表!$D:$E,2,FALSE)*D22+VLOOKUP(E22,[1]可使用道具表!$D:$E,2,FALSE)*F22+VLOOKUP(G22,[1]可使用道具表!$D:$E,2,FALSE)*H22</f>
        <v>900</v>
      </c>
      <c r="J22" s="13">
        <v>5000</v>
      </c>
      <c r="K22" s="212"/>
      <c r="L22">
        <v>146005</v>
      </c>
      <c r="M22">
        <v>1</v>
      </c>
      <c r="N22">
        <v>500120</v>
      </c>
      <c r="O22">
        <v>3</v>
      </c>
    </row>
    <row r="23" spans="1:17" ht="16.5" x14ac:dyDescent="0.2">
      <c r="A23" s="212"/>
      <c r="B23" s="165" t="s">
        <v>2518</v>
      </c>
      <c r="C23" s="163" t="s">
        <v>2530</v>
      </c>
      <c r="D23" s="163">
        <v>1</v>
      </c>
      <c r="E23" s="163" t="s">
        <v>2506</v>
      </c>
      <c r="F23" s="163"/>
      <c r="G23" s="163" t="s">
        <v>2506</v>
      </c>
      <c r="H23" s="163"/>
      <c r="I23" s="164">
        <f>VLOOKUP(C23,[1]可使用道具表!$D:$E,2,FALSE)*D23+VLOOKUP(E23,[1]可使用道具表!$D:$E,2,FALSE)*F23+VLOOKUP(G23,[1]可使用道具表!$D:$E,2,FALSE)*H23</f>
        <v>270</v>
      </c>
      <c r="J23" s="13">
        <v>5000</v>
      </c>
      <c r="K23" s="212"/>
      <c r="L23">
        <v>146004</v>
      </c>
      <c r="M23">
        <v>1</v>
      </c>
    </row>
  </sheetData>
  <mergeCells count="15">
    <mergeCell ref="A21:A23"/>
    <mergeCell ref="A1:J1"/>
    <mergeCell ref="K3:K5"/>
    <mergeCell ref="K6:K8"/>
    <mergeCell ref="K9:K11"/>
    <mergeCell ref="K12:K14"/>
    <mergeCell ref="K15:K17"/>
    <mergeCell ref="K18:K20"/>
    <mergeCell ref="K21:K23"/>
    <mergeCell ref="A3:A5"/>
    <mergeCell ref="A6:A8"/>
    <mergeCell ref="A9:A11"/>
    <mergeCell ref="A12:A14"/>
    <mergeCell ref="A15:A17"/>
    <mergeCell ref="A18:A20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K23" sqref="K23"/>
    </sheetView>
  </sheetViews>
  <sheetFormatPr defaultRowHeight="16.5" x14ac:dyDescent="0.35"/>
  <cols>
    <col min="1" max="1" width="7.25" style="30" bestFit="1" customWidth="1"/>
    <col min="2" max="2" width="10.625" style="30" bestFit="1" customWidth="1"/>
    <col min="3" max="3" width="11.375" style="30" bestFit="1" customWidth="1"/>
    <col min="4" max="4" width="5.75" style="30" bestFit="1" customWidth="1"/>
    <col min="5" max="5" width="9.625" style="30" bestFit="1" customWidth="1"/>
    <col min="6" max="6" width="5.75" style="30" bestFit="1" customWidth="1"/>
    <col min="7" max="7" width="10.375" style="30" bestFit="1" customWidth="1"/>
    <col min="8" max="8" width="5.75" style="30" bestFit="1" customWidth="1"/>
    <col min="9" max="9" width="9" style="30"/>
    <col min="10" max="10" width="5.75" style="30" bestFit="1" customWidth="1"/>
    <col min="11" max="11" width="9.625" style="30" bestFit="1" customWidth="1"/>
    <col min="12" max="12" width="8.5" style="30" bestFit="1" customWidth="1"/>
    <col min="13" max="13" width="10.625" style="30" bestFit="1" customWidth="1"/>
    <col min="14" max="14" width="10" style="30" bestFit="1" customWidth="1"/>
    <col min="15" max="17" width="9" style="30"/>
    <col min="18" max="18" width="11.875" style="30" customWidth="1"/>
    <col min="19" max="16384" width="9" style="30"/>
  </cols>
  <sheetData>
    <row r="2" spans="1:20" x14ac:dyDescent="0.35">
      <c r="A2" s="211" t="s">
        <v>593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Q2" s="104" t="s">
        <v>594</v>
      </c>
    </row>
    <row r="3" spans="1:20" x14ac:dyDescent="0.35">
      <c r="A3" s="77" t="s">
        <v>401</v>
      </c>
      <c r="B3" s="96" t="s">
        <v>577</v>
      </c>
      <c r="C3" s="97" t="s">
        <v>113</v>
      </c>
      <c r="D3" s="97" t="s">
        <v>412</v>
      </c>
      <c r="E3" s="99" t="s">
        <v>115</v>
      </c>
      <c r="F3" s="99" t="s">
        <v>414</v>
      </c>
      <c r="G3" s="97" t="s">
        <v>117</v>
      </c>
      <c r="H3" s="97" t="s">
        <v>416</v>
      </c>
      <c r="I3" s="99" t="s">
        <v>119</v>
      </c>
      <c r="J3" s="99" t="s">
        <v>120</v>
      </c>
      <c r="K3" s="97" t="s">
        <v>121</v>
      </c>
      <c r="L3" s="97" t="s">
        <v>122</v>
      </c>
      <c r="M3" s="98" t="s">
        <v>512</v>
      </c>
      <c r="N3" s="98" t="s">
        <v>496</v>
      </c>
      <c r="R3" s="35" t="s">
        <v>595</v>
      </c>
      <c r="S3" s="35" t="s">
        <v>312</v>
      </c>
      <c r="T3" s="35" t="s">
        <v>511</v>
      </c>
    </row>
    <row r="4" spans="1:20" x14ac:dyDescent="0.35">
      <c r="A4" s="35">
        <v>1</v>
      </c>
      <c r="B4" s="35">
        <v>100</v>
      </c>
      <c r="C4" s="35" t="s">
        <v>596</v>
      </c>
      <c r="D4" s="35">
        <v>1</v>
      </c>
      <c r="E4" s="35" t="s">
        <v>597</v>
      </c>
      <c r="F4" s="35">
        <v>1</v>
      </c>
      <c r="G4" s="35" t="s">
        <v>162</v>
      </c>
      <c r="H4" s="35">
        <v>3</v>
      </c>
      <c r="I4" s="35" t="s">
        <v>598</v>
      </c>
      <c r="J4" s="35">
        <v>1</v>
      </c>
      <c r="K4" s="35" t="s">
        <v>429</v>
      </c>
      <c r="L4" s="35">
        <v>1000000</v>
      </c>
      <c r="M4" s="35" t="e">
        <f>VLOOKUP($C4,'物品ID表8-29'!$D:$E,2,FALSE)*$D4+VLOOKUP($E4,'物品ID表8-29'!$D:$E,2,FALSE)*$F4+VLOOKUP($G4,'物品ID表8-29'!$D:$E,2,FALSE)*$H4+VLOOKUP($I4,'物品ID表8-29'!$D:$E,2,FALSE)*$J4+VLOOKUP($K4,'物品ID表8-29'!$D:$E,2,FALSE)*$L4</f>
        <v>#N/A</v>
      </c>
      <c r="N4" s="95" t="e">
        <f>M4/B4</f>
        <v>#N/A</v>
      </c>
      <c r="R4" s="35" t="s">
        <v>599</v>
      </c>
      <c r="S4" s="35">
        <v>10</v>
      </c>
      <c r="T4" s="35">
        <f>S4*30</f>
        <v>300</v>
      </c>
    </row>
    <row r="5" spans="1:20" x14ac:dyDescent="0.35">
      <c r="R5" s="6" t="s">
        <v>136</v>
      </c>
      <c r="S5" s="35">
        <v>10</v>
      </c>
      <c r="T5" s="35">
        <f>S5*20</f>
        <v>200</v>
      </c>
    </row>
    <row r="6" spans="1:20" x14ac:dyDescent="0.35">
      <c r="R6" s="6" t="s">
        <v>128</v>
      </c>
      <c r="S6" s="35">
        <v>10</v>
      </c>
      <c r="T6" s="35">
        <f>S6*10</f>
        <v>100</v>
      </c>
    </row>
    <row r="7" spans="1:20" x14ac:dyDescent="0.35">
      <c r="A7" s="211" t="s">
        <v>600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R7" s="6" t="s">
        <v>540</v>
      </c>
      <c r="S7" s="35">
        <v>1</v>
      </c>
      <c r="T7" s="35">
        <f>S7*30</f>
        <v>30</v>
      </c>
    </row>
    <row r="8" spans="1:20" x14ac:dyDescent="0.35">
      <c r="A8" s="77" t="s">
        <v>601</v>
      </c>
      <c r="B8" s="96" t="s">
        <v>577</v>
      </c>
      <c r="C8" s="97" t="s">
        <v>113</v>
      </c>
      <c r="D8" s="97" t="s">
        <v>412</v>
      </c>
      <c r="E8" s="99" t="s">
        <v>115</v>
      </c>
      <c r="F8" s="99" t="s">
        <v>414</v>
      </c>
      <c r="G8" s="97" t="s">
        <v>117</v>
      </c>
      <c r="H8" s="97" t="s">
        <v>416</v>
      </c>
      <c r="I8" s="99" t="s">
        <v>119</v>
      </c>
      <c r="J8" s="99" t="s">
        <v>120</v>
      </c>
      <c r="K8" s="97" t="s">
        <v>121</v>
      </c>
      <c r="L8" s="97" t="s">
        <v>122</v>
      </c>
      <c r="M8" s="98" t="s">
        <v>512</v>
      </c>
      <c r="N8" s="98" t="s">
        <v>496</v>
      </c>
      <c r="R8" s="6" t="s">
        <v>164</v>
      </c>
      <c r="S8" s="35">
        <v>1</v>
      </c>
      <c r="T8" s="35">
        <f>S8*30</f>
        <v>30</v>
      </c>
    </row>
    <row r="9" spans="1:20" x14ac:dyDescent="0.35">
      <c r="A9" s="35" t="s">
        <v>602</v>
      </c>
      <c r="B9" s="35">
        <v>188</v>
      </c>
      <c r="C9" s="35" t="s">
        <v>599</v>
      </c>
      <c r="D9" s="35">
        <v>10</v>
      </c>
      <c r="E9" s="35" t="s">
        <v>603</v>
      </c>
      <c r="F9" s="35">
        <v>25</v>
      </c>
      <c r="G9" s="35" t="s">
        <v>128</v>
      </c>
      <c r="H9" s="35">
        <v>10</v>
      </c>
      <c r="I9" s="35" t="s">
        <v>604</v>
      </c>
      <c r="J9" s="35">
        <v>1</v>
      </c>
      <c r="K9" s="35" t="s">
        <v>566</v>
      </c>
      <c r="L9" s="35">
        <v>1</v>
      </c>
      <c r="M9" s="35" t="e">
        <f>VLOOKUP($C9,'物品ID表8-29'!$D:$E,2,FALSE)*$D9+VLOOKUP($E9,'物品ID表8-29'!$D:$E,2,FALSE)*$F9+VLOOKUP($G9,'物品ID表8-29'!$D:$E,2,FALSE)*$H9+VLOOKUP($I9,'物品ID表8-29'!$D:$E,2,FALSE)*$J9+VLOOKUP($K9,'物品ID表8-29'!$D:$E,2,FALSE)*$L9</f>
        <v>#N/A</v>
      </c>
      <c r="N9" s="95" t="e">
        <f>M9/B9</f>
        <v>#N/A</v>
      </c>
      <c r="R9" s="6" t="s">
        <v>132</v>
      </c>
      <c r="S9" s="35">
        <v>2000</v>
      </c>
      <c r="T9" s="35">
        <f>S9*0.1</f>
        <v>200</v>
      </c>
    </row>
    <row r="10" spans="1:20" x14ac:dyDescent="0.35">
      <c r="A10" s="35" t="s">
        <v>605</v>
      </c>
      <c r="B10" s="35">
        <v>188</v>
      </c>
      <c r="C10" s="35" t="s">
        <v>599</v>
      </c>
      <c r="D10" s="35">
        <v>10</v>
      </c>
      <c r="E10" s="35" t="s">
        <v>603</v>
      </c>
      <c r="F10" s="35">
        <v>30</v>
      </c>
      <c r="G10" s="35" t="s">
        <v>128</v>
      </c>
      <c r="H10" s="35">
        <v>10</v>
      </c>
      <c r="I10" s="35" t="s">
        <v>604</v>
      </c>
      <c r="J10" s="35">
        <v>1</v>
      </c>
      <c r="K10" s="35" t="s">
        <v>566</v>
      </c>
      <c r="L10" s="35">
        <v>1</v>
      </c>
      <c r="M10" s="35" t="e">
        <f>VLOOKUP($C10,'物品ID表8-29'!$D:$E,2,FALSE)*$D10+VLOOKUP($E10,'物品ID表8-29'!$D:$E,2,FALSE)*$F10+VLOOKUP($G10,'物品ID表8-29'!$D:$E,2,FALSE)*$H10+VLOOKUP($I10,'物品ID表8-29'!$D:$E,2,FALSE)*$J10+VLOOKUP($K10,'物品ID表8-29'!$D:$E,2,FALSE)*$L10</f>
        <v>#N/A</v>
      </c>
      <c r="N10" s="95" t="e">
        <f t="shared" ref="N10:N11" si="0">M10/B10</f>
        <v>#N/A</v>
      </c>
      <c r="R10" s="6" t="s">
        <v>606</v>
      </c>
      <c r="S10" s="35">
        <v>1</v>
      </c>
      <c r="T10" s="35">
        <f>S10*30</f>
        <v>30</v>
      </c>
    </row>
    <row r="11" spans="1:20" x14ac:dyDescent="0.35">
      <c r="A11" s="35" t="s">
        <v>607</v>
      </c>
      <c r="B11" s="35">
        <v>188</v>
      </c>
      <c r="C11" s="35" t="s">
        <v>599</v>
      </c>
      <c r="D11" s="35">
        <v>10</v>
      </c>
      <c r="E11" s="35" t="s">
        <v>603</v>
      </c>
      <c r="F11" s="35">
        <v>30</v>
      </c>
      <c r="G11" s="35" t="s">
        <v>128</v>
      </c>
      <c r="H11" s="35">
        <v>10</v>
      </c>
      <c r="I11" s="35" t="s">
        <v>604</v>
      </c>
      <c r="J11" s="35">
        <v>1</v>
      </c>
      <c r="K11" s="35" t="s">
        <v>566</v>
      </c>
      <c r="L11" s="35">
        <v>1</v>
      </c>
      <c r="M11" s="35" t="e">
        <f>VLOOKUP($C11,'物品ID表8-29'!$D:$E,2,FALSE)*$D11+VLOOKUP($E11,'物品ID表8-29'!$D:$E,2,FALSE)*$F11+VLOOKUP($G11,'物品ID表8-29'!$D:$E,2,FALSE)*$H11+VLOOKUP($I11,'物品ID表8-29'!$D:$E,2,FALSE)*$J11+VLOOKUP($K11,'物品ID表8-29'!$D:$E,2,FALSE)*$L11</f>
        <v>#N/A</v>
      </c>
      <c r="N11" s="95" t="e">
        <f t="shared" si="0"/>
        <v>#N/A</v>
      </c>
      <c r="Q11" s="104" t="s">
        <v>608</v>
      </c>
    </row>
    <row r="12" spans="1:20" x14ac:dyDescent="0.35">
      <c r="R12" s="35" t="s">
        <v>595</v>
      </c>
      <c r="S12" s="35" t="s">
        <v>312</v>
      </c>
      <c r="T12" s="35" t="s">
        <v>511</v>
      </c>
    </row>
    <row r="13" spans="1:20" x14ac:dyDescent="0.35">
      <c r="R13" s="35" t="s">
        <v>162</v>
      </c>
      <c r="S13" s="35">
        <v>3</v>
      </c>
      <c r="T13" s="35">
        <f>S13*60</f>
        <v>180</v>
      </c>
    </row>
    <row r="14" spans="1:20" x14ac:dyDescent="0.35">
      <c r="A14" s="30" t="s">
        <v>609</v>
      </c>
      <c r="B14" s="104" t="s">
        <v>610</v>
      </c>
      <c r="R14" s="6" t="s">
        <v>159</v>
      </c>
      <c r="S14" s="35">
        <v>3</v>
      </c>
      <c r="T14" s="35">
        <f>S14*60</f>
        <v>180</v>
      </c>
    </row>
    <row r="15" spans="1:20" x14ac:dyDescent="0.35">
      <c r="B15" s="104" t="s">
        <v>611</v>
      </c>
      <c r="R15" s="6" t="s">
        <v>165</v>
      </c>
      <c r="S15" s="35">
        <v>3</v>
      </c>
      <c r="T15" s="35">
        <f>S15*60</f>
        <v>180</v>
      </c>
    </row>
    <row r="16" spans="1:20" x14ac:dyDescent="0.35">
      <c r="B16" s="105"/>
      <c r="R16" s="6" t="s">
        <v>136</v>
      </c>
      <c r="S16" s="35">
        <v>20</v>
      </c>
      <c r="T16" s="35">
        <f>S16*20</f>
        <v>400</v>
      </c>
    </row>
    <row r="17" spans="18:20" x14ac:dyDescent="0.35">
      <c r="R17" s="6" t="s">
        <v>540</v>
      </c>
      <c r="S17" s="35">
        <v>1</v>
      </c>
      <c r="T17" s="35">
        <f>S17*30</f>
        <v>30</v>
      </c>
    </row>
    <row r="18" spans="18:20" x14ac:dyDescent="0.35">
      <c r="R18" s="6" t="s">
        <v>164</v>
      </c>
      <c r="S18" s="35">
        <v>1</v>
      </c>
      <c r="T18" s="35">
        <f>S18*30</f>
        <v>30</v>
      </c>
    </row>
    <row r="19" spans="18:20" x14ac:dyDescent="0.35">
      <c r="R19" s="6" t="s">
        <v>128</v>
      </c>
      <c r="S19" s="35">
        <v>30</v>
      </c>
      <c r="T19" s="35">
        <f>S19*10</f>
        <v>300</v>
      </c>
    </row>
    <row r="20" spans="18:20" x14ac:dyDescent="0.35">
      <c r="R20" s="6" t="s">
        <v>132</v>
      </c>
      <c r="S20" s="35">
        <v>5000</v>
      </c>
      <c r="T20" s="35">
        <f>S20*0.1</f>
        <v>500</v>
      </c>
    </row>
  </sheetData>
  <mergeCells count="2">
    <mergeCell ref="A2:N2"/>
    <mergeCell ref="A7:N7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opLeftCell="A43" workbookViewId="0">
      <selection activeCell="J50" sqref="J50"/>
    </sheetView>
  </sheetViews>
  <sheetFormatPr defaultRowHeight="16.5" x14ac:dyDescent="0.35"/>
  <cols>
    <col min="1" max="1" width="9" style="29"/>
    <col min="2" max="2" width="12.5" style="29" bestFit="1" customWidth="1"/>
    <col min="3" max="6" width="9" style="29"/>
    <col min="7" max="7" width="12.5" style="29" bestFit="1" customWidth="1"/>
    <col min="8" max="11" width="9" style="29"/>
    <col min="12" max="12" width="12.25" style="29" bestFit="1" customWidth="1"/>
    <col min="13" max="16" width="9" style="29"/>
    <col min="17" max="17" width="12.25" style="29" bestFit="1" customWidth="1"/>
    <col min="18" max="19" width="9" style="29"/>
    <col min="22" max="22" width="13" bestFit="1" customWidth="1"/>
  </cols>
  <sheetData>
    <row r="1" spans="1:19" x14ac:dyDescent="0.35">
      <c r="A1" s="94" t="s">
        <v>488</v>
      </c>
    </row>
    <row r="3" spans="1:19" x14ac:dyDescent="0.35">
      <c r="A3" s="213" t="s">
        <v>489</v>
      </c>
      <c r="B3" s="214"/>
      <c r="C3" s="214"/>
      <c r="D3" s="215"/>
      <c r="F3" s="213" t="s">
        <v>490</v>
      </c>
      <c r="G3" s="214"/>
      <c r="H3" s="214"/>
      <c r="I3" s="215"/>
      <c r="K3" s="213" t="s">
        <v>491</v>
      </c>
      <c r="L3" s="214"/>
      <c r="M3" s="214"/>
      <c r="N3" s="215"/>
      <c r="P3" s="213" t="s">
        <v>492</v>
      </c>
      <c r="Q3" s="214"/>
      <c r="R3" s="214"/>
      <c r="S3" s="215"/>
    </row>
    <row r="4" spans="1:19" x14ac:dyDescent="0.35">
      <c r="A4" s="35" t="s">
        <v>493</v>
      </c>
      <c r="B4" s="35" t="s">
        <v>494</v>
      </c>
      <c r="C4" s="35" t="s">
        <v>495</v>
      </c>
      <c r="D4" s="35" t="s">
        <v>496</v>
      </c>
      <c r="F4" s="35" t="s">
        <v>493</v>
      </c>
      <c r="G4" s="35" t="s">
        <v>494</v>
      </c>
      <c r="H4" s="35" t="s">
        <v>495</v>
      </c>
      <c r="I4" s="35" t="s">
        <v>496</v>
      </c>
      <c r="K4" s="35" t="s">
        <v>493</v>
      </c>
      <c r="L4" s="35" t="s">
        <v>494</v>
      </c>
      <c r="M4" s="35" t="s">
        <v>495</v>
      </c>
      <c r="N4" s="35" t="s">
        <v>496</v>
      </c>
      <c r="P4" s="35" t="s">
        <v>493</v>
      </c>
      <c r="Q4" s="35" t="s">
        <v>494</v>
      </c>
      <c r="R4" s="35" t="s">
        <v>495</v>
      </c>
      <c r="S4" s="35" t="s">
        <v>496</v>
      </c>
    </row>
    <row r="5" spans="1:19" x14ac:dyDescent="0.35">
      <c r="A5" s="35">
        <f>MAX(A7:A26)</f>
        <v>20</v>
      </c>
      <c r="B5" s="35">
        <v>300</v>
      </c>
      <c r="C5" s="35">
        <f>SUM(D7:D26)</f>
        <v>1530</v>
      </c>
      <c r="D5" s="95">
        <f>C5/B5</f>
        <v>5.0999999999999996</v>
      </c>
      <c r="F5" s="35">
        <f>MAX(F7:F26)</f>
        <v>20</v>
      </c>
      <c r="G5" s="35">
        <v>300</v>
      </c>
      <c r="H5" s="35">
        <f>SUM(I7:I26)</f>
        <v>1500</v>
      </c>
      <c r="I5" s="95">
        <f>H5/G5</f>
        <v>5</v>
      </c>
      <c r="K5" s="35">
        <f>MAX(K7:K26)</f>
        <v>20</v>
      </c>
      <c r="L5" s="35">
        <v>300</v>
      </c>
      <c r="M5" s="35">
        <f>SUM(N7:N26)</f>
        <v>1500</v>
      </c>
      <c r="N5" s="95">
        <f>M5/L5</f>
        <v>5</v>
      </c>
      <c r="P5" s="35">
        <f>MAX(P7:P26)</f>
        <v>20</v>
      </c>
      <c r="Q5" s="35">
        <v>300</v>
      </c>
      <c r="R5" s="35">
        <f>SUM(S7:S26)</f>
        <v>1500</v>
      </c>
      <c r="S5" s="95">
        <f>R5/Q5</f>
        <v>5</v>
      </c>
    </row>
    <row r="6" spans="1:19" x14ac:dyDescent="0.35">
      <c r="A6" s="96" t="s">
        <v>497</v>
      </c>
      <c r="B6" s="97" t="s">
        <v>498</v>
      </c>
      <c r="C6" s="97" t="s">
        <v>312</v>
      </c>
      <c r="D6" s="97" t="s">
        <v>123</v>
      </c>
      <c r="F6" s="96" t="s">
        <v>497</v>
      </c>
      <c r="G6" s="97" t="s">
        <v>498</v>
      </c>
      <c r="H6" s="97" t="s">
        <v>312</v>
      </c>
      <c r="I6" s="97" t="s">
        <v>123</v>
      </c>
      <c r="K6" s="96" t="s">
        <v>497</v>
      </c>
      <c r="L6" s="97" t="s">
        <v>498</v>
      </c>
      <c r="M6" s="97" t="s">
        <v>312</v>
      </c>
      <c r="N6" s="97" t="s">
        <v>123</v>
      </c>
      <c r="P6" s="96" t="s">
        <v>497</v>
      </c>
      <c r="Q6" s="97" t="s">
        <v>498</v>
      </c>
      <c r="R6" s="97" t="s">
        <v>312</v>
      </c>
      <c r="S6" s="97" t="s">
        <v>123</v>
      </c>
    </row>
    <row r="7" spans="1:19" x14ac:dyDescent="0.35">
      <c r="A7" s="35">
        <v>1</v>
      </c>
      <c r="B7" s="35" t="s">
        <v>499</v>
      </c>
      <c r="C7" s="35">
        <v>6</v>
      </c>
      <c r="D7" s="35">
        <f>VLOOKUP(B7,'物品ID表8-29'!$D:$E,2,FALSE)*C7</f>
        <v>60</v>
      </c>
      <c r="F7" s="35">
        <v>1</v>
      </c>
      <c r="G7" s="35" t="s">
        <v>427</v>
      </c>
      <c r="H7" s="35">
        <v>6</v>
      </c>
      <c r="I7" s="35">
        <f>VLOOKUP(G7,'物品ID表8-29'!$D:$E,2,FALSE)*H7</f>
        <v>60</v>
      </c>
      <c r="K7" s="35">
        <v>1</v>
      </c>
      <c r="L7" s="35" t="s">
        <v>128</v>
      </c>
      <c r="M7" s="35">
        <v>5</v>
      </c>
      <c r="N7" s="35">
        <f>VLOOKUP(L7,'物品ID表8-29'!$D:$E,2,FALSE)*M7</f>
        <v>50</v>
      </c>
      <c r="P7" s="35">
        <v>1</v>
      </c>
      <c r="Q7" s="35" t="s">
        <v>452</v>
      </c>
      <c r="R7" s="35">
        <v>6</v>
      </c>
      <c r="S7" s="35">
        <f>VLOOKUP(Q7,'物品ID表8-29'!$D:$E,2,FALSE)*R7</f>
        <v>60</v>
      </c>
    </row>
    <row r="8" spans="1:19" x14ac:dyDescent="0.35">
      <c r="A8" s="35">
        <v>2</v>
      </c>
      <c r="B8" s="35" t="s">
        <v>499</v>
      </c>
      <c r="C8" s="35">
        <v>6</v>
      </c>
      <c r="D8" s="35">
        <f>VLOOKUP(B8,'物品ID表8-29'!$D:$E,2,FALSE)*C8</f>
        <v>60</v>
      </c>
      <c r="F8" s="35">
        <v>2</v>
      </c>
      <c r="G8" s="35" t="s">
        <v>427</v>
      </c>
      <c r="H8" s="35">
        <v>6</v>
      </c>
      <c r="I8" s="35">
        <f>VLOOKUP(G8,'物品ID表8-29'!$D:$E,2,FALSE)*H8</f>
        <v>60</v>
      </c>
      <c r="K8" s="35">
        <v>2</v>
      </c>
      <c r="L8" s="35" t="s">
        <v>128</v>
      </c>
      <c r="M8" s="35">
        <v>5</v>
      </c>
      <c r="N8" s="35">
        <f>VLOOKUP(L8,'物品ID表8-29'!$D:$E,2,FALSE)*M8</f>
        <v>50</v>
      </c>
      <c r="P8" s="35">
        <v>2</v>
      </c>
      <c r="Q8" s="35" t="s">
        <v>452</v>
      </c>
      <c r="R8" s="35">
        <v>6</v>
      </c>
      <c r="S8" s="35">
        <f>VLOOKUP(Q8,'物品ID表8-29'!$D:$E,2,FALSE)*R8</f>
        <v>60</v>
      </c>
    </row>
    <row r="9" spans="1:19" x14ac:dyDescent="0.35">
      <c r="A9" s="35">
        <v>3</v>
      </c>
      <c r="B9" s="35" t="s">
        <v>499</v>
      </c>
      <c r="C9" s="35">
        <v>6</v>
      </c>
      <c r="D9" s="35">
        <f>VLOOKUP(B9,'物品ID表8-29'!$D:$E,2,FALSE)*C9</f>
        <v>60</v>
      </c>
      <c r="F9" s="35">
        <v>3</v>
      </c>
      <c r="G9" s="35" t="s">
        <v>427</v>
      </c>
      <c r="H9" s="35">
        <v>6</v>
      </c>
      <c r="I9" s="35">
        <f>VLOOKUP(G9,'物品ID表8-29'!$D:$E,2,FALSE)*H9</f>
        <v>60</v>
      </c>
      <c r="K9" s="35">
        <v>3</v>
      </c>
      <c r="L9" s="35" t="s">
        <v>128</v>
      </c>
      <c r="M9" s="35">
        <v>5</v>
      </c>
      <c r="N9" s="35">
        <f>VLOOKUP(L9,'物品ID表8-29'!$D:$E,2,FALSE)*M9</f>
        <v>50</v>
      </c>
      <c r="P9" s="35">
        <v>3</v>
      </c>
      <c r="Q9" s="35" t="s">
        <v>452</v>
      </c>
      <c r="R9" s="35">
        <v>6</v>
      </c>
      <c r="S9" s="35">
        <f>VLOOKUP(Q9,'物品ID表8-29'!$D:$E,2,FALSE)*R9</f>
        <v>60</v>
      </c>
    </row>
    <row r="10" spans="1:19" x14ac:dyDescent="0.35">
      <c r="A10" s="98">
        <v>4</v>
      </c>
      <c r="B10" s="35" t="s">
        <v>500</v>
      </c>
      <c r="C10" s="35">
        <v>1</v>
      </c>
      <c r="D10" s="35">
        <f>VLOOKUP(B10,'物品ID表8-29'!$D:$E,2,FALSE)*C10</f>
        <v>90</v>
      </c>
      <c r="F10" s="98">
        <v>4</v>
      </c>
      <c r="G10" s="35" t="s">
        <v>501</v>
      </c>
      <c r="H10" s="35">
        <v>6</v>
      </c>
      <c r="I10" s="35">
        <f>VLOOKUP(G10,'物品ID表8-29'!$D:$E,2,FALSE)*H10</f>
        <v>120</v>
      </c>
      <c r="K10" s="98">
        <v>4</v>
      </c>
      <c r="L10" s="35" t="s">
        <v>128</v>
      </c>
      <c r="M10" s="35">
        <v>10</v>
      </c>
      <c r="N10" s="35">
        <f>VLOOKUP(L10,'物品ID表8-29'!$D:$E,2,FALSE)*M10</f>
        <v>100</v>
      </c>
      <c r="P10" s="98">
        <v>4</v>
      </c>
      <c r="Q10" s="35" t="s">
        <v>458</v>
      </c>
      <c r="R10" s="35">
        <v>6</v>
      </c>
      <c r="S10" s="35">
        <f>VLOOKUP(Q10,'物品ID表8-29'!$D:$E,2,FALSE)*R10</f>
        <v>120</v>
      </c>
    </row>
    <row r="11" spans="1:19" x14ac:dyDescent="0.35">
      <c r="A11" s="35">
        <v>5</v>
      </c>
      <c r="B11" s="35" t="s">
        <v>499</v>
      </c>
      <c r="C11" s="35">
        <v>6</v>
      </c>
      <c r="D11" s="35">
        <f>VLOOKUP(B11,'物品ID表8-29'!$D:$E,2,FALSE)*C11</f>
        <v>60</v>
      </c>
      <c r="F11" s="35">
        <v>5</v>
      </c>
      <c r="G11" s="35" t="s">
        <v>427</v>
      </c>
      <c r="H11" s="35">
        <v>6</v>
      </c>
      <c r="I11" s="35">
        <f>VLOOKUP(G11,'物品ID表8-29'!$D:$E,2,FALSE)*H11</f>
        <v>60</v>
      </c>
      <c r="K11" s="35">
        <v>5</v>
      </c>
      <c r="L11" s="35" t="s">
        <v>128</v>
      </c>
      <c r="M11" s="35">
        <v>5</v>
      </c>
      <c r="N11" s="35">
        <f>VLOOKUP(L11,'物品ID表8-29'!$D:$E,2,FALSE)*M11</f>
        <v>50</v>
      </c>
      <c r="P11" s="35">
        <v>5</v>
      </c>
      <c r="Q11" s="35" t="s">
        <v>452</v>
      </c>
      <c r="R11" s="35">
        <v>6</v>
      </c>
      <c r="S11" s="35">
        <f>VLOOKUP(Q11,'物品ID表8-29'!$D:$E,2,FALSE)*R11</f>
        <v>60</v>
      </c>
    </row>
    <row r="12" spans="1:19" x14ac:dyDescent="0.35">
      <c r="A12" s="35">
        <v>6</v>
      </c>
      <c r="B12" s="35" t="s">
        <v>499</v>
      </c>
      <c r="C12" s="35">
        <v>6</v>
      </c>
      <c r="D12" s="35">
        <f>VLOOKUP(B12,'物品ID表8-29'!$D:$E,2,FALSE)*C12</f>
        <v>60</v>
      </c>
      <c r="F12" s="35">
        <v>6</v>
      </c>
      <c r="G12" s="35" t="s">
        <v>427</v>
      </c>
      <c r="H12" s="35">
        <v>6</v>
      </c>
      <c r="I12" s="35">
        <f>VLOOKUP(G12,'物品ID表8-29'!$D:$E,2,FALSE)*H12</f>
        <v>60</v>
      </c>
      <c r="K12" s="35">
        <v>6</v>
      </c>
      <c r="L12" s="35" t="s">
        <v>128</v>
      </c>
      <c r="M12" s="35">
        <v>5</v>
      </c>
      <c r="N12" s="35">
        <f>VLOOKUP(L12,'物品ID表8-29'!$D:$E,2,FALSE)*M12</f>
        <v>50</v>
      </c>
      <c r="P12" s="35">
        <v>6</v>
      </c>
      <c r="Q12" s="35" t="s">
        <v>452</v>
      </c>
      <c r="R12" s="35">
        <v>6</v>
      </c>
      <c r="S12" s="35">
        <f>VLOOKUP(Q12,'物品ID表8-29'!$D:$E,2,FALSE)*R12</f>
        <v>60</v>
      </c>
    </row>
    <row r="13" spans="1:19" x14ac:dyDescent="0.35">
      <c r="A13" s="35">
        <v>7</v>
      </c>
      <c r="B13" s="35" t="s">
        <v>499</v>
      </c>
      <c r="C13" s="35">
        <v>6</v>
      </c>
      <c r="D13" s="35">
        <f>VLOOKUP(B13,'物品ID表8-29'!$D:$E,2,FALSE)*C13</f>
        <v>60</v>
      </c>
      <c r="F13" s="35">
        <v>7</v>
      </c>
      <c r="G13" s="35" t="s">
        <v>427</v>
      </c>
      <c r="H13" s="35">
        <v>6</v>
      </c>
      <c r="I13" s="35">
        <f>VLOOKUP(G13,'物品ID表8-29'!$D:$E,2,FALSE)*H13</f>
        <v>60</v>
      </c>
      <c r="K13" s="35">
        <v>7</v>
      </c>
      <c r="L13" s="35" t="s">
        <v>128</v>
      </c>
      <c r="M13" s="35">
        <v>5</v>
      </c>
      <c r="N13" s="35">
        <f>VLOOKUP(L13,'物品ID表8-29'!$D:$E,2,FALSE)*M13</f>
        <v>50</v>
      </c>
      <c r="P13" s="35">
        <v>7</v>
      </c>
      <c r="Q13" s="35" t="s">
        <v>452</v>
      </c>
      <c r="R13" s="35">
        <v>6</v>
      </c>
      <c r="S13" s="35">
        <f>VLOOKUP(Q13,'物品ID表8-29'!$D:$E,2,FALSE)*R13</f>
        <v>60</v>
      </c>
    </row>
    <row r="14" spans="1:19" x14ac:dyDescent="0.35">
      <c r="A14" s="98">
        <v>8</v>
      </c>
      <c r="B14" s="35" t="s">
        <v>296</v>
      </c>
      <c r="C14" s="35">
        <v>1</v>
      </c>
      <c r="D14" s="35">
        <f>VLOOKUP(B14,'物品ID表8-29'!$D:$E,2,FALSE)*C14</f>
        <v>90</v>
      </c>
      <c r="F14" s="98">
        <v>8</v>
      </c>
      <c r="G14" s="35" t="s">
        <v>501</v>
      </c>
      <c r="H14" s="35">
        <v>6</v>
      </c>
      <c r="I14" s="35">
        <f>VLOOKUP(G14,'物品ID表8-29'!$D:$E,2,FALSE)*H14</f>
        <v>120</v>
      </c>
      <c r="K14" s="98">
        <v>8</v>
      </c>
      <c r="L14" s="35" t="s">
        <v>128</v>
      </c>
      <c r="M14" s="35">
        <v>10</v>
      </c>
      <c r="N14" s="35">
        <f>VLOOKUP(L14,'物品ID表8-29'!$D:$E,2,FALSE)*M14</f>
        <v>100</v>
      </c>
      <c r="P14" s="98">
        <v>8</v>
      </c>
      <c r="Q14" s="35" t="s">
        <v>458</v>
      </c>
      <c r="R14" s="35">
        <v>6</v>
      </c>
      <c r="S14" s="35">
        <f>VLOOKUP(Q14,'物品ID表8-29'!$D:$E,2,FALSE)*R14</f>
        <v>120</v>
      </c>
    </row>
    <row r="15" spans="1:19" x14ac:dyDescent="0.35">
      <c r="A15" s="35">
        <v>9</v>
      </c>
      <c r="B15" s="35" t="s">
        <v>499</v>
      </c>
      <c r="C15" s="35">
        <v>6</v>
      </c>
      <c r="D15" s="35">
        <f>VLOOKUP(B15,'物品ID表8-29'!$D:$E,2,FALSE)*C15</f>
        <v>60</v>
      </c>
      <c r="F15" s="35">
        <v>9</v>
      </c>
      <c r="G15" s="35" t="s">
        <v>427</v>
      </c>
      <c r="H15" s="35">
        <v>6</v>
      </c>
      <c r="I15" s="35">
        <f>VLOOKUP(G15,'物品ID表8-29'!$D:$E,2,FALSE)*H15</f>
        <v>60</v>
      </c>
      <c r="K15" s="35">
        <v>9</v>
      </c>
      <c r="L15" s="35" t="s">
        <v>128</v>
      </c>
      <c r="M15" s="35">
        <v>5</v>
      </c>
      <c r="N15" s="35">
        <f>VLOOKUP(L15,'物品ID表8-29'!$D:$E,2,FALSE)*M15</f>
        <v>50</v>
      </c>
      <c r="P15" s="35">
        <v>9</v>
      </c>
      <c r="Q15" s="35" t="s">
        <v>452</v>
      </c>
      <c r="R15" s="35">
        <v>6</v>
      </c>
      <c r="S15" s="35">
        <f>VLOOKUP(Q15,'物品ID表8-29'!$D:$E,2,FALSE)*R15</f>
        <v>60</v>
      </c>
    </row>
    <row r="16" spans="1:19" x14ac:dyDescent="0.35">
      <c r="A16" s="35">
        <v>10</v>
      </c>
      <c r="B16" s="35" t="s">
        <v>499</v>
      </c>
      <c r="C16" s="35">
        <v>6</v>
      </c>
      <c r="D16" s="35">
        <f>VLOOKUP(B16,'物品ID表8-29'!$D:$E,2,FALSE)*C16</f>
        <v>60</v>
      </c>
      <c r="F16" s="35">
        <v>10</v>
      </c>
      <c r="G16" s="35" t="s">
        <v>427</v>
      </c>
      <c r="H16" s="35">
        <v>6</v>
      </c>
      <c r="I16" s="35">
        <f>VLOOKUP(G16,'物品ID表8-29'!$D:$E,2,FALSE)*H16</f>
        <v>60</v>
      </c>
      <c r="K16" s="35">
        <v>10</v>
      </c>
      <c r="L16" s="35" t="s">
        <v>128</v>
      </c>
      <c r="M16" s="35">
        <v>5</v>
      </c>
      <c r="N16" s="35">
        <f>VLOOKUP(L16,'物品ID表8-29'!$D:$E,2,FALSE)*M16</f>
        <v>50</v>
      </c>
      <c r="P16" s="35">
        <v>10</v>
      </c>
      <c r="Q16" s="35" t="s">
        <v>452</v>
      </c>
      <c r="R16" s="35">
        <v>6</v>
      </c>
      <c r="S16" s="35">
        <f>VLOOKUP(Q16,'物品ID表8-29'!$D:$E,2,FALSE)*R16</f>
        <v>60</v>
      </c>
    </row>
    <row r="17" spans="1:19" x14ac:dyDescent="0.35">
      <c r="A17" s="35">
        <v>11</v>
      </c>
      <c r="B17" s="35" t="s">
        <v>499</v>
      </c>
      <c r="C17" s="35">
        <v>6</v>
      </c>
      <c r="D17" s="35">
        <f>VLOOKUP(B17,'物品ID表8-29'!$D:$E,2,FALSE)*C17</f>
        <v>60</v>
      </c>
      <c r="F17" s="35">
        <v>11</v>
      </c>
      <c r="G17" s="35" t="s">
        <v>427</v>
      </c>
      <c r="H17" s="35">
        <v>6</v>
      </c>
      <c r="I17" s="35">
        <f>VLOOKUP(G17,'物品ID表8-29'!$D:$E,2,FALSE)*H17</f>
        <v>60</v>
      </c>
      <c r="K17" s="35">
        <v>11</v>
      </c>
      <c r="L17" s="35" t="s">
        <v>128</v>
      </c>
      <c r="M17" s="35">
        <v>5</v>
      </c>
      <c r="N17" s="35">
        <f>VLOOKUP(L17,'物品ID表8-29'!$D:$E,2,FALSE)*M17</f>
        <v>50</v>
      </c>
      <c r="P17" s="35">
        <v>11</v>
      </c>
      <c r="Q17" s="35" t="s">
        <v>452</v>
      </c>
      <c r="R17" s="35">
        <v>6</v>
      </c>
      <c r="S17" s="35">
        <f>VLOOKUP(Q17,'物品ID表8-29'!$D:$E,2,FALSE)*R17</f>
        <v>60</v>
      </c>
    </row>
    <row r="18" spans="1:19" x14ac:dyDescent="0.35">
      <c r="A18" s="98">
        <v>12</v>
      </c>
      <c r="B18" s="35" t="s">
        <v>502</v>
      </c>
      <c r="C18" s="35">
        <v>1</v>
      </c>
      <c r="D18" s="35">
        <f>VLOOKUP(B18,'物品ID表8-29'!$D:$E,2,FALSE)*C18</f>
        <v>90</v>
      </c>
      <c r="F18" s="98">
        <v>12</v>
      </c>
      <c r="G18" s="35" t="s">
        <v>501</v>
      </c>
      <c r="H18" s="35">
        <v>6</v>
      </c>
      <c r="I18" s="35">
        <f>VLOOKUP(G18,'物品ID表8-29'!$D:$E,2,FALSE)*H18</f>
        <v>120</v>
      </c>
      <c r="K18" s="98">
        <v>12</v>
      </c>
      <c r="L18" s="35" t="s">
        <v>128</v>
      </c>
      <c r="M18" s="35">
        <v>10</v>
      </c>
      <c r="N18" s="35">
        <f>VLOOKUP(L18,'物品ID表8-29'!$D:$E,2,FALSE)*M18</f>
        <v>100</v>
      </c>
      <c r="P18" s="98">
        <v>12</v>
      </c>
      <c r="Q18" s="35" t="s">
        <v>458</v>
      </c>
      <c r="R18" s="35">
        <v>6</v>
      </c>
      <c r="S18" s="35">
        <f>VLOOKUP(Q18,'物品ID表8-29'!$D:$E,2,FALSE)*R18</f>
        <v>120</v>
      </c>
    </row>
    <row r="19" spans="1:19" x14ac:dyDescent="0.35">
      <c r="A19" s="35">
        <v>13</v>
      </c>
      <c r="B19" s="35" t="s">
        <v>499</v>
      </c>
      <c r="C19" s="35">
        <v>6</v>
      </c>
      <c r="D19" s="35">
        <f>VLOOKUP(B19,'物品ID表8-29'!$D:$E,2,FALSE)*C19</f>
        <v>60</v>
      </c>
      <c r="F19" s="35">
        <v>13</v>
      </c>
      <c r="G19" s="35" t="s">
        <v>427</v>
      </c>
      <c r="H19" s="35">
        <v>6</v>
      </c>
      <c r="I19" s="35">
        <f>VLOOKUP(G19,'物品ID表8-29'!$D:$E,2,FALSE)*H19</f>
        <v>60</v>
      </c>
      <c r="K19" s="35">
        <v>13</v>
      </c>
      <c r="L19" s="35" t="s">
        <v>128</v>
      </c>
      <c r="M19" s="35">
        <v>5</v>
      </c>
      <c r="N19" s="35">
        <f>VLOOKUP(L19,'物品ID表8-29'!$D:$E,2,FALSE)*M19</f>
        <v>50</v>
      </c>
      <c r="P19" s="35">
        <v>13</v>
      </c>
      <c r="Q19" s="35" t="s">
        <v>452</v>
      </c>
      <c r="R19" s="35">
        <v>6</v>
      </c>
      <c r="S19" s="35">
        <f>VLOOKUP(Q19,'物品ID表8-29'!$D:$E,2,FALSE)*R19</f>
        <v>60</v>
      </c>
    </row>
    <row r="20" spans="1:19" x14ac:dyDescent="0.35">
      <c r="A20" s="35">
        <v>14</v>
      </c>
      <c r="B20" s="35" t="s">
        <v>499</v>
      </c>
      <c r="C20" s="35">
        <v>6</v>
      </c>
      <c r="D20" s="35">
        <f>VLOOKUP(B20,'物品ID表8-29'!$D:$E,2,FALSE)*C20</f>
        <v>60</v>
      </c>
      <c r="F20" s="35">
        <v>14</v>
      </c>
      <c r="G20" s="35" t="s">
        <v>427</v>
      </c>
      <c r="H20" s="35">
        <v>6</v>
      </c>
      <c r="I20" s="35">
        <f>VLOOKUP(G20,'物品ID表8-29'!$D:$E,2,FALSE)*H20</f>
        <v>60</v>
      </c>
      <c r="K20" s="35">
        <v>14</v>
      </c>
      <c r="L20" s="35" t="s">
        <v>128</v>
      </c>
      <c r="M20" s="35">
        <v>5</v>
      </c>
      <c r="N20" s="35">
        <f>VLOOKUP(L20,'物品ID表8-29'!$D:$E,2,FALSE)*M20</f>
        <v>50</v>
      </c>
      <c r="P20" s="35">
        <v>14</v>
      </c>
      <c r="Q20" s="35" t="s">
        <v>452</v>
      </c>
      <c r="R20" s="35">
        <v>6</v>
      </c>
      <c r="S20" s="35">
        <f>VLOOKUP(Q20,'物品ID表8-29'!$D:$E,2,FALSE)*R20</f>
        <v>60</v>
      </c>
    </row>
    <row r="21" spans="1:19" x14ac:dyDescent="0.35">
      <c r="A21" s="35">
        <v>15</v>
      </c>
      <c r="B21" s="35" t="s">
        <v>499</v>
      </c>
      <c r="C21" s="35">
        <v>6</v>
      </c>
      <c r="D21" s="35">
        <f>VLOOKUP(B21,'物品ID表8-29'!$D:$E,2,FALSE)*C21</f>
        <v>60</v>
      </c>
      <c r="F21" s="35">
        <v>15</v>
      </c>
      <c r="G21" s="35" t="s">
        <v>427</v>
      </c>
      <c r="H21" s="35">
        <v>6</v>
      </c>
      <c r="I21" s="35">
        <f>VLOOKUP(G21,'物品ID表8-29'!$D:$E,2,FALSE)*H21</f>
        <v>60</v>
      </c>
      <c r="K21" s="35">
        <v>15</v>
      </c>
      <c r="L21" s="35" t="s">
        <v>128</v>
      </c>
      <c r="M21" s="35">
        <v>5</v>
      </c>
      <c r="N21" s="35">
        <f>VLOOKUP(L21,'物品ID表8-29'!$D:$E,2,FALSE)*M21</f>
        <v>50</v>
      </c>
      <c r="P21" s="35">
        <v>15</v>
      </c>
      <c r="Q21" s="35" t="s">
        <v>452</v>
      </c>
      <c r="R21" s="35">
        <v>6</v>
      </c>
      <c r="S21" s="35">
        <f>VLOOKUP(Q21,'物品ID表8-29'!$D:$E,2,FALSE)*R21</f>
        <v>60</v>
      </c>
    </row>
    <row r="22" spans="1:19" x14ac:dyDescent="0.35">
      <c r="A22" s="98">
        <v>16</v>
      </c>
      <c r="B22" s="35" t="s">
        <v>293</v>
      </c>
      <c r="C22" s="35">
        <v>1</v>
      </c>
      <c r="D22" s="35">
        <f>VLOOKUP(B22,'物品ID表8-29'!$D:$E,2,FALSE)*C22</f>
        <v>90</v>
      </c>
      <c r="F22" s="98">
        <v>16</v>
      </c>
      <c r="G22" s="35" t="s">
        <v>501</v>
      </c>
      <c r="H22" s="35">
        <v>6</v>
      </c>
      <c r="I22" s="35">
        <f>VLOOKUP(G22,'物品ID表8-29'!$D:$E,2,FALSE)*H22</f>
        <v>120</v>
      </c>
      <c r="K22" s="98">
        <v>16</v>
      </c>
      <c r="L22" s="35" t="s">
        <v>128</v>
      </c>
      <c r="M22" s="35">
        <v>15</v>
      </c>
      <c r="N22" s="35">
        <f>VLOOKUP(L22,'物品ID表8-29'!$D:$E,2,FALSE)*M22</f>
        <v>150</v>
      </c>
      <c r="P22" s="98">
        <v>16</v>
      </c>
      <c r="Q22" s="35" t="s">
        <v>458</v>
      </c>
      <c r="R22" s="35">
        <v>6</v>
      </c>
      <c r="S22" s="35">
        <f>VLOOKUP(Q22,'物品ID表8-29'!$D:$E,2,FALSE)*R22</f>
        <v>120</v>
      </c>
    </row>
    <row r="23" spans="1:19" x14ac:dyDescent="0.35">
      <c r="A23" s="35">
        <v>17</v>
      </c>
      <c r="B23" s="35" t="s">
        <v>499</v>
      </c>
      <c r="C23" s="35">
        <v>6</v>
      </c>
      <c r="D23" s="35">
        <f>VLOOKUP(B23,'物品ID表8-29'!$D:$E,2,FALSE)*C23</f>
        <v>60</v>
      </c>
      <c r="F23" s="35">
        <v>17</v>
      </c>
      <c r="G23" s="35" t="s">
        <v>427</v>
      </c>
      <c r="H23" s="35">
        <v>6</v>
      </c>
      <c r="I23" s="35">
        <f>VLOOKUP(G23,'物品ID表8-29'!$D:$E,2,FALSE)*H23</f>
        <v>60</v>
      </c>
      <c r="K23" s="35">
        <v>17</v>
      </c>
      <c r="L23" s="35" t="s">
        <v>128</v>
      </c>
      <c r="M23" s="35">
        <v>5</v>
      </c>
      <c r="N23" s="35">
        <f>VLOOKUP(L23,'物品ID表8-29'!$D:$E,2,FALSE)*M23</f>
        <v>50</v>
      </c>
      <c r="P23" s="35">
        <v>17</v>
      </c>
      <c r="Q23" s="35" t="s">
        <v>452</v>
      </c>
      <c r="R23" s="35">
        <v>6</v>
      </c>
      <c r="S23" s="35">
        <f>VLOOKUP(Q23,'物品ID表8-29'!$D:$E,2,FALSE)*R23</f>
        <v>60</v>
      </c>
    </row>
    <row r="24" spans="1:19" x14ac:dyDescent="0.35">
      <c r="A24" s="35">
        <v>18</v>
      </c>
      <c r="B24" s="35" t="s">
        <v>499</v>
      </c>
      <c r="C24" s="35">
        <v>6</v>
      </c>
      <c r="D24" s="35">
        <f>VLOOKUP(B24,'物品ID表8-29'!$D:$E,2,FALSE)*C24</f>
        <v>60</v>
      </c>
      <c r="F24" s="35">
        <v>18</v>
      </c>
      <c r="G24" s="35" t="s">
        <v>427</v>
      </c>
      <c r="H24" s="35">
        <v>6</v>
      </c>
      <c r="I24" s="35">
        <f>VLOOKUP(G24,'物品ID表8-29'!$D:$E,2,FALSE)*H24</f>
        <v>60</v>
      </c>
      <c r="K24" s="35">
        <v>18</v>
      </c>
      <c r="L24" s="35" t="s">
        <v>128</v>
      </c>
      <c r="M24" s="35">
        <v>5</v>
      </c>
      <c r="N24" s="35">
        <f>VLOOKUP(L24,'物品ID表8-29'!$D:$E,2,FALSE)*M24</f>
        <v>50</v>
      </c>
      <c r="P24" s="35">
        <v>18</v>
      </c>
      <c r="Q24" s="35" t="s">
        <v>452</v>
      </c>
      <c r="R24" s="35">
        <v>6</v>
      </c>
      <c r="S24" s="35">
        <f>VLOOKUP(Q24,'物品ID表8-29'!$D:$E,2,FALSE)*R24</f>
        <v>60</v>
      </c>
    </row>
    <row r="25" spans="1:19" x14ac:dyDescent="0.35">
      <c r="A25" s="35">
        <v>19</v>
      </c>
      <c r="B25" s="35" t="s">
        <v>499</v>
      </c>
      <c r="C25" s="35">
        <v>6</v>
      </c>
      <c r="D25" s="35">
        <f>VLOOKUP(B25,'物品ID表8-29'!$D:$E,2,FALSE)*C25</f>
        <v>60</v>
      </c>
      <c r="F25" s="35">
        <v>19</v>
      </c>
      <c r="G25" s="35" t="s">
        <v>427</v>
      </c>
      <c r="H25" s="35">
        <v>6</v>
      </c>
      <c r="I25" s="35">
        <f>VLOOKUP(G25,'物品ID表8-29'!$D:$E,2,FALSE)*H25</f>
        <v>60</v>
      </c>
      <c r="K25" s="35">
        <v>19</v>
      </c>
      <c r="L25" s="35" t="s">
        <v>128</v>
      </c>
      <c r="M25" s="35">
        <v>5</v>
      </c>
      <c r="N25" s="35">
        <f>VLOOKUP(L25,'物品ID表8-29'!$D:$E,2,FALSE)*M25</f>
        <v>50</v>
      </c>
      <c r="P25" s="35">
        <v>19</v>
      </c>
      <c r="Q25" s="35" t="s">
        <v>452</v>
      </c>
      <c r="R25" s="35">
        <v>6</v>
      </c>
      <c r="S25" s="35">
        <f>VLOOKUP(Q25,'物品ID表8-29'!$D:$E,2,FALSE)*R25</f>
        <v>60</v>
      </c>
    </row>
    <row r="26" spans="1:19" x14ac:dyDescent="0.35">
      <c r="A26" s="98">
        <v>20</v>
      </c>
      <c r="B26" s="35" t="s">
        <v>153</v>
      </c>
      <c r="C26" s="35">
        <v>1</v>
      </c>
      <c r="D26" s="35">
        <f>VLOOKUP(B26,'物品ID表8-29'!$D:$E,2,FALSE)*C26</f>
        <v>270</v>
      </c>
      <c r="F26" s="98">
        <v>20</v>
      </c>
      <c r="G26" s="35" t="s">
        <v>501</v>
      </c>
      <c r="H26" s="35">
        <v>6</v>
      </c>
      <c r="I26" s="35">
        <f>VLOOKUP(G26,'物品ID表8-29'!$D:$E,2,FALSE)*H26</f>
        <v>120</v>
      </c>
      <c r="K26" s="98">
        <v>20</v>
      </c>
      <c r="L26" s="35" t="s">
        <v>128</v>
      </c>
      <c r="M26" s="35">
        <v>30</v>
      </c>
      <c r="N26" s="35">
        <f>VLOOKUP(L26,'物品ID表8-29'!$D:$E,2,FALSE)*M26</f>
        <v>300</v>
      </c>
      <c r="P26" s="98">
        <v>20</v>
      </c>
      <c r="Q26" s="35" t="s">
        <v>458</v>
      </c>
      <c r="R26" s="35">
        <v>6</v>
      </c>
      <c r="S26" s="35">
        <f>VLOOKUP(Q26,'物品ID表8-29'!$D:$E,2,FALSE)*R26</f>
        <v>120</v>
      </c>
    </row>
    <row r="29" spans="1:19" x14ac:dyDescent="0.35">
      <c r="F29" s="29" t="s">
        <v>503</v>
      </c>
    </row>
    <row r="30" spans="1:19" x14ac:dyDescent="0.35">
      <c r="A30" s="29" t="s">
        <v>504</v>
      </c>
    </row>
    <row r="32" spans="1:19" x14ac:dyDescent="0.35">
      <c r="A32" s="213" t="s">
        <v>505</v>
      </c>
      <c r="B32" s="214"/>
      <c r="C32" s="214"/>
      <c r="D32" s="215"/>
      <c r="F32" s="213" t="s">
        <v>506</v>
      </c>
      <c r="G32" s="214"/>
      <c r="H32" s="214"/>
      <c r="I32" s="215"/>
      <c r="K32" s="213" t="s">
        <v>507</v>
      </c>
      <c r="L32" s="214"/>
      <c r="M32" s="214"/>
      <c r="N32" s="215"/>
      <c r="P32" s="213" t="s">
        <v>508</v>
      </c>
      <c r="Q32" s="214"/>
      <c r="R32" s="214"/>
      <c r="S32" s="215"/>
    </row>
    <row r="33" spans="1:19" x14ac:dyDescent="0.35">
      <c r="A33" s="35" t="s">
        <v>493</v>
      </c>
      <c r="B33" s="35" t="s">
        <v>494</v>
      </c>
      <c r="C33" s="35" t="s">
        <v>495</v>
      </c>
      <c r="D33" s="35" t="s">
        <v>496</v>
      </c>
      <c r="F33" s="35" t="s">
        <v>493</v>
      </c>
      <c r="G33" s="35" t="s">
        <v>494</v>
      </c>
      <c r="H33" s="35" t="s">
        <v>495</v>
      </c>
      <c r="I33" s="35" t="s">
        <v>496</v>
      </c>
      <c r="K33" s="35" t="s">
        <v>493</v>
      </c>
      <c r="L33" s="35" t="s">
        <v>494</v>
      </c>
      <c r="M33" s="35" t="s">
        <v>495</v>
      </c>
      <c r="N33" s="35" t="s">
        <v>496</v>
      </c>
      <c r="P33" s="35" t="s">
        <v>493</v>
      </c>
      <c r="Q33" s="35" t="s">
        <v>494</v>
      </c>
      <c r="R33" s="35" t="s">
        <v>495</v>
      </c>
      <c r="S33" s="35" t="s">
        <v>496</v>
      </c>
    </row>
    <row r="34" spans="1:19" x14ac:dyDescent="0.35">
      <c r="A34" s="35">
        <f>MAX(A36:A55)</f>
        <v>20</v>
      </c>
      <c r="B34" s="35">
        <v>500</v>
      </c>
      <c r="C34" s="35">
        <f>SUM(D36:D55)</f>
        <v>2500</v>
      </c>
      <c r="D34" s="95">
        <f>C34/B34</f>
        <v>5</v>
      </c>
      <c r="F34" s="35">
        <f>MAX(F36:F55)</f>
        <v>20</v>
      </c>
      <c r="G34" s="35">
        <v>300</v>
      </c>
      <c r="H34" s="35">
        <f>SUM(I36:I55)</f>
        <v>1600</v>
      </c>
      <c r="I34" s="95">
        <f>H34/G34</f>
        <v>5.333333333333333</v>
      </c>
      <c r="K34" s="35">
        <f>MAX(K36:K55)</f>
        <v>20</v>
      </c>
      <c r="L34" s="35">
        <v>300</v>
      </c>
      <c r="M34" s="35">
        <f>SUM(N36:N55)</f>
        <v>1500</v>
      </c>
      <c r="N34" s="95">
        <f>M34/L34</f>
        <v>5</v>
      </c>
      <c r="P34" s="35">
        <f>MAX(P36:P55)</f>
        <v>20</v>
      </c>
      <c r="Q34" s="35">
        <v>300</v>
      </c>
      <c r="R34" s="35">
        <f>SUM(S36:S55)</f>
        <v>1500</v>
      </c>
      <c r="S34" s="95">
        <f>R34/Q34</f>
        <v>5</v>
      </c>
    </row>
    <row r="35" spans="1:19" x14ac:dyDescent="0.35">
      <c r="A35" s="96" t="s">
        <v>497</v>
      </c>
      <c r="B35" s="97" t="s">
        <v>498</v>
      </c>
      <c r="C35" s="97" t="s">
        <v>312</v>
      </c>
      <c r="D35" s="97" t="s">
        <v>123</v>
      </c>
      <c r="F35" s="96" t="s">
        <v>497</v>
      </c>
      <c r="G35" s="97" t="s">
        <v>498</v>
      </c>
      <c r="H35" s="97" t="s">
        <v>312</v>
      </c>
      <c r="I35" s="97" t="s">
        <v>123</v>
      </c>
      <c r="K35" s="96" t="s">
        <v>497</v>
      </c>
      <c r="L35" s="97" t="s">
        <v>498</v>
      </c>
      <c r="M35" s="97" t="s">
        <v>312</v>
      </c>
      <c r="N35" s="97" t="s">
        <v>123</v>
      </c>
      <c r="P35" s="96" t="s">
        <v>497</v>
      </c>
      <c r="Q35" s="97" t="s">
        <v>498</v>
      </c>
      <c r="R35" s="97" t="s">
        <v>312</v>
      </c>
      <c r="S35" s="97" t="s">
        <v>123</v>
      </c>
    </row>
    <row r="36" spans="1:19" x14ac:dyDescent="0.35">
      <c r="A36" s="35">
        <v>1</v>
      </c>
      <c r="B36" s="35" t="s">
        <v>139</v>
      </c>
      <c r="C36" s="35">
        <v>1000</v>
      </c>
      <c r="D36" s="35">
        <f>VLOOKUP(B36,'物品ID表8-29'!$D:$E,2,FALSE)*C36</f>
        <v>100</v>
      </c>
      <c r="F36" s="35">
        <v>1</v>
      </c>
      <c r="G36" s="35" t="s">
        <v>443</v>
      </c>
      <c r="H36" s="35">
        <v>4</v>
      </c>
      <c r="I36" s="35">
        <f>VLOOKUP(G36,'物品ID表8-29'!$D:$E,2,FALSE)*H36</f>
        <v>80</v>
      </c>
      <c r="K36" s="35">
        <v>1</v>
      </c>
      <c r="L36" s="35" t="s">
        <v>509</v>
      </c>
      <c r="M36" s="35">
        <v>3</v>
      </c>
      <c r="N36" s="35">
        <f>VLOOKUP(L36,'物品ID表8-29'!$D:$E,2,FALSE)*M36</f>
        <v>60</v>
      </c>
      <c r="P36" s="35">
        <v>1</v>
      </c>
      <c r="Q36" s="35" t="s">
        <v>510</v>
      </c>
      <c r="R36" s="35">
        <v>3</v>
      </c>
      <c r="S36" s="35">
        <f>VLOOKUP(Q36,'物品ID表8-29'!$D:$E,2,FALSE)*R36</f>
        <v>60</v>
      </c>
    </row>
    <row r="37" spans="1:19" x14ac:dyDescent="0.35">
      <c r="A37" s="35">
        <v>2</v>
      </c>
      <c r="B37" s="35" t="s">
        <v>139</v>
      </c>
      <c r="C37" s="35">
        <v>1000</v>
      </c>
      <c r="D37" s="35">
        <f>VLOOKUP(B37,'物品ID表8-29'!$D:$E,2,FALSE)*C37</f>
        <v>100</v>
      </c>
      <c r="F37" s="35">
        <v>2</v>
      </c>
      <c r="G37" s="35" t="s">
        <v>443</v>
      </c>
      <c r="H37" s="35">
        <v>4</v>
      </c>
      <c r="I37" s="35">
        <f>VLOOKUP(G37,'物品ID表8-29'!$D:$E,2,FALSE)*H37</f>
        <v>80</v>
      </c>
      <c r="K37" s="35">
        <v>2</v>
      </c>
      <c r="L37" s="35" t="s">
        <v>509</v>
      </c>
      <c r="M37" s="35">
        <v>3</v>
      </c>
      <c r="N37" s="35">
        <f>VLOOKUP(L37,'物品ID表8-29'!$D:$E,2,FALSE)*M37</f>
        <v>60</v>
      </c>
      <c r="P37" s="35">
        <v>2</v>
      </c>
      <c r="Q37" s="35" t="s">
        <v>510</v>
      </c>
      <c r="R37" s="35">
        <v>3</v>
      </c>
      <c r="S37" s="35">
        <f>VLOOKUP(Q37,'物品ID表8-29'!$D:$E,2,FALSE)*R37</f>
        <v>60</v>
      </c>
    </row>
    <row r="38" spans="1:19" x14ac:dyDescent="0.35">
      <c r="A38" s="35">
        <v>3</v>
      </c>
      <c r="B38" s="35" t="s">
        <v>139</v>
      </c>
      <c r="C38" s="35">
        <v>1000</v>
      </c>
      <c r="D38" s="35">
        <f>VLOOKUP(B38,'物品ID表8-29'!$D:$E,2,FALSE)*C38</f>
        <v>100</v>
      </c>
      <c r="F38" s="35">
        <v>3</v>
      </c>
      <c r="G38" s="35" t="s">
        <v>443</v>
      </c>
      <c r="H38" s="35">
        <v>4</v>
      </c>
      <c r="I38" s="35">
        <f>VLOOKUP(G38,'物品ID表8-29'!$D:$E,2,FALSE)*H38</f>
        <v>80</v>
      </c>
      <c r="K38" s="35">
        <v>3</v>
      </c>
      <c r="L38" s="35" t="s">
        <v>509</v>
      </c>
      <c r="M38" s="35">
        <v>3</v>
      </c>
      <c r="N38" s="35">
        <f>VLOOKUP(L38,'物品ID表8-29'!$D:$E,2,FALSE)*M38</f>
        <v>60</v>
      </c>
      <c r="P38" s="35">
        <v>3</v>
      </c>
      <c r="Q38" s="35" t="s">
        <v>510</v>
      </c>
      <c r="R38" s="35">
        <v>3</v>
      </c>
      <c r="S38" s="35">
        <f>VLOOKUP(Q38,'物品ID表8-29'!$D:$E,2,FALSE)*R38</f>
        <v>60</v>
      </c>
    </row>
    <row r="39" spans="1:19" x14ac:dyDescent="0.35">
      <c r="A39" s="98">
        <v>4</v>
      </c>
      <c r="B39" s="35" t="s">
        <v>139</v>
      </c>
      <c r="C39" s="35">
        <v>2000</v>
      </c>
      <c r="D39" s="35">
        <f>VLOOKUP(B39,'物品ID表8-29'!$D:$E,2,FALSE)*C39</f>
        <v>200</v>
      </c>
      <c r="F39" s="98">
        <v>4</v>
      </c>
      <c r="G39" s="35" t="s">
        <v>443</v>
      </c>
      <c r="H39" s="35">
        <v>4</v>
      </c>
      <c r="I39" s="35">
        <f>VLOOKUP(G39,'物品ID表8-29'!$D:$E,2,FALSE)*H39</f>
        <v>80</v>
      </c>
      <c r="K39" s="98">
        <v>4</v>
      </c>
      <c r="L39" s="35" t="s">
        <v>509</v>
      </c>
      <c r="M39" s="35">
        <v>6</v>
      </c>
      <c r="N39" s="35">
        <f>VLOOKUP(L39,'物品ID表8-29'!$D:$E,2,FALSE)*M39</f>
        <v>120</v>
      </c>
      <c r="P39" s="98">
        <v>4</v>
      </c>
      <c r="Q39" s="35" t="s">
        <v>510</v>
      </c>
      <c r="R39" s="35">
        <v>6</v>
      </c>
      <c r="S39" s="35">
        <f>VLOOKUP(Q39,'物品ID表8-29'!$D:$E,2,FALSE)*R39</f>
        <v>120</v>
      </c>
    </row>
    <row r="40" spans="1:19" x14ac:dyDescent="0.35">
      <c r="A40" s="35">
        <v>5</v>
      </c>
      <c r="B40" s="35" t="s">
        <v>139</v>
      </c>
      <c r="C40" s="35">
        <v>1000</v>
      </c>
      <c r="D40" s="35">
        <f>VLOOKUP(B40,'物品ID表8-29'!$D:$E,2,FALSE)*C40</f>
        <v>100</v>
      </c>
      <c r="F40" s="35">
        <v>5</v>
      </c>
      <c r="G40" s="35" t="s">
        <v>443</v>
      </c>
      <c r="H40" s="35">
        <v>4</v>
      </c>
      <c r="I40" s="35">
        <f>VLOOKUP(G40,'物品ID表8-29'!$D:$E,2,FALSE)*H40</f>
        <v>80</v>
      </c>
      <c r="K40" s="35">
        <v>5</v>
      </c>
      <c r="L40" s="35" t="s">
        <v>509</v>
      </c>
      <c r="M40" s="35">
        <v>3</v>
      </c>
      <c r="N40" s="35">
        <f>VLOOKUP(L40,'物品ID表8-29'!$D:$E,2,FALSE)*M40</f>
        <v>60</v>
      </c>
      <c r="P40" s="35">
        <v>5</v>
      </c>
      <c r="Q40" s="35" t="s">
        <v>510</v>
      </c>
      <c r="R40" s="35">
        <v>3</v>
      </c>
      <c r="S40" s="35">
        <f>VLOOKUP(Q40,'物品ID表8-29'!$D:$E,2,FALSE)*R40</f>
        <v>60</v>
      </c>
    </row>
    <row r="41" spans="1:19" x14ac:dyDescent="0.35">
      <c r="A41" s="35">
        <v>6</v>
      </c>
      <c r="B41" s="35" t="s">
        <v>139</v>
      </c>
      <c r="C41" s="35">
        <v>1000</v>
      </c>
      <c r="D41" s="35">
        <f>VLOOKUP(B41,'物品ID表8-29'!$D:$E,2,FALSE)*C41</f>
        <v>100</v>
      </c>
      <c r="F41" s="35">
        <v>6</v>
      </c>
      <c r="G41" s="35" t="s">
        <v>443</v>
      </c>
      <c r="H41" s="35">
        <v>4</v>
      </c>
      <c r="I41" s="35">
        <f>VLOOKUP(G41,'物品ID表8-29'!$D:$E,2,FALSE)*H41</f>
        <v>80</v>
      </c>
      <c r="K41" s="35">
        <v>6</v>
      </c>
      <c r="L41" s="35" t="s">
        <v>509</v>
      </c>
      <c r="M41" s="35">
        <v>3</v>
      </c>
      <c r="N41" s="35">
        <f>VLOOKUP(L41,'物品ID表8-29'!$D:$E,2,FALSE)*M41</f>
        <v>60</v>
      </c>
      <c r="P41" s="35">
        <v>6</v>
      </c>
      <c r="Q41" s="35" t="s">
        <v>510</v>
      </c>
      <c r="R41" s="35">
        <v>3</v>
      </c>
      <c r="S41" s="35">
        <f>VLOOKUP(Q41,'物品ID表8-29'!$D:$E,2,FALSE)*R41</f>
        <v>60</v>
      </c>
    </row>
    <row r="42" spans="1:19" x14ac:dyDescent="0.35">
      <c r="A42" s="35">
        <v>7</v>
      </c>
      <c r="B42" s="35" t="s">
        <v>139</v>
      </c>
      <c r="C42" s="35">
        <v>1000</v>
      </c>
      <c r="D42" s="35">
        <f>VLOOKUP(B42,'物品ID表8-29'!$D:$E,2,FALSE)*C42</f>
        <v>100</v>
      </c>
      <c r="F42" s="35">
        <v>7</v>
      </c>
      <c r="G42" s="35" t="s">
        <v>443</v>
      </c>
      <c r="H42" s="35">
        <v>4</v>
      </c>
      <c r="I42" s="35">
        <f>VLOOKUP(G42,'物品ID表8-29'!$D:$E,2,FALSE)*H42</f>
        <v>80</v>
      </c>
      <c r="K42" s="35">
        <v>7</v>
      </c>
      <c r="L42" s="35" t="s">
        <v>509</v>
      </c>
      <c r="M42" s="35">
        <v>3</v>
      </c>
      <c r="N42" s="35">
        <f>VLOOKUP(L42,'物品ID表8-29'!$D:$E,2,FALSE)*M42</f>
        <v>60</v>
      </c>
      <c r="P42" s="35">
        <v>7</v>
      </c>
      <c r="Q42" s="35" t="s">
        <v>510</v>
      </c>
      <c r="R42" s="35">
        <v>3</v>
      </c>
      <c r="S42" s="35">
        <f>VLOOKUP(Q42,'物品ID表8-29'!$D:$E,2,FALSE)*R42</f>
        <v>60</v>
      </c>
    </row>
    <row r="43" spans="1:19" x14ac:dyDescent="0.35">
      <c r="A43" s="98">
        <v>8</v>
      </c>
      <c r="B43" s="35" t="s">
        <v>139</v>
      </c>
      <c r="C43" s="35">
        <v>2000</v>
      </c>
      <c r="D43" s="35">
        <f>VLOOKUP(B43,'物品ID表8-29'!$D:$E,2,FALSE)*C43</f>
        <v>200</v>
      </c>
      <c r="F43" s="98">
        <v>8</v>
      </c>
      <c r="G43" s="35" t="s">
        <v>443</v>
      </c>
      <c r="H43" s="35">
        <v>4</v>
      </c>
      <c r="I43" s="35">
        <f>VLOOKUP(G43,'物品ID表8-29'!$D:$E,2,FALSE)*H43</f>
        <v>80</v>
      </c>
      <c r="K43" s="98">
        <v>8</v>
      </c>
      <c r="L43" s="35" t="s">
        <v>509</v>
      </c>
      <c r="M43" s="35">
        <v>6</v>
      </c>
      <c r="N43" s="35">
        <f>VLOOKUP(L43,'物品ID表8-29'!$D:$E,2,FALSE)*M43</f>
        <v>120</v>
      </c>
      <c r="P43" s="98">
        <v>8</v>
      </c>
      <c r="Q43" s="35" t="s">
        <v>510</v>
      </c>
      <c r="R43" s="35">
        <v>6</v>
      </c>
      <c r="S43" s="35">
        <f>VLOOKUP(Q43,'物品ID表8-29'!$D:$E,2,FALSE)*R43</f>
        <v>120</v>
      </c>
    </row>
    <row r="44" spans="1:19" x14ac:dyDescent="0.35">
      <c r="A44" s="35">
        <v>9</v>
      </c>
      <c r="B44" s="35" t="s">
        <v>139</v>
      </c>
      <c r="C44" s="35">
        <v>1000</v>
      </c>
      <c r="D44" s="35">
        <f>VLOOKUP(B44,'物品ID表8-29'!$D:$E,2,FALSE)*C44</f>
        <v>100</v>
      </c>
      <c r="F44" s="35">
        <v>9</v>
      </c>
      <c r="G44" s="35" t="s">
        <v>443</v>
      </c>
      <c r="H44" s="35">
        <v>4</v>
      </c>
      <c r="I44" s="35">
        <f>VLOOKUP(G44,'物品ID表8-29'!$D:$E,2,FALSE)*H44</f>
        <v>80</v>
      </c>
      <c r="K44" s="35">
        <v>9</v>
      </c>
      <c r="L44" s="35" t="s">
        <v>509</v>
      </c>
      <c r="M44" s="35">
        <v>3</v>
      </c>
      <c r="N44" s="35">
        <f>VLOOKUP(L44,'物品ID表8-29'!$D:$E,2,FALSE)*M44</f>
        <v>60</v>
      </c>
      <c r="P44" s="35">
        <v>9</v>
      </c>
      <c r="Q44" s="35" t="s">
        <v>510</v>
      </c>
      <c r="R44" s="35">
        <v>3</v>
      </c>
      <c r="S44" s="35">
        <f>VLOOKUP(Q44,'物品ID表8-29'!$D:$E,2,FALSE)*R44</f>
        <v>60</v>
      </c>
    </row>
    <row r="45" spans="1:19" x14ac:dyDescent="0.35">
      <c r="A45" s="35">
        <v>10</v>
      </c>
      <c r="B45" s="35" t="s">
        <v>139</v>
      </c>
      <c r="C45" s="35">
        <v>1000</v>
      </c>
      <c r="D45" s="35">
        <f>VLOOKUP(B45,'物品ID表8-29'!$D:$E,2,FALSE)*C45</f>
        <v>100</v>
      </c>
      <c r="F45" s="35">
        <v>10</v>
      </c>
      <c r="G45" s="35" t="s">
        <v>443</v>
      </c>
      <c r="H45" s="35">
        <v>4</v>
      </c>
      <c r="I45" s="35">
        <f>VLOOKUP(G45,'物品ID表8-29'!$D:$E,2,FALSE)*H45</f>
        <v>80</v>
      </c>
      <c r="K45" s="35">
        <v>10</v>
      </c>
      <c r="L45" s="35" t="s">
        <v>509</v>
      </c>
      <c r="M45" s="35">
        <v>3</v>
      </c>
      <c r="N45" s="35">
        <f>VLOOKUP(L45,'物品ID表8-29'!$D:$E,2,FALSE)*M45</f>
        <v>60</v>
      </c>
      <c r="P45" s="35">
        <v>10</v>
      </c>
      <c r="Q45" s="35" t="s">
        <v>510</v>
      </c>
      <c r="R45" s="35">
        <v>3</v>
      </c>
      <c r="S45" s="35">
        <f>VLOOKUP(Q45,'物品ID表8-29'!$D:$E,2,FALSE)*R45</f>
        <v>60</v>
      </c>
    </row>
    <row r="46" spans="1:19" x14ac:dyDescent="0.35">
      <c r="A46" s="35">
        <v>11</v>
      </c>
      <c r="B46" s="35" t="s">
        <v>139</v>
      </c>
      <c r="C46" s="35">
        <v>1000</v>
      </c>
      <c r="D46" s="35">
        <f>VLOOKUP(B46,'物品ID表8-29'!$D:$E,2,FALSE)*C46</f>
        <v>100</v>
      </c>
      <c r="F46" s="35">
        <v>11</v>
      </c>
      <c r="G46" s="35" t="s">
        <v>443</v>
      </c>
      <c r="H46" s="35">
        <v>4</v>
      </c>
      <c r="I46" s="35">
        <f>VLOOKUP(G46,'物品ID表8-29'!$D:$E,2,FALSE)*H46</f>
        <v>80</v>
      </c>
      <c r="K46" s="35">
        <v>11</v>
      </c>
      <c r="L46" s="35" t="s">
        <v>509</v>
      </c>
      <c r="M46" s="35">
        <v>3</v>
      </c>
      <c r="N46" s="35">
        <f>VLOOKUP(L46,'物品ID表8-29'!$D:$E,2,FALSE)*M46</f>
        <v>60</v>
      </c>
      <c r="P46" s="35">
        <v>11</v>
      </c>
      <c r="Q46" s="35" t="s">
        <v>510</v>
      </c>
      <c r="R46" s="35">
        <v>3</v>
      </c>
      <c r="S46" s="35">
        <f>VLOOKUP(Q46,'物品ID表8-29'!$D:$E,2,FALSE)*R46</f>
        <v>60</v>
      </c>
    </row>
    <row r="47" spans="1:19" x14ac:dyDescent="0.35">
      <c r="A47" s="98">
        <v>12</v>
      </c>
      <c r="B47" s="35" t="s">
        <v>139</v>
      </c>
      <c r="C47" s="35">
        <v>2000</v>
      </c>
      <c r="D47" s="35">
        <f>VLOOKUP(B47,'物品ID表8-29'!$D:$E,2,FALSE)*C47</f>
        <v>200</v>
      </c>
      <c r="F47" s="98">
        <v>12</v>
      </c>
      <c r="G47" s="35" t="s">
        <v>443</v>
      </c>
      <c r="H47" s="35">
        <v>4</v>
      </c>
      <c r="I47" s="35">
        <f>VLOOKUP(G47,'物品ID表8-29'!$D:$E,2,FALSE)*H47</f>
        <v>80</v>
      </c>
      <c r="K47" s="98">
        <v>12</v>
      </c>
      <c r="L47" s="35" t="s">
        <v>509</v>
      </c>
      <c r="M47" s="35">
        <v>6</v>
      </c>
      <c r="N47" s="35">
        <f>VLOOKUP(L47,'物品ID表8-29'!$D:$E,2,FALSE)*M47</f>
        <v>120</v>
      </c>
      <c r="P47" s="98">
        <v>12</v>
      </c>
      <c r="Q47" s="35" t="s">
        <v>510</v>
      </c>
      <c r="R47" s="35">
        <v>6</v>
      </c>
      <c r="S47" s="35">
        <f>VLOOKUP(Q47,'物品ID表8-29'!$D:$E,2,FALSE)*R47</f>
        <v>120</v>
      </c>
    </row>
    <row r="48" spans="1:19" x14ac:dyDescent="0.35">
      <c r="A48" s="35">
        <v>13</v>
      </c>
      <c r="B48" s="35" t="s">
        <v>139</v>
      </c>
      <c r="C48" s="35">
        <v>1000</v>
      </c>
      <c r="D48" s="35">
        <f>VLOOKUP(B48,'物品ID表8-29'!$D:$E,2,FALSE)*C48</f>
        <v>100</v>
      </c>
      <c r="F48" s="35">
        <v>13</v>
      </c>
      <c r="G48" s="35" t="s">
        <v>443</v>
      </c>
      <c r="H48" s="35">
        <v>4</v>
      </c>
      <c r="I48" s="35">
        <f>VLOOKUP(G48,'物品ID表8-29'!$D:$E,2,FALSE)*H48</f>
        <v>80</v>
      </c>
      <c r="K48" s="35">
        <v>13</v>
      </c>
      <c r="L48" s="35" t="s">
        <v>509</v>
      </c>
      <c r="M48" s="35">
        <v>3</v>
      </c>
      <c r="N48" s="35">
        <f>VLOOKUP(L48,'物品ID表8-29'!$D:$E,2,FALSE)*M48</f>
        <v>60</v>
      </c>
      <c r="P48" s="35">
        <v>13</v>
      </c>
      <c r="Q48" s="35" t="s">
        <v>510</v>
      </c>
      <c r="R48" s="35">
        <v>3</v>
      </c>
      <c r="S48" s="35">
        <f>VLOOKUP(Q48,'物品ID表8-29'!$D:$E,2,FALSE)*R48</f>
        <v>60</v>
      </c>
    </row>
    <row r="49" spans="1:19" x14ac:dyDescent="0.35">
      <c r="A49" s="35">
        <v>14</v>
      </c>
      <c r="B49" s="35" t="s">
        <v>139</v>
      </c>
      <c r="C49" s="35">
        <v>1000</v>
      </c>
      <c r="D49" s="35">
        <f>VLOOKUP(B49,'物品ID表8-29'!$D:$E,2,FALSE)*C49</f>
        <v>100</v>
      </c>
      <c r="F49" s="35">
        <v>14</v>
      </c>
      <c r="G49" s="35" t="s">
        <v>443</v>
      </c>
      <c r="H49" s="35">
        <v>4</v>
      </c>
      <c r="I49" s="35">
        <f>VLOOKUP(G49,'物品ID表8-29'!$D:$E,2,FALSE)*H49</f>
        <v>80</v>
      </c>
      <c r="K49" s="35">
        <v>14</v>
      </c>
      <c r="L49" s="35" t="s">
        <v>509</v>
      </c>
      <c r="M49" s="35">
        <v>3</v>
      </c>
      <c r="N49" s="35">
        <f>VLOOKUP(L49,'物品ID表8-29'!$D:$E,2,FALSE)*M49</f>
        <v>60</v>
      </c>
      <c r="P49" s="35">
        <v>14</v>
      </c>
      <c r="Q49" s="35" t="s">
        <v>510</v>
      </c>
      <c r="R49" s="35">
        <v>3</v>
      </c>
      <c r="S49" s="35">
        <f>VLOOKUP(Q49,'物品ID表8-29'!$D:$E,2,FALSE)*R49</f>
        <v>60</v>
      </c>
    </row>
    <row r="50" spans="1:19" x14ac:dyDescent="0.35">
      <c r="A50" s="35">
        <v>15</v>
      </c>
      <c r="B50" s="35" t="s">
        <v>139</v>
      </c>
      <c r="C50" s="35">
        <v>1000</v>
      </c>
      <c r="D50" s="35">
        <f>VLOOKUP(B50,'物品ID表8-29'!$D:$E,2,FALSE)*C50</f>
        <v>100</v>
      </c>
      <c r="F50" s="35">
        <v>15</v>
      </c>
      <c r="G50" s="35" t="s">
        <v>443</v>
      </c>
      <c r="H50" s="35">
        <v>4</v>
      </c>
      <c r="I50" s="35">
        <f>VLOOKUP(G50,'物品ID表8-29'!$D:$E,2,FALSE)*H50</f>
        <v>80</v>
      </c>
      <c r="K50" s="35">
        <v>15</v>
      </c>
      <c r="L50" s="35" t="s">
        <v>509</v>
      </c>
      <c r="M50" s="35">
        <v>3</v>
      </c>
      <c r="N50" s="35">
        <f>VLOOKUP(L50,'物品ID表8-29'!$D:$E,2,FALSE)*M50</f>
        <v>60</v>
      </c>
      <c r="P50" s="35">
        <v>15</v>
      </c>
      <c r="Q50" s="35" t="s">
        <v>510</v>
      </c>
      <c r="R50" s="35">
        <v>3</v>
      </c>
      <c r="S50" s="35">
        <f>VLOOKUP(Q50,'物品ID表8-29'!$D:$E,2,FALSE)*R50</f>
        <v>60</v>
      </c>
    </row>
    <row r="51" spans="1:19" x14ac:dyDescent="0.35">
      <c r="A51" s="98">
        <v>16</v>
      </c>
      <c r="B51" s="35" t="s">
        <v>139</v>
      </c>
      <c r="C51" s="35">
        <v>2000</v>
      </c>
      <c r="D51" s="35">
        <f>VLOOKUP(B51,'物品ID表8-29'!$D:$E,2,FALSE)*C51</f>
        <v>200</v>
      </c>
      <c r="F51" s="98">
        <v>16</v>
      </c>
      <c r="G51" s="35" t="s">
        <v>443</v>
      </c>
      <c r="H51" s="35">
        <v>4</v>
      </c>
      <c r="I51" s="35">
        <f>VLOOKUP(G51,'物品ID表8-29'!$D:$E,2,FALSE)*H51</f>
        <v>80</v>
      </c>
      <c r="K51" s="98">
        <v>16</v>
      </c>
      <c r="L51" s="35" t="s">
        <v>509</v>
      </c>
      <c r="M51" s="35">
        <v>6</v>
      </c>
      <c r="N51" s="35">
        <f>VLOOKUP(L51,'物品ID表8-29'!$D:$E,2,FALSE)*M51</f>
        <v>120</v>
      </c>
      <c r="P51" s="98">
        <v>16</v>
      </c>
      <c r="Q51" s="35" t="s">
        <v>510</v>
      </c>
      <c r="R51" s="35">
        <v>6</v>
      </c>
      <c r="S51" s="35">
        <f>VLOOKUP(Q51,'物品ID表8-29'!$D:$E,2,FALSE)*R51</f>
        <v>120</v>
      </c>
    </row>
    <row r="52" spans="1:19" x14ac:dyDescent="0.35">
      <c r="A52" s="35">
        <v>17</v>
      </c>
      <c r="B52" s="35" t="s">
        <v>139</v>
      </c>
      <c r="C52" s="35">
        <v>1000</v>
      </c>
      <c r="D52" s="35">
        <f>VLOOKUP(B52,'物品ID表8-29'!$D:$E,2,FALSE)*C52</f>
        <v>100</v>
      </c>
      <c r="F52" s="35">
        <v>17</v>
      </c>
      <c r="G52" s="35" t="s">
        <v>443</v>
      </c>
      <c r="H52" s="35">
        <v>4</v>
      </c>
      <c r="I52" s="35">
        <f>VLOOKUP(G52,'物品ID表8-29'!$D:$E,2,FALSE)*H52</f>
        <v>80</v>
      </c>
      <c r="K52" s="35">
        <v>17</v>
      </c>
      <c r="L52" s="35" t="s">
        <v>509</v>
      </c>
      <c r="M52" s="35">
        <v>3</v>
      </c>
      <c r="N52" s="35">
        <f>VLOOKUP(L52,'物品ID表8-29'!$D:$E,2,FALSE)*M52</f>
        <v>60</v>
      </c>
      <c r="P52" s="35">
        <v>17</v>
      </c>
      <c r="Q52" s="35" t="s">
        <v>510</v>
      </c>
      <c r="R52" s="35">
        <v>3</v>
      </c>
      <c r="S52" s="35">
        <f>VLOOKUP(Q52,'物品ID表8-29'!$D:$E,2,FALSE)*R52</f>
        <v>60</v>
      </c>
    </row>
    <row r="53" spans="1:19" x14ac:dyDescent="0.35">
      <c r="A53" s="35">
        <v>18</v>
      </c>
      <c r="B53" s="35" t="s">
        <v>139</v>
      </c>
      <c r="C53" s="35">
        <v>1000</v>
      </c>
      <c r="D53" s="35">
        <f>VLOOKUP(B53,'物品ID表8-29'!$D:$E,2,FALSE)*C53</f>
        <v>100</v>
      </c>
      <c r="F53" s="35">
        <v>18</v>
      </c>
      <c r="G53" s="35" t="s">
        <v>443</v>
      </c>
      <c r="H53" s="35">
        <v>4</v>
      </c>
      <c r="I53" s="35">
        <f>VLOOKUP(G53,'物品ID表8-29'!$D:$E,2,FALSE)*H53</f>
        <v>80</v>
      </c>
      <c r="K53" s="35">
        <v>18</v>
      </c>
      <c r="L53" s="35" t="s">
        <v>509</v>
      </c>
      <c r="M53" s="35">
        <v>3</v>
      </c>
      <c r="N53" s="35">
        <f>VLOOKUP(L53,'物品ID表8-29'!$D:$E,2,FALSE)*M53</f>
        <v>60</v>
      </c>
      <c r="P53" s="35">
        <v>18</v>
      </c>
      <c r="Q53" s="35" t="s">
        <v>510</v>
      </c>
      <c r="R53" s="35">
        <v>3</v>
      </c>
      <c r="S53" s="35">
        <f>VLOOKUP(Q53,'物品ID表8-29'!$D:$E,2,FALSE)*R53</f>
        <v>60</v>
      </c>
    </row>
    <row r="54" spans="1:19" x14ac:dyDescent="0.35">
      <c r="A54" s="35">
        <v>19</v>
      </c>
      <c r="B54" s="35" t="s">
        <v>139</v>
      </c>
      <c r="C54" s="35">
        <v>1000</v>
      </c>
      <c r="D54" s="35">
        <f>VLOOKUP(B54,'物品ID表8-29'!$D:$E,2,FALSE)*C54</f>
        <v>100</v>
      </c>
      <c r="F54" s="35">
        <v>19</v>
      </c>
      <c r="G54" s="35" t="s">
        <v>443</v>
      </c>
      <c r="H54" s="35">
        <v>4</v>
      </c>
      <c r="I54" s="35">
        <f>VLOOKUP(G54,'物品ID表8-29'!$D:$E,2,FALSE)*H54</f>
        <v>80</v>
      </c>
      <c r="K54" s="35">
        <v>19</v>
      </c>
      <c r="L54" s="35" t="s">
        <v>509</v>
      </c>
      <c r="M54" s="35">
        <v>3</v>
      </c>
      <c r="N54" s="35">
        <f>VLOOKUP(L54,'物品ID表8-29'!$D:$E,2,FALSE)*M54</f>
        <v>60</v>
      </c>
      <c r="P54" s="35">
        <v>19</v>
      </c>
      <c r="Q54" s="35" t="s">
        <v>510</v>
      </c>
      <c r="R54" s="35">
        <v>3</v>
      </c>
      <c r="S54" s="35">
        <f>VLOOKUP(Q54,'物品ID表8-29'!$D:$E,2,FALSE)*R54</f>
        <v>60</v>
      </c>
    </row>
    <row r="55" spans="1:19" x14ac:dyDescent="0.35">
      <c r="A55" s="98">
        <v>20</v>
      </c>
      <c r="B55" s="35" t="s">
        <v>139</v>
      </c>
      <c r="C55" s="35">
        <v>2000</v>
      </c>
      <c r="D55" s="35">
        <f>VLOOKUP(B55,'物品ID表8-29'!$D:$E,2,FALSE)*C55</f>
        <v>200</v>
      </c>
      <c r="F55" s="98">
        <v>20</v>
      </c>
      <c r="G55" s="35" t="s">
        <v>443</v>
      </c>
      <c r="H55" s="35">
        <v>4</v>
      </c>
      <c r="I55" s="35">
        <f>VLOOKUP(G55,'物品ID表8-29'!$D:$E,2,FALSE)*H55</f>
        <v>80</v>
      </c>
      <c r="K55" s="98">
        <v>20</v>
      </c>
      <c r="L55" s="35" t="s">
        <v>509</v>
      </c>
      <c r="M55" s="35">
        <v>6</v>
      </c>
      <c r="N55" s="35">
        <f>VLOOKUP(L55,'物品ID表8-29'!$D:$E,2,FALSE)*M55</f>
        <v>120</v>
      </c>
      <c r="P55" s="98">
        <v>20</v>
      </c>
      <c r="Q55" s="35" t="s">
        <v>510</v>
      </c>
      <c r="R55" s="35">
        <v>6</v>
      </c>
      <c r="S55" s="35">
        <f>VLOOKUP(Q55,'物品ID表8-29'!$D:$E,2,FALSE)*R55</f>
        <v>120</v>
      </c>
    </row>
    <row r="59" spans="1:19" x14ac:dyDescent="0.35">
      <c r="A59" s="29" t="s">
        <v>2410</v>
      </c>
    </row>
    <row r="60" spans="1:19" x14ac:dyDescent="0.35">
      <c r="A60" s="213" t="s">
        <v>2414</v>
      </c>
      <c r="B60" s="214"/>
      <c r="C60" s="214"/>
      <c r="D60" s="215"/>
      <c r="F60" s="213" t="s">
        <v>2413</v>
      </c>
      <c r="G60" s="214"/>
      <c r="H60" s="214"/>
      <c r="I60" s="215"/>
      <c r="K60" s="213" t="s">
        <v>2412</v>
      </c>
      <c r="L60" s="214"/>
      <c r="M60" s="214"/>
      <c r="N60" s="215"/>
      <c r="P60" s="213" t="s">
        <v>2411</v>
      </c>
      <c r="Q60" s="214"/>
      <c r="R60" s="214"/>
      <c r="S60" s="215"/>
    </row>
    <row r="61" spans="1:19" x14ac:dyDescent="0.35">
      <c r="A61" s="35" t="s">
        <v>493</v>
      </c>
      <c r="B61" s="35" t="s">
        <v>494</v>
      </c>
      <c r="C61" s="35" t="s">
        <v>495</v>
      </c>
      <c r="D61" s="35" t="s">
        <v>423</v>
      </c>
      <c r="F61" s="35" t="s">
        <v>493</v>
      </c>
      <c r="G61" s="35" t="s">
        <v>494</v>
      </c>
      <c r="H61" s="35" t="s">
        <v>495</v>
      </c>
      <c r="I61" s="35" t="s">
        <v>423</v>
      </c>
      <c r="K61" s="35" t="s">
        <v>493</v>
      </c>
      <c r="L61" s="35" t="s">
        <v>494</v>
      </c>
      <c r="M61" s="35" t="s">
        <v>495</v>
      </c>
      <c r="N61" s="35" t="s">
        <v>423</v>
      </c>
      <c r="P61" s="35" t="s">
        <v>493</v>
      </c>
      <c r="Q61" s="35" t="s">
        <v>494</v>
      </c>
      <c r="R61" s="35" t="s">
        <v>495</v>
      </c>
      <c r="S61" s="35" t="s">
        <v>423</v>
      </c>
    </row>
    <row r="62" spans="1:19" x14ac:dyDescent="0.35">
      <c r="A62" s="35">
        <f>MAX(A64:A83)</f>
        <v>20</v>
      </c>
      <c r="B62" s="35">
        <v>300</v>
      </c>
      <c r="C62" s="35">
        <f>SUM(D64:D83)</f>
        <v>1600</v>
      </c>
      <c r="D62" s="95">
        <f>C62/B62</f>
        <v>5.333333333333333</v>
      </c>
      <c r="F62" s="35">
        <f>MAX(F64:F83)</f>
        <v>20</v>
      </c>
      <c r="G62" s="35">
        <v>300</v>
      </c>
      <c r="H62" s="35">
        <f>SUM(I64:I83)</f>
        <v>1600</v>
      </c>
      <c r="I62" s="95">
        <f>H62/G62</f>
        <v>5.333333333333333</v>
      </c>
      <c r="K62" s="35">
        <f>MAX(K64:K83)</f>
        <v>20</v>
      </c>
      <c r="L62" s="35">
        <v>300</v>
      </c>
      <c r="M62" s="35">
        <f>SUM(N64:N83)</f>
        <v>1600</v>
      </c>
      <c r="N62" s="95">
        <f>M62/L62</f>
        <v>5.333333333333333</v>
      </c>
      <c r="P62" s="35">
        <f>MAX(P64:P83)</f>
        <v>20</v>
      </c>
      <c r="Q62" s="35">
        <v>300</v>
      </c>
      <c r="R62" s="35">
        <f>SUM(S64:S83)</f>
        <v>1600</v>
      </c>
      <c r="S62" s="95">
        <f>R62/Q62</f>
        <v>5.333333333333333</v>
      </c>
    </row>
    <row r="63" spans="1:19" x14ac:dyDescent="0.35">
      <c r="A63" s="96" t="s">
        <v>497</v>
      </c>
      <c r="B63" s="97" t="s">
        <v>498</v>
      </c>
      <c r="C63" s="97" t="s">
        <v>312</v>
      </c>
      <c r="D63" s="97" t="s">
        <v>123</v>
      </c>
      <c r="F63" s="96" t="s">
        <v>497</v>
      </c>
      <c r="G63" s="97" t="s">
        <v>498</v>
      </c>
      <c r="H63" s="97" t="s">
        <v>312</v>
      </c>
      <c r="I63" s="97" t="s">
        <v>123</v>
      </c>
      <c r="K63" s="96" t="s">
        <v>497</v>
      </c>
      <c r="L63" s="97" t="s">
        <v>498</v>
      </c>
      <c r="M63" s="97" t="s">
        <v>312</v>
      </c>
      <c r="N63" s="97" t="s">
        <v>123</v>
      </c>
      <c r="P63" s="96" t="s">
        <v>497</v>
      </c>
      <c r="Q63" s="97" t="s">
        <v>498</v>
      </c>
      <c r="R63" s="97" t="s">
        <v>312</v>
      </c>
      <c r="S63" s="97" t="s">
        <v>123</v>
      </c>
    </row>
    <row r="64" spans="1:19" x14ac:dyDescent="0.35">
      <c r="A64" s="35">
        <v>1</v>
      </c>
      <c r="B64" s="35" t="s">
        <v>2415</v>
      </c>
      <c r="C64" s="35">
        <v>4</v>
      </c>
      <c r="D64" s="35">
        <f>VLOOKUP(B64,'物品ID表8-29'!$D:$E,2,FALSE)*C64</f>
        <v>80</v>
      </c>
      <c r="F64" s="35">
        <v>1</v>
      </c>
      <c r="G64" s="35" t="s">
        <v>2416</v>
      </c>
      <c r="H64" s="35">
        <v>4</v>
      </c>
      <c r="I64" s="35">
        <f>VLOOKUP(G64,'物品ID表8-29'!$D:$E,2,FALSE)*H64</f>
        <v>80</v>
      </c>
      <c r="K64" s="35">
        <v>1</v>
      </c>
      <c r="L64" s="35" t="s">
        <v>2417</v>
      </c>
      <c r="M64" s="35">
        <v>4</v>
      </c>
      <c r="N64" s="35">
        <f>VLOOKUP(L64,'物品ID表8-29'!$D:$E,2,FALSE)*M64</f>
        <v>80</v>
      </c>
      <c r="P64" s="35">
        <v>1</v>
      </c>
      <c r="Q64" s="35" t="s">
        <v>2418</v>
      </c>
      <c r="R64" s="35">
        <v>4</v>
      </c>
      <c r="S64" s="35">
        <f>VLOOKUP(Q64,'物品ID表8-29'!$D:$E,2,FALSE)*R64</f>
        <v>80</v>
      </c>
    </row>
    <row r="65" spans="1:19" x14ac:dyDescent="0.35">
      <c r="A65" s="35">
        <v>2</v>
      </c>
      <c r="B65" s="35" t="s">
        <v>2415</v>
      </c>
      <c r="C65" s="35">
        <v>4</v>
      </c>
      <c r="D65" s="35">
        <f>VLOOKUP(B65,'物品ID表8-29'!$D:$E,2,FALSE)*C65</f>
        <v>80</v>
      </c>
      <c r="F65" s="35">
        <v>2</v>
      </c>
      <c r="G65" s="35" t="s">
        <v>2416</v>
      </c>
      <c r="H65" s="35">
        <v>4</v>
      </c>
      <c r="I65" s="35">
        <f>VLOOKUP(G65,'物品ID表8-29'!$D:$E,2,FALSE)*H65</f>
        <v>80</v>
      </c>
      <c r="K65" s="35">
        <v>2</v>
      </c>
      <c r="L65" s="35" t="s">
        <v>2417</v>
      </c>
      <c r="M65" s="35">
        <v>4</v>
      </c>
      <c r="N65" s="35">
        <f>VLOOKUP(L65,'物品ID表8-29'!$D:$E,2,FALSE)*M65</f>
        <v>80</v>
      </c>
      <c r="P65" s="35">
        <v>2</v>
      </c>
      <c r="Q65" s="35" t="s">
        <v>2418</v>
      </c>
      <c r="R65" s="35">
        <v>4</v>
      </c>
      <c r="S65" s="35">
        <f>VLOOKUP(Q65,'物品ID表8-29'!$D:$E,2,FALSE)*R65</f>
        <v>80</v>
      </c>
    </row>
    <row r="66" spans="1:19" x14ac:dyDescent="0.35">
      <c r="A66" s="35">
        <v>3</v>
      </c>
      <c r="B66" s="35" t="s">
        <v>2415</v>
      </c>
      <c r="C66" s="35">
        <v>4</v>
      </c>
      <c r="D66" s="35">
        <f>VLOOKUP(B66,'物品ID表8-29'!$D:$E,2,FALSE)*C66</f>
        <v>80</v>
      </c>
      <c r="F66" s="35">
        <v>3</v>
      </c>
      <c r="G66" s="35" t="s">
        <v>2416</v>
      </c>
      <c r="H66" s="35">
        <v>4</v>
      </c>
      <c r="I66" s="35">
        <f>VLOOKUP(G66,'物品ID表8-29'!$D:$E,2,FALSE)*H66</f>
        <v>80</v>
      </c>
      <c r="K66" s="35">
        <v>3</v>
      </c>
      <c r="L66" s="35" t="s">
        <v>2417</v>
      </c>
      <c r="M66" s="35">
        <v>4</v>
      </c>
      <c r="N66" s="35">
        <f>VLOOKUP(L66,'物品ID表8-29'!$D:$E,2,FALSE)*M66</f>
        <v>80</v>
      </c>
      <c r="P66" s="35">
        <v>3</v>
      </c>
      <c r="Q66" s="35" t="s">
        <v>2418</v>
      </c>
      <c r="R66" s="35">
        <v>4</v>
      </c>
      <c r="S66" s="35">
        <f>VLOOKUP(Q66,'物品ID表8-29'!$D:$E,2,FALSE)*R66</f>
        <v>80</v>
      </c>
    </row>
    <row r="67" spans="1:19" x14ac:dyDescent="0.35">
      <c r="A67" s="98">
        <v>4</v>
      </c>
      <c r="B67" s="35" t="s">
        <v>2415</v>
      </c>
      <c r="C67" s="35">
        <v>4</v>
      </c>
      <c r="D67" s="35">
        <f>VLOOKUP(B67,'物品ID表8-29'!$D:$E,2,FALSE)*C67</f>
        <v>80</v>
      </c>
      <c r="F67" s="98">
        <v>4</v>
      </c>
      <c r="G67" s="35" t="s">
        <v>2416</v>
      </c>
      <c r="H67" s="35">
        <v>4</v>
      </c>
      <c r="I67" s="35">
        <f>VLOOKUP(G67,'物品ID表8-29'!$D:$E,2,FALSE)*H67</f>
        <v>80</v>
      </c>
      <c r="K67" s="98">
        <v>4</v>
      </c>
      <c r="L67" s="35" t="s">
        <v>2417</v>
      </c>
      <c r="M67" s="35">
        <v>4</v>
      </c>
      <c r="N67" s="35">
        <f>VLOOKUP(L67,'物品ID表8-29'!$D:$E,2,FALSE)*M67</f>
        <v>80</v>
      </c>
      <c r="P67" s="98">
        <v>4</v>
      </c>
      <c r="Q67" s="35" t="s">
        <v>2418</v>
      </c>
      <c r="R67" s="35">
        <v>4</v>
      </c>
      <c r="S67" s="35">
        <f>VLOOKUP(Q67,'物品ID表8-29'!$D:$E,2,FALSE)*R67</f>
        <v>80</v>
      </c>
    </row>
    <row r="68" spans="1:19" x14ac:dyDescent="0.35">
      <c r="A68" s="35">
        <v>5</v>
      </c>
      <c r="B68" s="35" t="s">
        <v>2415</v>
      </c>
      <c r="C68" s="35">
        <v>4</v>
      </c>
      <c r="D68" s="35">
        <f>VLOOKUP(B68,'物品ID表8-29'!$D:$E,2,FALSE)*C68</f>
        <v>80</v>
      </c>
      <c r="F68" s="35">
        <v>5</v>
      </c>
      <c r="G68" s="35" t="s">
        <v>2416</v>
      </c>
      <c r="H68" s="35">
        <v>4</v>
      </c>
      <c r="I68" s="35">
        <f>VLOOKUP(G68,'物品ID表8-29'!$D:$E,2,FALSE)*H68</f>
        <v>80</v>
      </c>
      <c r="K68" s="35">
        <v>5</v>
      </c>
      <c r="L68" s="35" t="s">
        <v>2417</v>
      </c>
      <c r="M68" s="35">
        <v>4</v>
      </c>
      <c r="N68" s="35">
        <f>VLOOKUP(L68,'物品ID表8-29'!$D:$E,2,FALSE)*M68</f>
        <v>80</v>
      </c>
      <c r="P68" s="35">
        <v>5</v>
      </c>
      <c r="Q68" s="35" t="s">
        <v>2418</v>
      </c>
      <c r="R68" s="35">
        <v>4</v>
      </c>
      <c r="S68" s="35">
        <f>VLOOKUP(Q68,'物品ID表8-29'!$D:$E,2,FALSE)*R68</f>
        <v>80</v>
      </c>
    </row>
    <row r="69" spans="1:19" x14ac:dyDescent="0.35">
      <c r="A69" s="35">
        <v>6</v>
      </c>
      <c r="B69" s="35" t="s">
        <v>2415</v>
      </c>
      <c r="C69" s="35">
        <v>4</v>
      </c>
      <c r="D69" s="35">
        <f>VLOOKUP(B69,'物品ID表8-29'!$D:$E,2,FALSE)*C69</f>
        <v>80</v>
      </c>
      <c r="F69" s="35">
        <v>6</v>
      </c>
      <c r="G69" s="35" t="s">
        <v>2416</v>
      </c>
      <c r="H69" s="35">
        <v>4</v>
      </c>
      <c r="I69" s="35">
        <f>VLOOKUP(G69,'物品ID表8-29'!$D:$E,2,FALSE)*H69</f>
        <v>80</v>
      </c>
      <c r="K69" s="35">
        <v>6</v>
      </c>
      <c r="L69" s="35" t="s">
        <v>2417</v>
      </c>
      <c r="M69" s="35">
        <v>4</v>
      </c>
      <c r="N69" s="35">
        <f>VLOOKUP(L69,'物品ID表8-29'!$D:$E,2,FALSE)*M69</f>
        <v>80</v>
      </c>
      <c r="P69" s="35">
        <v>6</v>
      </c>
      <c r="Q69" s="35" t="s">
        <v>2418</v>
      </c>
      <c r="R69" s="35">
        <v>4</v>
      </c>
      <c r="S69" s="35">
        <f>VLOOKUP(Q69,'物品ID表8-29'!$D:$E,2,FALSE)*R69</f>
        <v>80</v>
      </c>
    </row>
    <row r="70" spans="1:19" x14ac:dyDescent="0.35">
      <c r="A70" s="35">
        <v>7</v>
      </c>
      <c r="B70" s="35" t="s">
        <v>2415</v>
      </c>
      <c r="C70" s="35">
        <v>4</v>
      </c>
      <c r="D70" s="35">
        <f>VLOOKUP(B70,'物品ID表8-29'!$D:$E,2,FALSE)*C70</f>
        <v>80</v>
      </c>
      <c r="F70" s="35">
        <v>7</v>
      </c>
      <c r="G70" s="35" t="s">
        <v>2416</v>
      </c>
      <c r="H70" s="35">
        <v>4</v>
      </c>
      <c r="I70" s="35">
        <f>VLOOKUP(G70,'物品ID表8-29'!$D:$E,2,FALSE)*H70</f>
        <v>80</v>
      </c>
      <c r="K70" s="35">
        <v>7</v>
      </c>
      <c r="L70" s="35" t="s">
        <v>2417</v>
      </c>
      <c r="M70" s="35">
        <v>4</v>
      </c>
      <c r="N70" s="35">
        <f>VLOOKUP(L70,'物品ID表8-29'!$D:$E,2,FALSE)*M70</f>
        <v>80</v>
      </c>
      <c r="P70" s="35">
        <v>7</v>
      </c>
      <c r="Q70" s="35" t="s">
        <v>2418</v>
      </c>
      <c r="R70" s="35">
        <v>4</v>
      </c>
      <c r="S70" s="35">
        <f>VLOOKUP(Q70,'物品ID表8-29'!$D:$E,2,FALSE)*R70</f>
        <v>80</v>
      </c>
    </row>
    <row r="71" spans="1:19" x14ac:dyDescent="0.35">
      <c r="A71" s="98">
        <v>8</v>
      </c>
      <c r="B71" s="35" t="s">
        <v>2415</v>
      </c>
      <c r="C71" s="35">
        <v>4</v>
      </c>
      <c r="D71" s="35">
        <f>VLOOKUP(B71,'物品ID表8-29'!$D:$E,2,FALSE)*C71</f>
        <v>80</v>
      </c>
      <c r="F71" s="98">
        <v>8</v>
      </c>
      <c r="G71" s="35" t="s">
        <v>2416</v>
      </c>
      <c r="H71" s="35">
        <v>4</v>
      </c>
      <c r="I71" s="35">
        <f>VLOOKUP(G71,'物品ID表8-29'!$D:$E,2,FALSE)*H71</f>
        <v>80</v>
      </c>
      <c r="K71" s="98">
        <v>8</v>
      </c>
      <c r="L71" s="35" t="s">
        <v>2417</v>
      </c>
      <c r="M71" s="35">
        <v>4</v>
      </c>
      <c r="N71" s="35">
        <f>VLOOKUP(L71,'物品ID表8-29'!$D:$E,2,FALSE)*M71</f>
        <v>80</v>
      </c>
      <c r="P71" s="98">
        <v>8</v>
      </c>
      <c r="Q71" s="35" t="s">
        <v>2418</v>
      </c>
      <c r="R71" s="35">
        <v>4</v>
      </c>
      <c r="S71" s="35">
        <f>VLOOKUP(Q71,'物品ID表8-29'!$D:$E,2,FALSE)*R71</f>
        <v>80</v>
      </c>
    </row>
    <row r="72" spans="1:19" x14ac:dyDescent="0.35">
      <c r="A72" s="35">
        <v>9</v>
      </c>
      <c r="B72" s="35" t="s">
        <v>2415</v>
      </c>
      <c r="C72" s="35">
        <v>4</v>
      </c>
      <c r="D72" s="35">
        <f>VLOOKUP(B72,'物品ID表8-29'!$D:$E,2,FALSE)*C72</f>
        <v>80</v>
      </c>
      <c r="F72" s="35">
        <v>9</v>
      </c>
      <c r="G72" s="35" t="s">
        <v>2416</v>
      </c>
      <c r="H72" s="35">
        <v>4</v>
      </c>
      <c r="I72" s="35">
        <f>VLOOKUP(G72,'物品ID表8-29'!$D:$E,2,FALSE)*H72</f>
        <v>80</v>
      </c>
      <c r="K72" s="35">
        <v>9</v>
      </c>
      <c r="L72" s="35" t="s">
        <v>2417</v>
      </c>
      <c r="M72" s="35">
        <v>4</v>
      </c>
      <c r="N72" s="35">
        <f>VLOOKUP(L72,'物品ID表8-29'!$D:$E,2,FALSE)*M72</f>
        <v>80</v>
      </c>
      <c r="P72" s="35">
        <v>9</v>
      </c>
      <c r="Q72" s="35" t="s">
        <v>2418</v>
      </c>
      <c r="R72" s="35">
        <v>4</v>
      </c>
      <c r="S72" s="35">
        <f>VLOOKUP(Q72,'物品ID表8-29'!$D:$E,2,FALSE)*R72</f>
        <v>80</v>
      </c>
    </row>
    <row r="73" spans="1:19" x14ac:dyDescent="0.35">
      <c r="A73" s="35">
        <v>10</v>
      </c>
      <c r="B73" s="35" t="s">
        <v>2415</v>
      </c>
      <c r="C73" s="35">
        <v>4</v>
      </c>
      <c r="D73" s="35">
        <f>VLOOKUP(B73,'物品ID表8-29'!$D:$E,2,FALSE)*C73</f>
        <v>80</v>
      </c>
      <c r="F73" s="35">
        <v>10</v>
      </c>
      <c r="G73" s="35" t="s">
        <v>2416</v>
      </c>
      <c r="H73" s="35">
        <v>4</v>
      </c>
      <c r="I73" s="35">
        <f>VLOOKUP(G73,'物品ID表8-29'!$D:$E,2,FALSE)*H73</f>
        <v>80</v>
      </c>
      <c r="K73" s="35">
        <v>10</v>
      </c>
      <c r="L73" s="35" t="s">
        <v>2417</v>
      </c>
      <c r="M73" s="35">
        <v>4</v>
      </c>
      <c r="N73" s="35">
        <f>VLOOKUP(L73,'物品ID表8-29'!$D:$E,2,FALSE)*M73</f>
        <v>80</v>
      </c>
      <c r="P73" s="35">
        <v>10</v>
      </c>
      <c r="Q73" s="35" t="s">
        <v>2418</v>
      </c>
      <c r="R73" s="35">
        <v>4</v>
      </c>
      <c r="S73" s="35">
        <f>VLOOKUP(Q73,'物品ID表8-29'!$D:$E,2,FALSE)*R73</f>
        <v>80</v>
      </c>
    </row>
    <row r="74" spans="1:19" x14ac:dyDescent="0.35">
      <c r="A74" s="35">
        <v>11</v>
      </c>
      <c r="B74" s="35" t="s">
        <v>2415</v>
      </c>
      <c r="C74" s="35">
        <v>4</v>
      </c>
      <c r="D74" s="35">
        <f>VLOOKUP(B74,'物品ID表8-29'!$D:$E,2,FALSE)*C74</f>
        <v>80</v>
      </c>
      <c r="F74" s="35">
        <v>11</v>
      </c>
      <c r="G74" s="35" t="s">
        <v>2416</v>
      </c>
      <c r="H74" s="35">
        <v>4</v>
      </c>
      <c r="I74" s="35">
        <f>VLOOKUP(G74,'物品ID表8-29'!$D:$E,2,FALSE)*H74</f>
        <v>80</v>
      </c>
      <c r="K74" s="35">
        <v>11</v>
      </c>
      <c r="L74" s="35" t="s">
        <v>2417</v>
      </c>
      <c r="M74" s="35">
        <v>4</v>
      </c>
      <c r="N74" s="35">
        <f>VLOOKUP(L74,'物品ID表8-29'!$D:$E,2,FALSE)*M74</f>
        <v>80</v>
      </c>
      <c r="P74" s="35">
        <v>11</v>
      </c>
      <c r="Q74" s="35" t="s">
        <v>2418</v>
      </c>
      <c r="R74" s="35">
        <v>4</v>
      </c>
      <c r="S74" s="35">
        <f>VLOOKUP(Q74,'物品ID表8-29'!$D:$E,2,FALSE)*R74</f>
        <v>80</v>
      </c>
    </row>
    <row r="75" spans="1:19" x14ac:dyDescent="0.35">
      <c r="A75" s="98">
        <v>12</v>
      </c>
      <c r="B75" s="35" t="s">
        <v>2415</v>
      </c>
      <c r="C75" s="35">
        <v>4</v>
      </c>
      <c r="D75" s="35">
        <f>VLOOKUP(B75,'物品ID表8-29'!$D:$E,2,FALSE)*C75</f>
        <v>80</v>
      </c>
      <c r="F75" s="98">
        <v>12</v>
      </c>
      <c r="G75" s="35" t="s">
        <v>2416</v>
      </c>
      <c r="H75" s="35">
        <v>4</v>
      </c>
      <c r="I75" s="35">
        <f>VLOOKUP(G75,'物品ID表8-29'!$D:$E,2,FALSE)*H75</f>
        <v>80</v>
      </c>
      <c r="K75" s="98">
        <v>12</v>
      </c>
      <c r="L75" s="35" t="s">
        <v>2417</v>
      </c>
      <c r="M75" s="35">
        <v>4</v>
      </c>
      <c r="N75" s="35">
        <f>VLOOKUP(L75,'物品ID表8-29'!$D:$E,2,FALSE)*M75</f>
        <v>80</v>
      </c>
      <c r="P75" s="98">
        <v>12</v>
      </c>
      <c r="Q75" s="35" t="s">
        <v>2418</v>
      </c>
      <c r="R75" s="35">
        <v>4</v>
      </c>
      <c r="S75" s="35">
        <f>VLOOKUP(Q75,'物品ID表8-29'!$D:$E,2,FALSE)*R75</f>
        <v>80</v>
      </c>
    </row>
    <row r="76" spans="1:19" x14ac:dyDescent="0.35">
      <c r="A76" s="35">
        <v>13</v>
      </c>
      <c r="B76" s="35" t="s">
        <v>2415</v>
      </c>
      <c r="C76" s="35">
        <v>4</v>
      </c>
      <c r="D76" s="35">
        <f>VLOOKUP(B76,'物品ID表8-29'!$D:$E,2,FALSE)*C76</f>
        <v>80</v>
      </c>
      <c r="F76" s="35">
        <v>13</v>
      </c>
      <c r="G76" s="35" t="s">
        <v>2416</v>
      </c>
      <c r="H76" s="35">
        <v>4</v>
      </c>
      <c r="I76" s="35">
        <f>VLOOKUP(G76,'物品ID表8-29'!$D:$E,2,FALSE)*H76</f>
        <v>80</v>
      </c>
      <c r="K76" s="35">
        <v>13</v>
      </c>
      <c r="L76" s="35" t="s">
        <v>2417</v>
      </c>
      <c r="M76" s="35">
        <v>4</v>
      </c>
      <c r="N76" s="35">
        <f>VLOOKUP(L76,'物品ID表8-29'!$D:$E,2,FALSE)*M76</f>
        <v>80</v>
      </c>
      <c r="P76" s="35">
        <v>13</v>
      </c>
      <c r="Q76" s="35" t="s">
        <v>2418</v>
      </c>
      <c r="R76" s="35">
        <v>4</v>
      </c>
      <c r="S76" s="35">
        <f>VLOOKUP(Q76,'物品ID表8-29'!$D:$E,2,FALSE)*R76</f>
        <v>80</v>
      </c>
    </row>
    <row r="77" spans="1:19" x14ac:dyDescent="0.35">
      <c r="A77" s="35">
        <v>14</v>
      </c>
      <c r="B77" s="35" t="s">
        <v>2415</v>
      </c>
      <c r="C77" s="35">
        <v>4</v>
      </c>
      <c r="D77" s="35">
        <f>VLOOKUP(B77,'物品ID表8-29'!$D:$E,2,FALSE)*C77</f>
        <v>80</v>
      </c>
      <c r="F77" s="35">
        <v>14</v>
      </c>
      <c r="G77" s="35" t="s">
        <v>2416</v>
      </c>
      <c r="H77" s="35">
        <v>4</v>
      </c>
      <c r="I77" s="35">
        <f>VLOOKUP(G77,'物品ID表8-29'!$D:$E,2,FALSE)*H77</f>
        <v>80</v>
      </c>
      <c r="K77" s="35">
        <v>14</v>
      </c>
      <c r="L77" s="35" t="s">
        <v>2417</v>
      </c>
      <c r="M77" s="35">
        <v>4</v>
      </c>
      <c r="N77" s="35">
        <f>VLOOKUP(L77,'物品ID表8-29'!$D:$E,2,FALSE)*M77</f>
        <v>80</v>
      </c>
      <c r="P77" s="35">
        <v>14</v>
      </c>
      <c r="Q77" s="35" t="s">
        <v>2418</v>
      </c>
      <c r="R77" s="35">
        <v>4</v>
      </c>
      <c r="S77" s="35">
        <f>VLOOKUP(Q77,'物品ID表8-29'!$D:$E,2,FALSE)*R77</f>
        <v>80</v>
      </c>
    </row>
    <row r="78" spans="1:19" x14ac:dyDescent="0.35">
      <c r="A78" s="35">
        <v>15</v>
      </c>
      <c r="B78" s="35" t="s">
        <v>2415</v>
      </c>
      <c r="C78" s="35">
        <v>4</v>
      </c>
      <c r="D78" s="35">
        <f>VLOOKUP(B78,'物品ID表8-29'!$D:$E,2,FALSE)*C78</f>
        <v>80</v>
      </c>
      <c r="F78" s="35">
        <v>15</v>
      </c>
      <c r="G78" s="35" t="s">
        <v>2416</v>
      </c>
      <c r="H78" s="35">
        <v>4</v>
      </c>
      <c r="I78" s="35">
        <f>VLOOKUP(G78,'物品ID表8-29'!$D:$E,2,FALSE)*H78</f>
        <v>80</v>
      </c>
      <c r="K78" s="35">
        <v>15</v>
      </c>
      <c r="L78" s="35" t="s">
        <v>2417</v>
      </c>
      <c r="M78" s="35">
        <v>4</v>
      </c>
      <c r="N78" s="35">
        <f>VLOOKUP(L78,'物品ID表8-29'!$D:$E,2,FALSE)*M78</f>
        <v>80</v>
      </c>
      <c r="P78" s="35">
        <v>15</v>
      </c>
      <c r="Q78" s="35" t="s">
        <v>2418</v>
      </c>
      <c r="R78" s="35">
        <v>4</v>
      </c>
      <c r="S78" s="35">
        <f>VLOOKUP(Q78,'物品ID表8-29'!$D:$E,2,FALSE)*R78</f>
        <v>80</v>
      </c>
    </row>
    <row r="79" spans="1:19" x14ac:dyDescent="0.35">
      <c r="A79" s="98">
        <v>16</v>
      </c>
      <c r="B79" s="35" t="s">
        <v>2415</v>
      </c>
      <c r="C79" s="35">
        <v>4</v>
      </c>
      <c r="D79" s="35">
        <f>VLOOKUP(B79,'物品ID表8-29'!$D:$E,2,FALSE)*C79</f>
        <v>80</v>
      </c>
      <c r="F79" s="98">
        <v>16</v>
      </c>
      <c r="G79" s="35" t="s">
        <v>2416</v>
      </c>
      <c r="H79" s="35">
        <v>4</v>
      </c>
      <c r="I79" s="35">
        <f>VLOOKUP(G79,'物品ID表8-29'!$D:$E,2,FALSE)*H79</f>
        <v>80</v>
      </c>
      <c r="K79" s="98">
        <v>16</v>
      </c>
      <c r="L79" s="35" t="s">
        <v>2417</v>
      </c>
      <c r="M79" s="35">
        <v>4</v>
      </c>
      <c r="N79" s="35">
        <f>VLOOKUP(L79,'物品ID表8-29'!$D:$E,2,FALSE)*M79</f>
        <v>80</v>
      </c>
      <c r="P79" s="98">
        <v>16</v>
      </c>
      <c r="Q79" s="35" t="s">
        <v>2418</v>
      </c>
      <c r="R79" s="35">
        <v>4</v>
      </c>
      <c r="S79" s="35">
        <f>VLOOKUP(Q79,'物品ID表8-29'!$D:$E,2,FALSE)*R79</f>
        <v>80</v>
      </c>
    </row>
    <row r="80" spans="1:19" x14ac:dyDescent="0.35">
      <c r="A80" s="35">
        <v>17</v>
      </c>
      <c r="B80" s="35" t="s">
        <v>2415</v>
      </c>
      <c r="C80" s="35">
        <v>4</v>
      </c>
      <c r="D80" s="35">
        <f>VLOOKUP(B80,'物品ID表8-29'!$D:$E,2,FALSE)*C80</f>
        <v>80</v>
      </c>
      <c r="F80" s="35">
        <v>17</v>
      </c>
      <c r="G80" s="35" t="s">
        <v>2416</v>
      </c>
      <c r="H80" s="35">
        <v>4</v>
      </c>
      <c r="I80" s="35">
        <f>VLOOKUP(G80,'物品ID表8-29'!$D:$E,2,FALSE)*H80</f>
        <v>80</v>
      </c>
      <c r="K80" s="35">
        <v>17</v>
      </c>
      <c r="L80" s="35" t="s">
        <v>2417</v>
      </c>
      <c r="M80" s="35">
        <v>4</v>
      </c>
      <c r="N80" s="35">
        <f>VLOOKUP(L80,'物品ID表8-29'!$D:$E,2,FALSE)*M80</f>
        <v>80</v>
      </c>
      <c r="P80" s="35">
        <v>17</v>
      </c>
      <c r="Q80" s="35" t="s">
        <v>2418</v>
      </c>
      <c r="R80" s="35">
        <v>4</v>
      </c>
      <c r="S80" s="35">
        <f>VLOOKUP(Q80,'物品ID表8-29'!$D:$E,2,FALSE)*R80</f>
        <v>80</v>
      </c>
    </row>
    <row r="81" spans="1:19" x14ac:dyDescent="0.35">
      <c r="A81" s="35">
        <v>18</v>
      </c>
      <c r="B81" s="35" t="s">
        <v>2415</v>
      </c>
      <c r="C81" s="35">
        <v>4</v>
      </c>
      <c r="D81" s="35">
        <f>VLOOKUP(B81,'物品ID表8-29'!$D:$E,2,FALSE)*C81</f>
        <v>80</v>
      </c>
      <c r="F81" s="35">
        <v>18</v>
      </c>
      <c r="G81" s="35" t="s">
        <v>2416</v>
      </c>
      <c r="H81" s="35">
        <v>4</v>
      </c>
      <c r="I81" s="35">
        <f>VLOOKUP(G81,'物品ID表8-29'!$D:$E,2,FALSE)*H81</f>
        <v>80</v>
      </c>
      <c r="K81" s="35">
        <v>18</v>
      </c>
      <c r="L81" s="35" t="s">
        <v>2417</v>
      </c>
      <c r="M81" s="35">
        <v>4</v>
      </c>
      <c r="N81" s="35">
        <f>VLOOKUP(L81,'物品ID表8-29'!$D:$E,2,FALSE)*M81</f>
        <v>80</v>
      </c>
      <c r="P81" s="35">
        <v>18</v>
      </c>
      <c r="Q81" s="35" t="s">
        <v>2418</v>
      </c>
      <c r="R81" s="35">
        <v>4</v>
      </c>
      <c r="S81" s="35">
        <f>VLOOKUP(Q81,'物品ID表8-29'!$D:$E,2,FALSE)*R81</f>
        <v>80</v>
      </c>
    </row>
    <row r="82" spans="1:19" x14ac:dyDescent="0.35">
      <c r="A82" s="35">
        <v>19</v>
      </c>
      <c r="B82" s="35" t="s">
        <v>2415</v>
      </c>
      <c r="C82" s="35">
        <v>4</v>
      </c>
      <c r="D82" s="35">
        <f>VLOOKUP(B82,'物品ID表8-29'!$D:$E,2,FALSE)*C82</f>
        <v>80</v>
      </c>
      <c r="F82" s="35">
        <v>19</v>
      </c>
      <c r="G82" s="35" t="s">
        <v>2416</v>
      </c>
      <c r="H82" s="35">
        <v>4</v>
      </c>
      <c r="I82" s="35">
        <f>VLOOKUP(G82,'物品ID表8-29'!$D:$E,2,FALSE)*H82</f>
        <v>80</v>
      </c>
      <c r="K82" s="35">
        <v>19</v>
      </c>
      <c r="L82" s="35" t="s">
        <v>2417</v>
      </c>
      <c r="M82" s="35">
        <v>4</v>
      </c>
      <c r="N82" s="35">
        <f>VLOOKUP(L82,'物品ID表8-29'!$D:$E,2,FALSE)*M82</f>
        <v>80</v>
      </c>
      <c r="P82" s="35">
        <v>19</v>
      </c>
      <c r="Q82" s="35" t="s">
        <v>2418</v>
      </c>
      <c r="R82" s="35">
        <v>4</v>
      </c>
      <c r="S82" s="35">
        <f>VLOOKUP(Q82,'物品ID表8-29'!$D:$E,2,FALSE)*R82</f>
        <v>80</v>
      </c>
    </row>
    <row r="83" spans="1:19" x14ac:dyDescent="0.35">
      <c r="A83" s="98">
        <v>20</v>
      </c>
      <c r="B83" s="35" t="s">
        <v>2415</v>
      </c>
      <c r="C83" s="35">
        <v>4</v>
      </c>
      <c r="D83" s="35">
        <f>VLOOKUP(B83,'物品ID表8-29'!$D:$E,2,FALSE)*C83</f>
        <v>80</v>
      </c>
      <c r="F83" s="98">
        <v>20</v>
      </c>
      <c r="G83" s="35" t="s">
        <v>2416</v>
      </c>
      <c r="H83" s="35">
        <v>4</v>
      </c>
      <c r="I83" s="35">
        <f>VLOOKUP(G83,'物品ID表8-29'!$D:$E,2,FALSE)*H83</f>
        <v>80</v>
      </c>
      <c r="K83" s="98">
        <v>20</v>
      </c>
      <c r="L83" s="35" t="s">
        <v>2417</v>
      </c>
      <c r="M83" s="35">
        <v>4</v>
      </c>
      <c r="N83" s="35">
        <f>VLOOKUP(L83,'物品ID表8-29'!$D:$E,2,FALSE)*M83</f>
        <v>80</v>
      </c>
      <c r="P83" s="98">
        <v>20</v>
      </c>
      <c r="Q83" s="35" t="s">
        <v>2418</v>
      </c>
      <c r="R83" s="35">
        <v>4</v>
      </c>
      <c r="S83" s="35">
        <f>VLOOKUP(Q83,'物品ID表8-29'!$D:$E,2,FALSE)*R83</f>
        <v>80</v>
      </c>
    </row>
  </sheetData>
  <mergeCells count="12">
    <mergeCell ref="A60:D60"/>
    <mergeCell ref="F60:I60"/>
    <mergeCell ref="K60:N60"/>
    <mergeCell ref="P60:S60"/>
    <mergeCell ref="A3:D3"/>
    <mergeCell ref="F3:I3"/>
    <mergeCell ref="K3:N3"/>
    <mergeCell ref="P3:S3"/>
    <mergeCell ref="A32:D32"/>
    <mergeCell ref="F32:I32"/>
    <mergeCell ref="K32:N32"/>
    <mergeCell ref="P32:S3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活动排期</vt:lpstr>
      <vt:lpstr>开启等级</vt:lpstr>
      <vt:lpstr>新服冲榜</vt:lpstr>
      <vt:lpstr>养成线进阶</vt:lpstr>
      <vt:lpstr>进阶线模版</vt:lpstr>
      <vt:lpstr>单日累冲</vt:lpstr>
      <vt:lpstr>消费冲榜</vt:lpstr>
      <vt:lpstr>首充</vt:lpstr>
      <vt:lpstr>道具基金</vt:lpstr>
      <vt:lpstr>百倍返利</vt:lpstr>
      <vt:lpstr>外显特卖</vt:lpstr>
      <vt:lpstr>投资计划</vt:lpstr>
      <vt:lpstr>折扣特卖</vt:lpstr>
      <vt:lpstr>7日登录</vt:lpstr>
      <vt:lpstr>掉落+兑换</vt:lpstr>
      <vt:lpstr>全民返利</vt:lpstr>
      <vt:lpstr>等级基金</vt:lpstr>
      <vt:lpstr>等级特卖</vt:lpstr>
      <vt:lpstr>其他</vt:lpstr>
      <vt:lpstr>物品ID表8-29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hq</cp:lastModifiedBy>
  <dcterms:created xsi:type="dcterms:W3CDTF">2015-06-05T18:19:34Z</dcterms:created>
  <dcterms:modified xsi:type="dcterms:W3CDTF">2016-12-27T09:12:36Z</dcterms:modified>
</cp:coreProperties>
</file>